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c0087\AppData\Local\Microsoft\Windows\INetCache\Content.Outlook\42ZSCYE7\"/>
    </mc:Choice>
  </mc:AlternateContent>
  <workbookProtection workbookAlgorithmName="SHA-512" workbookHashValue="/qhxcEwzLDj5uTPEth2qDOCZCC1W1N1y/VMM3LtBewSH+eSvcmki0rMNQrYJ1gD/yy8EcQvjpObJBrrTSVHKqw==" workbookSaltValue="yDCA1NP7R7DLzvo4E2JfBw==" workbookSpinCount="100000" lockStructure="1"/>
  <bookViews>
    <workbookView xWindow="0" yWindow="0" windowWidth="16845" windowHeight="8985"/>
  </bookViews>
  <sheets>
    <sheet name="Results" sheetId="1" r:id="rId1"/>
    <sheet name="Base Prices" sheetId="2" r:id="rId2"/>
    <sheet name="Location Factors" sheetId="3" r:id="rId3"/>
  </sheets>
  <externalReferences>
    <externalReference r:id="rId4"/>
  </externalReferences>
  <definedNames>
    <definedName name="RentContr">'[1]Scenario Selector'!$E$13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32" i="1" l="1"/>
  <c r="J22" i="1"/>
  <c r="B33" i="2" l="1"/>
  <c r="B32" i="2"/>
  <c r="B31" i="2"/>
  <c r="B30" i="2"/>
  <c r="B29" i="2"/>
  <c r="B28" i="2"/>
  <c r="B27" i="2"/>
  <c r="B26" i="2"/>
  <c r="B25" i="2"/>
  <c r="B24" i="2"/>
  <c r="B23" i="2"/>
  <c r="G47" i="1" l="1"/>
  <c r="J18" i="1" l="1"/>
  <c r="J28" i="1" l="1"/>
  <c r="J16" i="1" l="1"/>
  <c r="J12" i="1"/>
  <c r="G34" i="1" s="1"/>
  <c r="J10" i="1"/>
  <c r="G14" i="1"/>
  <c r="J14" i="1" s="1"/>
  <c r="G30" i="1" l="1"/>
  <c r="G20" i="1"/>
  <c r="G24" i="1"/>
  <c r="G26" i="1" l="1"/>
  <c r="G36" i="1" s="1"/>
</calcChain>
</file>

<file path=xl/sharedStrings.xml><?xml version="1.0" encoding="utf-8"?>
<sst xmlns="http://schemas.openxmlformats.org/spreadsheetml/2006/main" count="252" uniqueCount="163">
  <si>
    <t>Fully accessible</t>
  </si>
  <si>
    <t>Robust</t>
  </si>
  <si>
    <t>Innovation</t>
  </si>
  <si>
    <t>No OOA</t>
  </si>
  <si>
    <t>With OOA</t>
  </si>
  <si>
    <t>+1 Room</t>
  </si>
  <si>
    <t>na</t>
  </si>
  <si>
    <t>OOA</t>
  </si>
  <si>
    <t>On-site Overnight Assistance</t>
  </si>
  <si>
    <t>Additional breakout room</t>
  </si>
  <si>
    <t>Location</t>
  </si>
  <si>
    <t>Apartment, 1 bedroom, 1 resident</t>
  </si>
  <si>
    <t>Apartment, 2 bedrooms, 1 resident</t>
  </si>
  <si>
    <t>Location Factors</t>
  </si>
  <si>
    <t>Median capital city</t>
  </si>
  <si>
    <t>ACT - Australian Capital Territory</t>
  </si>
  <si>
    <t>NSW - Capital Region</t>
  </si>
  <si>
    <t>NSW - Central Coast</t>
  </si>
  <si>
    <t>NSW - Central West</t>
  </si>
  <si>
    <t>NSW - Coffs Harbour - Grafton</t>
  </si>
  <si>
    <t>NSW - Far West and Orana</t>
  </si>
  <si>
    <t>NSW - Hunter Valley exc Newcastle</t>
  </si>
  <si>
    <t>NSW - Illawarra</t>
  </si>
  <si>
    <t>NSW - Mid North Coast</t>
  </si>
  <si>
    <t>NSW - Murray</t>
  </si>
  <si>
    <t>NSW - New England and North West</t>
  </si>
  <si>
    <t>NSW - Newcastle and Lake Macquarie</t>
  </si>
  <si>
    <t>NSW - Richmond - Tweed</t>
  </si>
  <si>
    <t>NSW - Riverina</t>
  </si>
  <si>
    <t>NSW - Southern Highlands and Shoalhaven</t>
  </si>
  <si>
    <t>NSW - Sydney - Baulkham Hills and Hawkesbury</t>
  </si>
  <si>
    <t>NSW - Sydney - Blacktown</t>
  </si>
  <si>
    <t>NSW - Sydney - City and Inner South</t>
  </si>
  <si>
    <t>NSW - Sydney - Eastern Suburbs</t>
  </si>
  <si>
    <t>NSW - Sydney - Inner South West</t>
  </si>
  <si>
    <t>NSW - Sydney - Inner West</t>
  </si>
  <si>
    <t>NSW - Sydney - North Sydney and Hornsby</t>
  </si>
  <si>
    <t>NSW - Sydney - Northern Beaches</t>
  </si>
  <si>
    <t>NSW - Sydney - Outer South West</t>
  </si>
  <si>
    <t>NSW - Sydney - Outer West and Blue Mountains</t>
  </si>
  <si>
    <t>NSW - Sydney - Parramatta</t>
  </si>
  <si>
    <t>NSW - Sydney - Ryde</t>
  </si>
  <si>
    <t>NSW - Sydney - South West</t>
  </si>
  <si>
    <t>NSW - Sydney - Sutherland</t>
  </si>
  <si>
    <t>NT - Darwin</t>
  </si>
  <si>
    <t>NT - Northern Territory - Outback</t>
  </si>
  <si>
    <t>QLD - Brisbane - East</t>
  </si>
  <si>
    <t>QLD - Brisbane - South</t>
  </si>
  <si>
    <t>QLD - Cairns</t>
  </si>
  <si>
    <t>QLD - Darling Downs - Maranoa</t>
  </si>
  <si>
    <t>QLD - Fitzroy</t>
  </si>
  <si>
    <t>QLD - Gold Coast</t>
  </si>
  <si>
    <t>QLD - Ipswich</t>
  </si>
  <si>
    <t>QLD - Logan - Beaudesert</t>
  </si>
  <si>
    <t>QLD - Mackay</t>
  </si>
  <si>
    <t>QLD - Moreton Bay - North</t>
  </si>
  <si>
    <t>QLD - Queensland - Outback</t>
  </si>
  <si>
    <t>QLD - Sunshine Coast</t>
  </si>
  <si>
    <t>QLD - Toowoomba</t>
  </si>
  <si>
    <t>QLD - Townsville</t>
  </si>
  <si>
    <t>QLD - Wide Bay</t>
  </si>
  <si>
    <t>SA - Adelaide - Central and Hills</t>
  </si>
  <si>
    <t>SA - Adelaide - North</t>
  </si>
  <si>
    <t>SA - Adelaide - South</t>
  </si>
  <si>
    <t>SA - Adelaide - West</t>
  </si>
  <si>
    <t>SA - Barossa - Yorke - Mid North</t>
  </si>
  <si>
    <t>SA - South Australia - Outback</t>
  </si>
  <si>
    <t>SA - South Australia - South East</t>
  </si>
  <si>
    <t>TAS - Hobart</t>
  </si>
  <si>
    <t>TAS - Launceston and North East</t>
  </si>
  <si>
    <t>TAS - South East</t>
  </si>
  <si>
    <t>TAS - West and North West</t>
  </si>
  <si>
    <t>VIC - Ballarat</t>
  </si>
  <si>
    <t>VIC - Bendigo</t>
  </si>
  <si>
    <t>VIC - Geelong</t>
  </si>
  <si>
    <t>VIC - Hume</t>
  </si>
  <si>
    <t>VIC - Latrobe - Gippsland</t>
  </si>
  <si>
    <t>VIC - Melbourne - Inner</t>
  </si>
  <si>
    <t>VIC - Melbourne - Inner East</t>
  </si>
  <si>
    <t>VIC - Melbourne - Inner South</t>
  </si>
  <si>
    <t>VIC - Melbourne - North East</t>
  </si>
  <si>
    <t>VIC - Melbourne - North West</t>
  </si>
  <si>
    <t>VIC - Melbourne - Outer East</t>
  </si>
  <si>
    <t>VIC - Melbourne - South East</t>
  </si>
  <si>
    <t>VIC - Melbourne - West</t>
  </si>
  <si>
    <t>VIC - Mornington Peninsula</t>
  </si>
  <si>
    <t>VIC - North West</t>
  </si>
  <si>
    <t>VIC - Shepparton</t>
  </si>
  <si>
    <t>VIC - Warrnambool and South West</t>
  </si>
  <si>
    <t>WA - Bunbury</t>
  </si>
  <si>
    <t>WA - Mandurah</t>
  </si>
  <si>
    <t>WA - Perth - Inner</t>
  </si>
  <si>
    <t>WA - Perth - North East</t>
  </si>
  <si>
    <t>WA - Perth - North West</t>
  </si>
  <si>
    <t>WA - Perth - South East</t>
  </si>
  <si>
    <t>WA - Perth - South West</t>
  </si>
  <si>
    <t>WA - Western Australia - Outback</t>
  </si>
  <si>
    <t>WA - Western Australia - Wheat Belt</t>
  </si>
  <si>
    <t>Building Type</t>
  </si>
  <si>
    <t>Design Category</t>
  </si>
  <si>
    <t>Expected Occupancy Rate</t>
  </si>
  <si>
    <t>Existing stock or new build</t>
  </si>
  <si>
    <t>Dwelling category</t>
  </si>
  <si>
    <t>Calculated value</t>
  </si>
  <si>
    <t>Select one</t>
  </si>
  <si>
    <t>With or without On-site Overnight Assistance (OOA)</t>
  </si>
  <si>
    <t>Reference</t>
  </si>
  <si>
    <t>Without breakout room</t>
  </si>
  <si>
    <t>per participant per year</t>
  </si>
  <si>
    <t>Base Price</t>
  </si>
  <si>
    <t>Location Factor</t>
  </si>
  <si>
    <t>per year</t>
  </si>
  <si>
    <t>EXPECTED ANNUAL INCOME</t>
  </si>
  <si>
    <t>Base Price + breakout room (if applicable)</t>
  </si>
  <si>
    <t>Breakout room price (if applicable)</t>
  </si>
  <si>
    <t>Breakout room (robust, 2+ residents only)</t>
  </si>
  <si>
    <t>Apartment, 3 bedrooms, 2 residents</t>
  </si>
  <si>
    <t>QLD - Brisbane - North</t>
  </si>
  <si>
    <t>QLD - Brisbane - West</t>
  </si>
  <si>
    <t>QLD - Brisbane Inner City</t>
  </si>
  <si>
    <t>QLD - Moreton Bay - South</t>
  </si>
  <si>
    <t>Funded as trials and/or new design categories added over time.</t>
  </si>
  <si>
    <t xml:space="preserve">Funded as trials and/or new design categories added over time. </t>
  </si>
  <si>
    <t>Basic</t>
  </si>
  <si>
    <t>High Physical Support</t>
  </si>
  <si>
    <t>Number of residents</t>
  </si>
  <si>
    <t>Number of residents at full occupancy</t>
  </si>
  <si>
    <t>Enter % occupancy</t>
  </si>
  <si>
    <t>Enter annual RRC</t>
  </si>
  <si>
    <t>Fire sprinkler allowance</t>
  </si>
  <si>
    <t>Apartments</t>
  </si>
  <si>
    <t>Other dwellings</t>
  </si>
  <si>
    <t>With or without Fire Sprinklers</t>
  </si>
  <si>
    <t>Without Fire Sprinklers</t>
  </si>
  <si>
    <t>Fire Sprinkler Allowance</t>
  </si>
  <si>
    <t>Without OOA</t>
  </si>
  <si>
    <t>The Expected Annual Income calculation is provided as an indicative guide only and should be independently confirmed by the provider.</t>
  </si>
  <si>
    <t>Reasonable Rent Contribution (RRC)*</t>
  </si>
  <si>
    <t>* Maximum RRC is (25% x Disability Support Pension base rate) + (100% x Commonwealth Rent Assistance, if eligible, before income adjustments)</t>
  </si>
  <si>
    <t>Group home, 5 residents</t>
  </si>
  <si>
    <t>Group home, 4 residents</t>
  </si>
  <si>
    <t>House, 3 residents</t>
  </si>
  <si>
    <t>House, 2 residents</t>
  </si>
  <si>
    <t>SDA PRICE</t>
  </si>
  <si>
    <t>Specialist Disability Accommodation</t>
  </si>
  <si>
    <t>SDA Price Calculator</t>
  </si>
  <si>
    <t xml:space="preserve">This SDA Price Calculator is provided for information only.  The Commonwealth and the National Disability Insurance Agency accept no liability to any person for any loss, damage, cost or expense suffered as a result of any use of or reliance on any of the information.  The information in this document may change, is not advice, and should not be relied upon for any action or failure to act. The Commonwealth and the Agency accept no responsibility for the accuracy or completeness of the material contained in this SDA Price Calculator. </t>
  </si>
  <si>
    <t>Annual Base Price Per Particpant</t>
  </si>
  <si>
    <t>Existing Stock</t>
  </si>
  <si>
    <t>Last updated on:</t>
  </si>
  <si>
    <t>16 March 2017</t>
  </si>
  <si>
    <t>Apartment, 2 bedrooms, 2 residents</t>
  </si>
  <si>
    <t>Villa/Duplex/Townhouse, 1 resident</t>
  </si>
  <si>
    <t>Villa/Duplex/townhouse, 2 residents</t>
  </si>
  <si>
    <t>Villa/Duplex/townhouse, 3 residents</t>
  </si>
  <si>
    <t>Improved liveability</t>
  </si>
  <si>
    <t>Villa/Duplex/Townhouse, 2 residents</t>
  </si>
  <si>
    <t>Villa/Duplex/Townhouse, 3 residents</t>
  </si>
  <si>
    <t>Na</t>
  </si>
  <si>
    <t>SDA Price ($ 2107/18)</t>
  </si>
  <si>
    <r>
      <t xml:space="preserve">Annual Base Price Per Participant for NEW BUILDS </t>
    </r>
    <r>
      <rPr>
        <b/>
        <u/>
        <sz val="9"/>
        <color theme="0"/>
        <rFont val="Calibri"/>
        <family val="2"/>
      </rPr>
      <t>excluding</t>
    </r>
    <r>
      <rPr>
        <b/>
        <sz val="9"/>
        <color theme="0"/>
        <rFont val="Calibri"/>
        <family val="2"/>
        <scheme val="minor"/>
      </rPr>
      <t xml:space="preserve"> reasonable rent contribution ($ 2017/18)</t>
    </r>
  </si>
  <si>
    <r>
      <t xml:space="preserve">Annual Base Price Per Participant for EXISTING STOCK </t>
    </r>
    <r>
      <rPr>
        <b/>
        <u/>
        <sz val="9"/>
        <color theme="0"/>
        <rFont val="Calibri"/>
        <family val="2"/>
      </rPr>
      <t>excluding</t>
    </r>
    <r>
      <rPr>
        <b/>
        <sz val="9"/>
        <color theme="0"/>
        <rFont val="Calibri"/>
        <family val="2"/>
        <scheme val="minor"/>
      </rPr>
      <t xml:space="preserve"> reasonable rent contribution ($ 2017/18)</t>
    </r>
  </si>
  <si>
    <t>Expected Annual Income ($ 2017/18)</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</si>
</sst>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_-;\-* #,##0.00_-;_-* &quot;-&quot;??_-;_-@_-"/>
    <numFmt numFmtId="164" formatCode="&quot;$&quot;#,##0_);[Red]\(&quot;$&quot;#,##0\)"/>
    <numFmt numFmtId="165" formatCode="&quot;+&quot;&quot;$&quot;#,##0_);[Red]\(&quot;$&quot;#,##0\)"/>
    <numFmt numFmtId="166" formatCode="0.0%"/>
    <numFmt numFmtId="167" formatCode="&quot;$&quot;#,##0.00;[Red]&quot;$&quot;#,##0.00"/>
    <numFmt numFmtId="168" formatCode="#,##0.00_ ;\-#,##0.00\ "/>
    <numFmt numFmtId="169" formatCode="&quot;$&quot;#,##0.00"/>
    <numFmt numFmtId="170" formatCode="&quot;$&quot;#,##0"/>
    <numFmt numFmtId="171" formatCode="&quot;$&quot;#,##0.0"/>
  </numFmts>
  <fonts count="21" x14ac:knownFonts="1">
    <font>
      <sz val="11"/>
      <color theme="1"/>
      <name val="Calibri"/>
      <family val="2"/>
      <scheme val="minor"/>
    </font>
    <font>
      <sz val="11"/>
      <color theme="1"/>
      <name val="Calibri"/>
      <family val="2"/>
      <scheme val="minor"/>
    </font>
    <font>
      <b/>
      <sz val="11"/>
      <color theme="1"/>
      <name val="Calibri"/>
      <family val="2"/>
      <scheme val="minor"/>
    </font>
    <font>
      <b/>
      <sz val="12"/>
      <color theme="0"/>
      <name val="Calibri"/>
      <family val="2"/>
      <scheme val="minor"/>
    </font>
    <font>
      <b/>
      <sz val="16"/>
      <color theme="0"/>
      <name val="Calibri"/>
      <family val="2"/>
      <scheme val="minor"/>
    </font>
    <font>
      <b/>
      <sz val="9"/>
      <color theme="1"/>
      <name val="Calibri"/>
      <family val="2"/>
      <scheme val="minor"/>
    </font>
    <font>
      <sz val="9"/>
      <color theme="1"/>
      <name val="Calibri"/>
      <family val="2"/>
      <scheme val="minor"/>
    </font>
    <font>
      <sz val="9"/>
      <name val="Calibri"/>
      <family val="2"/>
      <scheme val="minor"/>
    </font>
    <font>
      <sz val="9"/>
      <color theme="5" tint="-0.249977111117893"/>
      <name val="Calibri"/>
      <family val="2"/>
      <scheme val="minor"/>
    </font>
    <font>
      <sz val="9"/>
      <color theme="0"/>
      <name val="Calibri"/>
      <family val="2"/>
      <scheme val="minor"/>
    </font>
    <font>
      <sz val="9"/>
      <color theme="0" tint="-0.34998626667073579"/>
      <name val="Calibri"/>
      <family val="2"/>
      <scheme val="minor"/>
    </font>
    <font>
      <b/>
      <sz val="9"/>
      <color theme="0"/>
      <name val="Calibri"/>
      <family val="2"/>
      <scheme val="minor"/>
    </font>
    <font>
      <b/>
      <u/>
      <sz val="9"/>
      <color theme="0"/>
      <name val="Calibri"/>
      <family val="2"/>
    </font>
    <font>
      <i/>
      <sz val="11"/>
      <color theme="1"/>
      <name val="Calibri"/>
      <family val="2"/>
      <scheme val="minor"/>
    </font>
    <font>
      <i/>
      <sz val="10"/>
      <color theme="1"/>
      <name val="Calibri"/>
      <family val="2"/>
      <scheme val="minor"/>
    </font>
    <font>
      <sz val="11"/>
      <color theme="0" tint="-0.34998626667073579"/>
      <name val="Calibri"/>
      <family val="2"/>
      <scheme val="minor"/>
    </font>
    <font>
      <i/>
      <sz val="10"/>
      <color theme="0" tint="-0.34998626667073579"/>
      <name val="Calibri"/>
      <family val="2"/>
      <scheme val="minor"/>
    </font>
    <font>
      <sz val="10"/>
      <color theme="1"/>
      <name val="Calibri"/>
      <family val="2"/>
      <scheme val="minor"/>
    </font>
    <font>
      <b/>
      <sz val="12"/>
      <color theme="1"/>
      <name val="Calibri"/>
      <family val="2"/>
      <scheme val="minor"/>
    </font>
    <font>
      <sz val="11"/>
      <color rgb="FFFF0000"/>
      <name val="Calibri"/>
      <family val="2"/>
      <scheme val="minor"/>
    </font>
    <font>
      <sz val="10"/>
      <color rgb="FFFF0000"/>
      <name val="Calibri"/>
      <family val="2"/>
      <scheme val="minor"/>
    </font>
  </fonts>
  <fills count="6">
    <fill>
      <patternFill patternType="none"/>
    </fill>
    <fill>
      <patternFill patternType="gray125"/>
    </fill>
    <fill>
      <patternFill patternType="solid">
        <fgColor theme="0"/>
        <bgColor indexed="64"/>
      </patternFill>
    </fill>
    <fill>
      <patternFill patternType="solid">
        <fgColor rgb="FF7030A0"/>
        <bgColor indexed="64"/>
      </patternFill>
    </fill>
    <fill>
      <patternFill patternType="solid">
        <fgColor rgb="FFF3EBF9"/>
        <bgColor indexed="64"/>
      </patternFill>
    </fill>
    <fill>
      <patternFill patternType="solid">
        <fgColor theme="0" tint="-4.9989318521683403E-2"/>
        <bgColor indexed="64"/>
      </patternFill>
    </fill>
  </fills>
  <borders count="20">
    <border>
      <left/>
      <right/>
      <top/>
      <bottom/>
      <diagonal/>
    </border>
    <border>
      <left/>
      <right style="thin">
        <color rgb="FF7030A0"/>
      </right>
      <top/>
      <bottom style="thin">
        <color rgb="FF7030A0"/>
      </bottom>
      <diagonal/>
    </border>
    <border>
      <left style="thin">
        <color rgb="FF7030A0"/>
      </left>
      <right style="thin">
        <color rgb="FF7030A0"/>
      </right>
      <top/>
      <bottom style="thin">
        <color rgb="FF7030A0"/>
      </bottom>
      <diagonal/>
    </border>
    <border>
      <left style="thin">
        <color rgb="FF7030A0"/>
      </left>
      <right style="thin">
        <color rgb="FF7030A0"/>
      </right>
      <top style="thin">
        <color rgb="FF7030A0"/>
      </top>
      <bottom/>
      <diagonal/>
    </border>
    <border>
      <left style="thin">
        <color rgb="FF7030A0"/>
      </left>
      <right style="thin">
        <color rgb="FF7030A0"/>
      </right>
      <top/>
      <bottom/>
      <diagonal/>
    </border>
    <border>
      <left style="thin">
        <color rgb="FF7030A0"/>
      </left>
      <right style="thin">
        <color rgb="FF7030A0"/>
      </right>
      <top style="thin">
        <color rgb="FF7030A0"/>
      </top>
      <bottom style="thin">
        <color rgb="FF7030A0"/>
      </bottom>
      <diagonal/>
    </border>
    <border>
      <left/>
      <right style="thin">
        <color rgb="FF7030A0"/>
      </right>
      <top/>
      <bottom/>
      <diagonal/>
    </border>
    <border>
      <left/>
      <right/>
      <top/>
      <bottom style="thin">
        <color rgb="FF7030A0"/>
      </bottom>
      <diagonal/>
    </border>
    <border>
      <left style="thin">
        <color rgb="FF7030A0"/>
      </left>
      <right/>
      <top/>
      <bottom/>
      <diagonal/>
    </border>
    <border>
      <left style="thin">
        <color rgb="FF7030A0"/>
      </left>
      <right/>
      <top/>
      <bottom style="thin">
        <color rgb="FF7030A0"/>
      </bottom>
      <diagonal/>
    </border>
    <border>
      <left style="thin">
        <color rgb="FF7030A0"/>
      </left>
      <right/>
      <top style="thin">
        <color rgb="FF7030A0"/>
      </top>
      <bottom/>
      <diagonal/>
    </border>
    <border>
      <left/>
      <right/>
      <top style="thin">
        <color rgb="FF7030A0"/>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rgb="FF7030A0"/>
      </left>
      <right style="thin">
        <color rgb="FF7030A0"/>
      </right>
      <top style="thin">
        <color theme="0"/>
      </top>
      <bottom/>
      <diagonal/>
    </border>
    <border>
      <left style="thin">
        <color rgb="FF7030A0"/>
      </left>
      <right/>
      <top style="thin">
        <color theme="0"/>
      </top>
      <bottom/>
      <diagonal/>
    </border>
    <border>
      <left/>
      <right style="thin">
        <color rgb="FF7030A0"/>
      </right>
      <top style="thin">
        <color theme="0"/>
      </top>
      <bottom/>
      <diagonal/>
    </border>
    <border>
      <left/>
      <right/>
      <top style="thin">
        <color theme="0"/>
      </top>
      <bottom/>
      <diagonal/>
    </border>
    <border>
      <left style="thin">
        <color theme="1" tint="0.499984740745262"/>
      </left>
      <right style="thin">
        <color theme="1" tint="0.499984740745262"/>
      </right>
      <top style="thin">
        <color theme="1" tint="0.499984740745262"/>
      </top>
      <bottom style="thin">
        <color theme="1" tint="0.499984740745262"/>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90">
    <xf numFmtId="0" fontId="0" fillId="0" borderId="0" xfId="0"/>
    <xf numFmtId="0" fontId="3" fillId="3" borderId="0" xfId="0" applyFont="1" applyFill="1"/>
    <xf numFmtId="0" fontId="4" fillId="3" borderId="0" xfId="0" applyFont="1" applyFill="1"/>
    <xf numFmtId="0" fontId="0" fillId="3" borderId="0" xfId="0" applyFill="1"/>
    <xf numFmtId="0" fontId="5" fillId="2" borderId="0" xfId="0" applyFont="1" applyFill="1"/>
    <xf numFmtId="0" fontId="0" fillId="0" borderId="0" xfId="0" applyFont="1" applyAlignment="1">
      <alignment horizontal="left" vertical="center" indent="1"/>
    </xf>
    <xf numFmtId="0" fontId="8" fillId="0" borderId="0" xfId="0" applyFont="1"/>
    <xf numFmtId="0" fontId="8" fillId="2" borderId="0" xfId="0" applyFont="1" applyFill="1"/>
    <xf numFmtId="0" fontId="6" fillId="0" borderId="0" xfId="0" applyFont="1"/>
    <xf numFmtId="0" fontId="6" fillId="2" borderId="0" xfId="0" applyFont="1" applyFill="1" applyBorder="1" applyAlignment="1">
      <alignment horizontal="center"/>
    </xf>
    <xf numFmtId="164" fontId="6" fillId="2" borderId="0" xfId="0" applyNumberFormat="1" applyFont="1" applyFill="1" applyBorder="1"/>
    <xf numFmtId="0" fontId="6" fillId="2" borderId="0" xfId="0" applyFont="1" applyFill="1"/>
    <xf numFmtId="0" fontId="6" fillId="2" borderId="0" xfId="0" applyFont="1" applyFill="1" applyBorder="1"/>
    <xf numFmtId="167" fontId="6" fillId="0" borderId="0" xfId="0" applyNumberFormat="1" applyFont="1"/>
    <xf numFmtId="166" fontId="6" fillId="2" borderId="0" xfId="2" applyNumberFormat="1" applyFont="1" applyFill="1" applyBorder="1"/>
    <xf numFmtId="0" fontId="6" fillId="0" borderId="0" xfId="0" applyFont="1" applyBorder="1"/>
    <xf numFmtId="0" fontId="6" fillId="0" borderId="1" xfId="0" applyFont="1" applyBorder="1"/>
    <xf numFmtId="2" fontId="6" fillId="0" borderId="2" xfId="0" applyNumberFormat="1" applyFont="1" applyBorder="1" applyAlignment="1">
      <alignment horizontal="center" vertical="top" wrapText="1"/>
    </xf>
    <xf numFmtId="168" fontId="6" fillId="0" borderId="3" xfId="1" applyNumberFormat="1" applyFont="1" applyBorder="1" applyAlignment="1">
      <alignment horizontal="center"/>
    </xf>
    <xf numFmtId="168" fontId="6" fillId="0" borderId="4" xfId="1" applyNumberFormat="1" applyFont="1" applyBorder="1" applyAlignment="1">
      <alignment horizontal="center"/>
    </xf>
    <xf numFmtId="168" fontId="7" fillId="0" borderId="4" xfId="1" applyNumberFormat="1" applyFont="1" applyBorder="1" applyAlignment="1">
      <alignment horizontal="center"/>
    </xf>
    <xf numFmtId="0" fontId="2" fillId="0" borderId="0" xfId="0" applyFont="1"/>
    <xf numFmtId="0" fontId="6" fillId="2" borderId="4" xfId="0" applyFont="1" applyFill="1" applyBorder="1" applyAlignment="1">
      <alignment horizontal="center"/>
    </xf>
    <xf numFmtId="0" fontId="6" fillId="2" borderId="10" xfId="0" applyFont="1" applyFill="1" applyBorder="1"/>
    <xf numFmtId="0" fontId="6" fillId="2" borderId="9" xfId="0" applyFont="1" applyFill="1" applyBorder="1"/>
    <xf numFmtId="0" fontId="6" fillId="2" borderId="8" xfId="0" applyFont="1" applyFill="1" applyBorder="1"/>
    <xf numFmtId="0" fontId="6" fillId="2" borderId="11" xfId="0" applyFont="1" applyFill="1" applyBorder="1" applyAlignment="1">
      <alignment horizontal="center"/>
    </xf>
    <xf numFmtId="0" fontId="6" fillId="0" borderId="7" xfId="0" applyFont="1" applyBorder="1"/>
    <xf numFmtId="0" fontId="6" fillId="2" borderId="3" xfId="0" applyFont="1" applyFill="1" applyBorder="1" applyAlignment="1">
      <alignment horizontal="center"/>
    </xf>
    <xf numFmtId="0" fontId="6" fillId="2" borderId="2" xfId="0" applyFont="1" applyFill="1" applyBorder="1" applyAlignment="1">
      <alignment horizontal="center"/>
    </xf>
    <xf numFmtId="0" fontId="9" fillId="3" borderId="12" xfId="0" applyFont="1" applyFill="1" applyBorder="1" applyAlignment="1">
      <alignment horizontal="center" vertical="center"/>
    </xf>
    <xf numFmtId="0" fontId="9" fillId="3" borderId="12" xfId="0" quotePrefix="1" applyFont="1" applyFill="1" applyBorder="1" applyAlignment="1">
      <alignment horizontal="center" vertical="center"/>
    </xf>
    <xf numFmtId="0" fontId="9" fillId="3" borderId="13" xfId="0" applyFont="1" applyFill="1" applyBorder="1" applyAlignment="1">
      <alignment horizontal="center"/>
    </xf>
    <xf numFmtId="0" fontId="9" fillId="3" borderId="14" xfId="0" applyFont="1" applyFill="1" applyBorder="1"/>
    <xf numFmtId="0" fontId="5" fillId="4" borderId="10" xfId="0" applyFont="1" applyFill="1" applyBorder="1"/>
    <xf numFmtId="0" fontId="5" fillId="4" borderId="11" xfId="0" applyFont="1" applyFill="1" applyBorder="1"/>
    <xf numFmtId="0" fontId="5" fillId="4" borderId="9" xfId="0" applyFont="1" applyFill="1" applyBorder="1"/>
    <xf numFmtId="0" fontId="5" fillId="4" borderId="7" xfId="0" applyFont="1" applyFill="1" applyBorder="1"/>
    <xf numFmtId="0" fontId="13" fillId="3" borderId="0" xfId="0" applyFont="1" applyFill="1"/>
    <xf numFmtId="0" fontId="13" fillId="0" borderId="0" xfId="0" applyFont="1"/>
    <xf numFmtId="0" fontId="10" fillId="0" borderId="0" xfId="0" applyFont="1" applyAlignment="1">
      <alignment horizontal="center"/>
    </xf>
    <xf numFmtId="0" fontId="0" fillId="0" borderId="0" xfId="0" applyFont="1"/>
    <xf numFmtId="0" fontId="14" fillId="0" borderId="0" xfId="0" applyFont="1"/>
    <xf numFmtId="168" fontId="6" fillId="0" borderId="0" xfId="0" applyNumberFormat="1" applyFont="1"/>
    <xf numFmtId="164" fontId="6" fillId="0" borderId="0" xfId="0" applyNumberFormat="1" applyFont="1"/>
    <xf numFmtId="170" fontId="2" fillId="5" borderId="19" xfId="0" applyNumberFormat="1" applyFont="1" applyFill="1" applyBorder="1" applyAlignment="1">
      <alignment horizontal="center"/>
    </xf>
    <xf numFmtId="169" fontId="0" fillId="0" borderId="0" xfId="0" applyNumberFormat="1"/>
    <xf numFmtId="164" fontId="6" fillId="2" borderId="15" xfId="0" applyNumberFormat="1" applyFont="1" applyFill="1" applyBorder="1" applyAlignment="1">
      <alignment horizontal="center"/>
    </xf>
    <xf numFmtId="164" fontId="6" fillId="2" borderId="4" xfId="0" applyNumberFormat="1" applyFont="1" applyFill="1" applyBorder="1" applyAlignment="1">
      <alignment horizontal="center"/>
    </xf>
    <xf numFmtId="164" fontId="6" fillId="2" borderId="2" xfId="0" applyNumberFormat="1" applyFont="1" applyFill="1" applyBorder="1" applyAlignment="1">
      <alignment horizontal="center"/>
    </xf>
    <xf numFmtId="164" fontId="6" fillId="2" borderId="16" xfId="0" applyNumberFormat="1" applyFont="1" applyFill="1" applyBorder="1" applyAlignment="1">
      <alignment horizontal="center"/>
    </xf>
    <xf numFmtId="164" fontId="6" fillId="2" borderId="17" xfId="0" applyNumberFormat="1" applyFont="1" applyFill="1" applyBorder="1" applyAlignment="1">
      <alignment horizontal="center"/>
    </xf>
    <xf numFmtId="164" fontId="6" fillId="2" borderId="18" xfId="0" applyNumberFormat="1" applyFont="1" applyFill="1" applyBorder="1" applyAlignment="1">
      <alignment horizontal="center"/>
    </xf>
    <xf numFmtId="164" fontId="6" fillId="2" borderId="8" xfId="0" applyNumberFormat="1" applyFont="1" applyFill="1" applyBorder="1" applyAlignment="1">
      <alignment horizontal="center"/>
    </xf>
    <xf numFmtId="164" fontId="6" fillId="2" borderId="6" xfId="0" applyNumberFormat="1" applyFont="1" applyFill="1" applyBorder="1" applyAlignment="1">
      <alignment horizontal="center"/>
    </xf>
    <xf numFmtId="164" fontId="6" fillId="2" borderId="0" xfId="0" applyNumberFormat="1" applyFont="1" applyFill="1" applyBorder="1" applyAlignment="1">
      <alignment horizontal="center"/>
    </xf>
    <xf numFmtId="165" fontId="6" fillId="2" borderId="6" xfId="0" applyNumberFormat="1" applyFont="1" applyFill="1" applyBorder="1" applyAlignment="1">
      <alignment horizontal="center"/>
    </xf>
    <xf numFmtId="164" fontId="6" fillId="0" borderId="6" xfId="0" applyNumberFormat="1" applyFont="1" applyFill="1" applyBorder="1" applyAlignment="1">
      <alignment horizontal="center"/>
    </xf>
    <xf numFmtId="164" fontId="6" fillId="2" borderId="9" xfId="0" applyNumberFormat="1" applyFont="1" applyFill="1" applyBorder="1" applyAlignment="1">
      <alignment horizontal="center"/>
    </xf>
    <xf numFmtId="164" fontId="6" fillId="2" borderId="1" xfId="0" applyNumberFormat="1" applyFont="1" applyFill="1" applyBorder="1" applyAlignment="1">
      <alignment horizontal="center"/>
    </xf>
    <xf numFmtId="164" fontId="6" fillId="0" borderId="1" xfId="0" applyNumberFormat="1" applyFont="1" applyFill="1" applyBorder="1" applyAlignment="1">
      <alignment horizontal="center"/>
    </xf>
    <xf numFmtId="164" fontId="6" fillId="2" borderId="7" xfId="0" applyNumberFormat="1" applyFont="1" applyFill="1" applyBorder="1" applyAlignment="1">
      <alignment horizontal="center"/>
    </xf>
    <xf numFmtId="165" fontId="6" fillId="2" borderId="1" xfId="0" applyNumberFormat="1" applyFont="1" applyFill="1" applyBorder="1" applyAlignment="1">
      <alignment horizontal="center"/>
    </xf>
    <xf numFmtId="170" fontId="0" fillId="0" borderId="0" xfId="0" applyNumberFormat="1"/>
    <xf numFmtId="171" fontId="0" fillId="0" borderId="0" xfId="0" applyNumberFormat="1"/>
    <xf numFmtId="0" fontId="5" fillId="2" borderId="0" xfId="0" applyFont="1" applyFill="1" applyBorder="1"/>
    <xf numFmtId="0" fontId="15" fillId="0" borderId="0" xfId="0" applyFont="1"/>
    <xf numFmtId="0" fontId="16" fillId="0" borderId="0" xfId="0" applyFont="1"/>
    <xf numFmtId="166" fontId="15" fillId="5" borderId="19" xfId="2" applyNumberFormat="1" applyFont="1" applyFill="1" applyBorder="1" applyAlignment="1">
      <alignment horizontal="center"/>
    </xf>
    <xf numFmtId="4" fontId="15" fillId="5" borderId="19" xfId="0" applyNumberFormat="1" applyFont="1" applyFill="1" applyBorder="1" applyAlignment="1">
      <alignment horizontal="center"/>
    </xf>
    <xf numFmtId="170" fontId="15" fillId="5" borderId="19" xfId="0" applyNumberFormat="1" applyFont="1" applyFill="1" applyBorder="1" applyAlignment="1">
      <alignment horizontal="center"/>
    </xf>
    <xf numFmtId="170" fontId="15" fillId="0" borderId="0" xfId="0" applyNumberFormat="1" applyFont="1" applyFill="1" applyBorder="1" applyAlignment="1">
      <alignment horizontal="center"/>
    </xf>
    <xf numFmtId="0" fontId="15" fillId="5" borderId="19" xfId="0" applyFont="1" applyFill="1" applyBorder="1" applyAlignment="1">
      <alignment horizontal="center"/>
    </xf>
    <xf numFmtId="0" fontId="0" fillId="4" borderId="5" xfId="0" applyFill="1" applyBorder="1" applyAlignment="1" applyProtection="1">
      <alignment horizontal="center"/>
      <protection locked="0"/>
    </xf>
    <xf numFmtId="170" fontId="0" fillId="4" borderId="5" xfId="0" applyNumberFormat="1" applyFill="1" applyBorder="1" applyAlignment="1" applyProtection="1">
      <alignment horizontal="center"/>
      <protection locked="0"/>
    </xf>
    <xf numFmtId="9" fontId="0" fillId="4" borderId="5" xfId="0" applyNumberFormat="1" applyFill="1" applyBorder="1" applyAlignment="1" applyProtection="1">
      <alignment horizontal="center"/>
      <protection locked="0"/>
    </xf>
    <xf numFmtId="0" fontId="17" fillId="0" borderId="0" xfId="0" applyFont="1"/>
    <xf numFmtId="0" fontId="18" fillId="0" borderId="0" xfId="0" applyFont="1"/>
    <xf numFmtId="169" fontId="18" fillId="5" borderId="19" xfId="0" applyNumberFormat="1" applyFont="1" applyFill="1" applyBorder="1" applyAlignment="1">
      <alignment horizontal="center"/>
    </xf>
    <xf numFmtId="0" fontId="19" fillId="0" borderId="0" xfId="0" applyFont="1"/>
    <xf numFmtId="0" fontId="6" fillId="0" borderId="0" xfId="0" quotePrefix="1" applyFont="1" applyAlignment="1">
      <alignment horizontal="right" vertical="center" indent="1"/>
    </xf>
    <xf numFmtId="15" fontId="6" fillId="0" borderId="0" xfId="0" quotePrefix="1" applyNumberFormat="1" applyFont="1" applyAlignment="1">
      <alignment horizontal="right" vertical="center" indent="1"/>
    </xf>
    <xf numFmtId="0" fontId="20" fillId="0" borderId="0" xfId="0" applyFont="1" applyAlignment="1">
      <alignment horizontal="left" wrapText="1"/>
    </xf>
    <xf numFmtId="0" fontId="11" fillId="3" borderId="0" xfId="0" applyFont="1" applyFill="1" applyAlignment="1">
      <alignment horizontal="center"/>
    </xf>
    <xf numFmtId="0" fontId="9" fillId="3" borderId="12" xfId="0" applyFont="1" applyFill="1" applyBorder="1" applyAlignment="1">
      <alignment horizontal="center"/>
    </xf>
    <xf numFmtId="164" fontId="6" fillId="0" borderId="15" xfId="0" applyNumberFormat="1" applyFont="1" applyFill="1" applyBorder="1" applyAlignment="1">
      <alignment horizontal="center" vertical="center" wrapText="1"/>
    </xf>
    <xf numFmtId="164" fontId="6" fillId="0" borderId="4" xfId="0" applyNumberFormat="1" applyFont="1" applyFill="1" applyBorder="1" applyAlignment="1">
      <alignment horizontal="center" vertical="center" wrapText="1"/>
    </xf>
    <xf numFmtId="164" fontId="6" fillId="0" borderId="2" xfId="0" applyNumberFormat="1" applyFont="1" applyFill="1" applyBorder="1" applyAlignment="1">
      <alignment horizontal="center" vertical="center" wrapText="1"/>
    </xf>
    <xf numFmtId="0" fontId="5" fillId="4" borderId="10" xfId="0" applyFont="1" applyFill="1" applyBorder="1" applyAlignment="1">
      <alignment horizontal="center" vertical="top" wrapText="1"/>
    </xf>
    <xf numFmtId="0" fontId="5" fillId="4" borderId="9" xfId="0" applyFont="1" applyFill="1" applyBorder="1" applyAlignment="1">
      <alignment horizontal="center" vertical="top" wrapText="1"/>
    </xf>
  </cellXfs>
  <cellStyles count="3">
    <cellStyle name="Comma" xfId="1" builtinId="3"/>
    <cellStyle name="Normal" xfId="0" builtinId="0"/>
    <cellStyle name="Percent" xfId="2" builtinId="5"/>
  </cellStyles>
  <dxfs count="0"/>
  <tableStyles count="0" defaultTableStyle="TableStyleMedium2" defaultPivotStyle="PivotStyleLight16"/>
  <colors>
    <mruColors>
      <color rgb="FFF3EB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ppick_000.GDWYER-VAIO/OneDrive/Current%20projects/NDIS/Accommodation/Model/delete%20m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enario Selector"/>
      <sheetName val="New Build Price"/>
      <sheetName val="Existing Stock Price"/>
      <sheetName val="Location Factor"/>
      <sheetName val="Total Liability"/>
      <sheetName val="Mapping"/>
      <sheetName val="Working Data"/>
      <sheetName val="Land values"/>
      <sheetName val="Areas"/>
      <sheetName val="WACC"/>
      <sheetName val="Data Log"/>
      <sheetName val="RBT Cashflow"/>
      <sheetName val="NAT Cashflow"/>
      <sheetName val="Asset Values"/>
      <sheetName val="Cash flow"/>
    </sheetNames>
    <sheetDataSet>
      <sheetData sheetId="0">
        <row r="13">
          <cell r="E13">
            <v>8554</v>
          </cell>
        </row>
      </sheetData>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6"/>
  <sheetViews>
    <sheetView showGridLines="0" tabSelected="1" topLeftCell="A19" zoomScaleNormal="100" workbookViewId="0">
      <selection activeCell="I38" sqref="I38"/>
    </sheetView>
  </sheetViews>
  <sheetFormatPr defaultRowHeight="15" x14ac:dyDescent="0.25"/>
  <cols>
    <col min="1" max="1" width="2.42578125" customWidth="1"/>
    <col min="2" max="2" width="18.140625" customWidth="1"/>
    <col min="3" max="3" width="15.85546875" customWidth="1"/>
    <col min="4" max="4" width="13.42578125" customWidth="1"/>
    <col min="5" max="5" width="5.7109375" customWidth="1"/>
    <col min="6" max="6" width="19.42578125" style="39" customWidth="1"/>
    <col min="7" max="7" width="28.5703125" customWidth="1"/>
    <col min="8" max="8" width="13" customWidth="1"/>
    <col min="9" max="9" width="8.85546875" customWidth="1"/>
    <col min="10" max="10" width="0.140625" hidden="1" customWidth="1"/>
  </cols>
  <sheetData>
    <row r="1" spans="1:10" s="3" customFormat="1" ht="21" x14ac:dyDescent="0.35">
      <c r="A1" s="1" t="s">
        <v>144</v>
      </c>
      <c r="B1" s="2"/>
      <c r="F1" s="38"/>
    </row>
    <row r="2" spans="1:10" s="3" customFormat="1" ht="21" x14ac:dyDescent="0.35">
      <c r="A2" s="2" t="s">
        <v>145</v>
      </c>
      <c r="B2" s="2"/>
      <c r="F2" s="38"/>
    </row>
    <row r="3" spans="1:10" ht="11.1" customHeight="1" x14ac:dyDescent="0.25">
      <c r="A3" s="79"/>
    </row>
    <row r="4" spans="1:10" ht="24" customHeight="1" x14ac:dyDescent="0.25">
      <c r="A4" s="79"/>
      <c r="B4" s="82" t="s">
        <v>146</v>
      </c>
      <c r="C4" s="82"/>
      <c r="D4" s="82"/>
      <c r="E4" s="82"/>
      <c r="F4" s="82"/>
      <c r="G4" s="82"/>
      <c r="H4" s="82"/>
      <c r="I4" s="82"/>
    </row>
    <row r="5" spans="1:10" ht="16.5" customHeight="1" x14ac:dyDescent="0.25">
      <c r="A5" s="79"/>
      <c r="B5" s="82"/>
      <c r="C5" s="82"/>
      <c r="D5" s="82"/>
      <c r="E5" s="82"/>
      <c r="F5" s="82"/>
      <c r="G5" s="82"/>
      <c r="H5" s="82"/>
      <c r="I5" s="82"/>
    </row>
    <row r="6" spans="1:10" ht="16.5" customHeight="1" x14ac:dyDescent="0.25">
      <c r="A6" s="79"/>
      <c r="B6" s="82"/>
      <c r="C6" s="82"/>
      <c r="D6" s="82"/>
      <c r="E6" s="82"/>
      <c r="F6" s="82"/>
      <c r="G6" s="82"/>
      <c r="H6" s="82"/>
      <c r="I6" s="82"/>
    </row>
    <row r="8" spans="1:10" x14ac:dyDescent="0.25">
      <c r="B8" s="21" t="s">
        <v>143</v>
      </c>
      <c r="J8" s="40" t="s">
        <v>106</v>
      </c>
    </row>
    <row r="9" spans="1:10" x14ac:dyDescent="0.25">
      <c r="J9" s="40"/>
    </row>
    <row r="10" spans="1:10" x14ac:dyDescent="0.25">
      <c r="B10" t="s">
        <v>101</v>
      </c>
      <c r="F10" s="42" t="s">
        <v>104</v>
      </c>
      <c r="G10" s="73" t="s">
        <v>148</v>
      </c>
      <c r="J10" s="40">
        <f>IF($G$10="New Build",1,2)</f>
        <v>2</v>
      </c>
    </row>
    <row r="11" spans="1:10" x14ac:dyDescent="0.25">
      <c r="F11" s="42"/>
      <c r="J11" s="40"/>
    </row>
    <row r="12" spans="1:10" x14ac:dyDescent="0.25">
      <c r="B12" t="s">
        <v>98</v>
      </c>
      <c r="F12" s="42" t="s">
        <v>104</v>
      </c>
      <c r="G12" s="73" t="s">
        <v>139</v>
      </c>
      <c r="J12" s="40">
        <f>MATCH($G$12,'Base Prices'!$B$8:$B$18,FALSE)</f>
        <v>11</v>
      </c>
    </row>
    <row r="13" spans="1:10" x14ac:dyDescent="0.25">
      <c r="F13" s="42"/>
      <c r="J13" s="40"/>
    </row>
    <row r="14" spans="1:10" x14ac:dyDescent="0.25">
      <c r="B14" s="66" t="s">
        <v>126</v>
      </c>
      <c r="C14" s="66"/>
      <c r="D14" s="66"/>
      <c r="E14" s="66"/>
      <c r="F14" s="67" t="s">
        <v>103</v>
      </c>
      <c r="G14" s="72">
        <f>VLOOKUP($G$12,'Base Prices'!$B$8:$D$18,3,FALSE)</f>
        <v>5</v>
      </c>
      <c r="J14" s="40">
        <f>G14</f>
        <v>5</v>
      </c>
    </row>
    <row r="15" spans="1:10" x14ac:dyDescent="0.25">
      <c r="F15" s="42"/>
      <c r="J15" s="40"/>
    </row>
    <row r="16" spans="1:10" x14ac:dyDescent="0.25">
      <c r="B16" t="s">
        <v>99</v>
      </c>
      <c r="F16" s="42" t="s">
        <v>104</v>
      </c>
      <c r="G16" s="73" t="s">
        <v>123</v>
      </c>
      <c r="J16" s="40">
        <f>MATCH($G$16,'Base Prices'!$E$6:$O$6,FALSE)</f>
        <v>1</v>
      </c>
    </row>
    <row r="17" spans="2:10" x14ac:dyDescent="0.25">
      <c r="F17" s="42"/>
      <c r="J17" s="40"/>
    </row>
    <row r="18" spans="2:10" x14ac:dyDescent="0.25">
      <c r="B18" t="s">
        <v>105</v>
      </c>
      <c r="F18" s="42" t="s">
        <v>104</v>
      </c>
      <c r="G18" s="73" t="s">
        <v>135</v>
      </c>
      <c r="J18" s="40">
        <f>IF(AND($G$16="Basic",$G$18="With OOA"),"Invalid selection",IF($G$18="Without OOA",0,1))</f>
        <v>0</v>
      </c>
    </row>
    <row r="19" spans="2:10" x14ac:dyDescent="0.25">
      <c r="F19" s="42"/>
      <c r="J19" s="40"/>
    </row>
    <row r="20" spans="2:10" x14ac:dyDescent="0.25">
      <c r="B20" s="66" t="s">
        <v>109</v>
      </c>
      <c r="C20" s="66"/>
      <c r="D20" s="66"/>
      <c r="E20" s="66"/>
      <c r="F20" s="67" t="s">
        <v>103</v>
      </c>
      <c r="G20" s="70">
        <f>IFERROR(IF($J$10=1,INDEX('Base Prices'!$E$8:$N$18,$J$12,$J$16+$J$18),INDEX('Base Prices'!$E$23:$N$33,$J$12,$J$16+$J$18)),"Invalid selection")</f>
        <v>4503</v>
      </c>
      <c r="H20" t="s">
        <v>108</v>
      </c>
      <c r="J20" s="40"/>
    </row>
    <row r="21" spans="2:10" x14ac:dyDescent="0.25">
      <c r="F21" s="42"/>
      <c r="J21" s="40"/>
    </row>
    <row r="22" spans="2:10" x14ac:dyDescent="0.25">
      <c r="B22" t="s">
        <v>115</v>
      </c>
      <c r="F22" s="42" t="s">
        <v>104</v>
      </c>
      <c r="G22" s="73" t="s">
        <v>107</v>
      </c>
      <c r="J22" s="40">
        <f>IF(AND($G$16="Robust",$J$12&gt;4),IF($G$22="With breakout room",1,0),IF($G$22="With breakout room","Invalid selection",0))</f>
        <v>0</v>
      </c>
    </row>
    <row r="23" spans="2:10" x14ac:dyDescent="0.25">
      <c r="F23" s="42"/>
      <c r="J23" s="40"/>
    </row>
    <row r="24" spans="2:10" x14ac:dyDescent="0.25">
      <c r="B24" s="66" t="s">
        <v>114</v>
      </c>
      <c r="C24" s="66"/>
      <c r="D24" s="66"/>
      <c r="E24" s="66"/>
      <c r="F24" s="67" t="s">
        <v>103</v>
      </c>
      <c r="G24" s="70">
        <f>IF(AND($J$22=1,$J$10=1),INDEX('Base Prices'!$L$8:$L$18,$J$12),IF(AND($J$22=1,$J$10=2),INDEX('Base Prices'!$L$23:$L$33,$J$12),$J$22))</f>
        <v>0</v>
      </c>
      <c r="J24" s="40"/>
    </row>
    <row r="25" spans="2:10" x14ac:dyDescent="0.25">
      <c r="B25" s="66"/>
      <c r="C25" s="66"/>
      <c r="D25" s="66"/>
      <c r="E25" s="66"/>
      <c r="F25" s="67"/>
      <c r="G25" s="71"/>
      <c r="J25" s="40"/>
    </row>
    <row r="26" spans="2:10" x14ac:dyDescent="0.25">
      <c r="B26" s="66" t="s">
        <v>113</v>
      </c>
      <c r="C26" s="66"/>
      <c r="D26" s="66"/>
      <c r="E26" s="66"/>
      <c r="F26" s="67" t="s">
        <v>103</v>
      </c>
      <c r="G26" s="70">
        <f>IFERROR(G20+G24,"Invalid selection")</f>
        <v>4503</v>
      </c>
      <c r="H26" t="s">
        <v>108</v>
      </c>
      <c r="J26" s="40"/>
    </row>
    <row r="27" spans="2:10" x14ac:dyDescent="0.25">
      <c r="F27" s="42"/>
      <c r="J27" s="40"/>
    </row>
    <row r="28" spans="2:10" x14ac:dyDescent="0.25">
      <c r="B28" t="s">
        <v>10</v>
      </c>
      <c r="F28" s="42" t="s">
        <v>104</v>
      </c>
      <c r="G28" s="73" t="s">
        <v>14</v>
      </c>
      <c r="J28" s="40">
        <f>MATCH($G$28,'Location Factors'!$B$6:$B$93,FALSE)</f>
        <v>1</v>
      </c>
    </row>
    <row r="29" spans="2:10" x14ac:dyDescent="0.25">
      <c r="F29" s="42"/>
    </row>
    <row r="30" spans="2:10" x14ac:dyDescent="0.25">
      <c r="B30" s="66" t="s">
        <v>110</v>
      </c>
      <c r="F30" s="67" t="s">
        <v>103</v>
      </c>
      <c r="G30" s="69">
        <f>INDEX('Location Factors'!$C$6:$M$93,$J$28,$J$12)</f>
        <v>1</v>
      </c>
    </row>
    <row r="32" spans="2:10" x14ac:dyDescent="0.25">
      <c r="B32" t="s">
        <v>132</v>
      </c>
      <c r="F32" s="42" t="s">
        <v>104</v>
      </c>
      <c r="G32" s="73" t="s">
        <v>133</v>
      </c>
      <c r="J32" s="40">
        <f>IF($G$32="Without Fire Sprinklers",0,IF($J$12&lt;5,1,2))</f>
        <v>0</v>
      </c>
    </row>
    <row r="34" spans="2:9" x14ac:dyDescent="0.25">
      <c r="B34" s="66" t="s">
        <v>134</v>
      </c>
      <c r="C34" s="66"/>
      <c r="D34" s="66"/>
      <c r="E34" s="66"/>
      <c r="F34" s="67" t="s">
        <v>103</v>
      </c>
      <c r="G34" s="68">
        <f>IF($J$32=0,0,INDEX('Base Prices'!$C$39:$C$40,$J$32))</f>
        <v>0</v>
      </c>
    </row>
    <row r="36" spans="2:9" s="21" customFormat="1" ht="15.75" x14ac:dyDescent="0.25">
      <c r="B36" s="77" t="s">
        <v>159</v>
      </c>
      <c r="F36" s="67" t="s">
        <v>103</v>
      </c>
      <c r="G36" s="78">
        <f>IFERROR($G$26*$G$30*(1+$G$34),"Invalid selection")</f>
        <v>4503</v>
      </c>
      <c r="H36" s="41" t="s">
        <v>108</v>
      </c>
      <c r="I36" s="41"/>
    </row>
    <row r="37" spans="2:9" x14ac:dyDescent="0.25">
      <c r="F37" s="42"/>
    </row>
    <row r="38" spans="2:9" x14ac:dyDescent="0.25">
      <c r="F38" s="42"/>
      <c r="G38" s="46"/>
    </row>
    <row r="39" spans="2:9" x14ac:dyDescent="0.25">
      <c r="B39" s="21" t="s">
        <v>112</v>
      </c>
      <c r="F39" s="42"/>
    </row>
    <row r="40" spans="2:9" ht="7.5" customHeight="1" x14ac:dyDescent="0.25">
      <c r="B40" s="21"/>
      <c r="F40" s="42"/>
    </row>
    <row r="41" spans="2:9" x14ac:dyDescent="0.25">
      <c r="B41" s="39" t="s">
        <v>136</v>
      </c>
      <c r="F41" s="42"/>
    </row>
    <row r="42" spans="2:9" x14ac:dyDescent="0.25">
      <c r="F42" s="42"/>
    </row>
    <row r="43" spans="2:9" x14ac:dyDescent="0.25">
      <c r="B43" t="s">
        <v>137</v>
      </c>
      <c r="F43" s="42" t="s">
        <v>128</v>
      </c>
      <c r="G43" s="74"/>
      <c r="H43" t="s">
        <v>108</v>
      </c>
    </row>
    <row r="44" spans="2:9" x14ac:dyDescent="0.25">
      <c r="F44" s="42"/>
    </row>
    <row r="45" spans="2:9" x14ac:dyDescent="0.25">
      <c r="B45" t="s">
        <v>100</v>
      </c>
      <c r="F45" s="42" t="s">
        <v>127</v>
      </c>
      <c r="G45" s="75"/>
    </row>
    <row r="46" spans="2:9" x14ac:dyDescent="0.25">
      <c r="F46" s="42"/>
    </row>
    <row r="47" spans="2:9" x14ac:dyDescent="0.25">
      <c r="B47" s="21" t="s">
        <v>162</v>
      </c>
      <c r="F47" s="42" t="s">
        <v>103</v>
      </c>
      <c r="G47" s="45" t="str">
        <f>IFERROR(IF(ISBLANK($G$43),"Enter RRC (above)",IF(ISBLANK($G$45),"Enter Expected Occupancy Rate (above)",($G$36+$G$43)*$G$14*$G$45)),"Invalid selection")</f>
        <v>Enter RRC (above)</v>
      </c>
      <c r="H47" s="21" t="s">
        <v>111</v>
      </c>
    </row>
    <row r="49" spans="2:7" x14ac:dyDescent="0.25">
      <c r="G49" s="63"/>
    </row>
    <row r="50" spans="2:7" x14ac:dyDescent="0.25">
      <c r="B50" s="76" t="s">
        <v>138</v>
      </c>
      <c r="G50" s="64"/>
    </row>
    <row r="51" spans="2:7" x14ac:dyDescent="0.25">
      <c r="B51" s="5"/>
    </row>
    <row r="53" spans="2:7" x14ac:dyDescent="0.25">
      <c r="B53" s="5" t="s">
        <v>149</v>
      </c>
      <c r="C53" s="81">
        <v>42936</v>
      </c>
    </row>
    <row r="54" spans="2:7" x14ac:dyDescent="0.25">
      <c r="B54" s="5"/>
    </row>
    <row r="55" spans="2:7" x14ac:dyDescent="0.25">
      <c r="B55" s="5"/>
    </row>
    <row r="56" spans="2:7" x14ac:dyDescent="0.25">
      <c r="B56" s="5"/>
    </row>
  </sheetData>
  <sheetProtection algorithmName="SHA-512" hashValue="DJRVotdHy7ht1jFdnt2nBkvzJx1Fcq25Ie4w64VNynOPeglsBHauNkqBJSmExtPGtOmffc5uQu2DXcdbf8BtYg==" saltValue="sCx6cfuCxCtFoEnCT87+ag==" spinCount="100000" sheet="1" objects="1" scenarios="1"/>
  <mergeCells count="1">
    <mergeCell ref="B4:I6"/>
  </mergeCells>
  <dataValidations count="6">
    <dataValidation type="list" allowBlank="1" showInputMessage="1" showErrorMessage="1" sqref="G10">
      <formula1>"Existing Stock,New Build"</formula1>
    </dataValidation>
    <dataValidation allowBlank="1" showInputMessage="1" showErrorMessage="1" sqref="G19"/>
    <dataValidation type="list" allowBlank="1" showInputMessage="1" showErrorMessage="1" sqref="G18">
      <formula1>"With OOA,Without OOA"</formula1>
    </dataValidation>
    <dataValidation type="list" allowBlank="1" showInputMessage="1" showErrorMessage="1" sqref="G22">
      <formula1>"With breakout room,Without breakout room"</formula1>
    </dataValidation>
    <dataValidation type="list" allowBlank="1" showInputMessage="1" showErrorMessage="1" sqref="G16">
      <formula1>"Basic,Improved Liveability,Fully Accessible,Robust,High Physical Support"</formula1>
    </dataValidation>
    <dataValidation type="list" allowBlank="1" showInputMessage="1" showErrorMessage="1" sqref="G32:G33">
      <formula1>"With Fire Sprinklers,Without Fire Sprinklers"</formula1>
    </dataValidation>
  </dataValidations>
  <pageMargins left="0.70866141732283472" right="0.70866141732283472" top="0.74803149606299213" bottom="0.74803149606299213" header="0.31496062992125984" footer="0.31496062992125984"/>
  <pageSetup paperSize="9" scale="62"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'Base Prices'!$B$8:$B$18</xm:f>
          </x14:formula1>
          <xm:sqref>G12</xm:sqref>
        </x14:dataValidation>
        <x14:dataValidation type="list" allowBlank="1" showInputMessage="1" showErrorMessage="1">
          <x14:formula1>
            <xm:f>'Location Factors'!$B$6:$B$93</xm:f>
          </x14:formula1>
          <xm:sqref>G28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0"/>
  <sheetViews>
    <sheetView showGridLines="0" workbookViewId="0">
      <selection activeCell="V21" sqref="V21"/>
    </sheetView>
  </sheetViews>
  <sheetFormatPr defaultRowHeight="15" x14ac:dyDescent="0.25"/>
  <cols>
    <col min="1" max="1" width="1.140625" customWidth="1"/>
    <col min="2" max="2" width="15" customWidth="1"/>
    <col min="3" max="3" width="15.5703125" customWidth="1"/>
    <col min="4" max="4" width="9.85546875" customWidth="1"/>
    <col min="5" max="14" width="8.85546875" customWidth="1"/>
    <col min="15" max="15" width="10.85546875" customWidth="1"/>
    <col min="16" max="16" width="8.85546875" customWidth="1"/>
  </cols>
  <sheetData>
    <row r="1" spans="1:26" s="3" customFormat="1" ht="21" x14ac:dyDescent="0.35">
      <c r="A1" s="1" t="s">
        <v>144</v>
      </c>
      <c r="B1" s="2"/>
    </row>
    <row r="2" spans="1:26" s="3" customFormat="1" ht="21" x14ac:dyDescent="0.35">
      <c r="A2" s="2" t="s">
        <v>147</v>
      </c>
      <c r="B2" s="2"/>
    </row>
    <row r="4" spans="1:26" s="8" customFormat="1" ht="12" x14ac:dyDescent="0.2">
      <c r="C4" s="9"/>
      <c r="D4" s="9"/>
      <c r="E4" s="9"/>
      <c r="F4" s="10"/>
      <c r="G4" s="7"/>
      <c r="H4" s="10"/>
      <c r="I4" s="10"/>
      <c r="J4" s="10"/>
      <c r="K4" s="10"/>
      <c r="L4" s="10"/>
      <c r="M4" s="10"/>
      <c r="N4" s="11"/>
      <c r="P4" s="9"/>
    </row>
    <row r="5" spans="1:26" s="8" customFormat="1" ht="12" x14ac:dyDescent="0.2">
      <c r="B5" s="4"/>
      <c r="C5" s="9"/>
      <c r="D5" s="9"/>
      <c r="E5" s="83" t="s">
        <v>160</v>
      </c>
      <c r="F5" s="83"/>
      <c r="G5" s="83"/>
      <c r="H5" s="83"/>
      <c r="I5" s="83"/>
      <c r="J5" s="83"/>
      <c r="K5" s="83"/>
      <c r="L5" s="83"/>
      <c r="M5" s="83"/>
      <c r="N5" s="83"/>
      <c r="O5" s="83"/>
      <c r="P5" s="9"/>
    </row>
    <row r="6" spans="1:26" s="8" customFormat="1" ht="12" x14ac:dyDescent="0.2">
      <c r="B6" s="34" t="s">
        <v>102</v>
      </c>
      <c r="C6" s="35"/>
      <c r="D6" s="88" t="s">
        <v>125</v>
      </c>
      <c r="E6" s="32" t="s">
        <v>123</v>
      </c>
      <c r="F6" s="84" t="s">
        <v>155</v>
      </c>
      <c r="G6" s="84"/>
      <c r="H6" s="84" t="s">
        <v>0</v>
      </c>
      <c r="I6" s="84"/>
      <c r="J6" s="84" t="s">
        <v>1</v>
      </c>
      <c r="K6" s="84"/>
      <c r="L6" s="84"/>
      <c r="M6" s="84" t="s">
        <v>124</v>
      </c>
      <c r="N6" s="84"/>
      <c r="O6" s="32" t="s">
        <v>2</v>
      </c>
      <c r="P6" s="9"/>
    </row>
    <row r="7" spans="1:26" s="8" customFormat="1" ht="12" x14ac:dyDescent="0.2">
      <c r="B7" s="36"/>
      <c r="C7" s="37"/>
      <c r="D7" s="89"/>
      <c r="E7" s="33"/>
      <c r="F7" s="30" t="s">
        <v>3</v>
      </c>
      <c r="G7" s="31" t="s">
        <v>4</v>
      </c>
      <c r="H7" s="30" t="s">
        <v>3</v>
      </c>
      <c r="I7" s="31" t="s">
        <v>4</v>
      </c>
      <c r="J7" s="30" t="s">
        <v>3</v>
      </c>
      <c r="K7" s="31" t="s">
        <v>4</v>
      </c>
      <c r="L7" s="31" t="s">
        <v>5</v>
      </c>
      <c r="M7" s="30" t="s">
        <v>3</v>
      </c>
      <c r="N7" s="31" t="s">
        <v>4</v>
      </c>
      <c r="O7" s="33"/>
      <c r="P7" s="12"/>
    </row>
    <row r="8" spans="1:26" s="8" customFormat="1" ht="12" customHeight="1" x14ac:dyDescent="0.2">
      <c r="B8" s="23" t="s">
        <v>11</v>
      </c>
      <c r="C8" s="26"/>
      <c r="D8" s="28">
        <v>1</v>
      </c>
      <c r="E8" s="47" t="s">
        <v>6</v>
      </c>
      <c r="F8" s="50">
        <v>34493</v>
      </c>
      <c r="G8" s="51">
        <v>40243</v>
      </c>
      <c r="H8" s="50">
        <v>48890</v>
      </c>
      <c r="I8" s="51">
        <v>57038</v>
      </c>
      <c r="J8" s="50" t="s">
        <v>6</v>
      </c>
      <c r="K8" s="52" t="s">
        <v>6</v>
      </c>
      <c r="L8" s="51" t="s">
        <v>6</v>
      </c>
      <c r="M8" s="50">
        <v>73872</v>
      </c>
      <c r="N8" s="51">
        <v>86185</v>
      </c>
      <c r="O8" s="85" t="s">
        <v>121</v>
      </c>
      <c r="P8" s="10"/>
      <c r="Q8" s="44"/>
      <c r="R8" s="44"/>
      <c r="S8" s="44"/>
      <c r="T8" s="44"/>
      <c r="U8" s="44"/>
      <c r="V8" s="44"/>
      <c r="W8" s="44"/>
      <c r="X8" s="44"/>
      <c r="Y8" s="44"/>
      <c r="Z8" s="44"/>
    </row>
    <row r="9" spans="1:26" s="8" customFormat="1" ht="12" x14ac:dyDescent="0.2">
      <c r="B9" s="25" t="s">
        <v>12</v>
      </c>
      <c r="C9" s="9"/>
      <c r="D9" s="22">
        <v>1</v>
      </c>
      <c r="E9" s="48" t="s">
        <v>6</v>
      </c>
      <c r="F9" s="53">
        <v>41067</v>
      </c>
      <c r="G9" s="54">
        <v>47911</v>
      </c>
      <c r="H9" s="53">
        <v>59360</v>
      </c>
      <c r="I9" s="54">
        <v>69253</v>
      </c>
      <c r="J9" s="53" t="s">
        <v>6</v>
      </c>
      <c r="K9" s="55" t="s">
        <v>6</v>
      </c>
      <c r="L9" s="54" t="s">
        <v>6</v>
      </c>
      <c r="M9" s="53">
        <v>91917</v>
      </c>
      <c r="N9" s="54">
        <v>107236</v>
      </c>
      <c r="O9" s="86"/>
      <c r="P9" s="10"/>
      <c r="Q9" s="44"/>
      <c r="R9" s="44"/>
      <c r="S9" s="44"/>
      <c r="T9" s="44"/>
      <c r="U9" s="44"/>
      <c r="V9" s="44"/>
      <c r="W9" s="44"/>
      <c r="X9" s="44"/>
      <c r="Y9" s="44"/>
      <c r="Z9" s="44"/>
    </row>
    <row r="10" spans="1:26" s="8" customFormat="1" ht="12" x14ac:dyDescent="0.2">
      <c r="B10" s="25" t="s">
        <v>151</v>
      </c>
      <c r="C10" s="9"/>
      <c r="D10" s="22">
        <v>2</v>
      </c>
      <c r="E10" s="48" t="s">
        <v>6</v>
      </c>
      <c r="F10" s="53">
        <v>16044</v>
      </c>
      <c r="G10" s="54">
        <v>18718</v>
      </c>
      <c r="H10" s="53">
        <v>25190</v>
      </c>
      <c r="I10" s="54">
        <v>29389</v>
      </c>
      <c r="J10" s="53" t="s">
        <v>6</v>
      </c>
      <c r="K10" s="55" t="s">
        <v>6</v>
      </c>
      <c r="L10" s="54" t="s">
        <v>6</v>
      </c>
      <c r="M10" s="53">
        <v>41469</v>
      </c>
      <c r="N10" s="54">
        <v>48380</v>
      </c>
      <c r="O10" s="86"/>
      <c r="P10" s="10"/>
      <c r="Q10" s="44"/>
      <c r="R10" s="44"/>
      <c r="S10" s="44"/>
      <c r="T10" s="44"/>
      <c r="U10" s="44"/>
      <c r="V10" s="44"/>
      <c r="W10" s="44"/>
      <c r="X10" s="44"/>
      <c r="Y10" s="44"/>
      <c r="Z10" s="44"/>
    </row>
    <row r="11" spans="1:26" s="8" customFormat="1" ht="12" x14ac:dyDescent="0.2">
      <c r="B11" s="25" t="s">
        <v>116</v>
      </c>
      <c r="C11" s="9"/>
      <c r="D11" s="22">
        <v>2</v>
      </c>
      <c r="E11" s="48" t="s">
        <v>6</v>
      </c>
      <c r="F11" s="53">
        <v>21437</v>
      </c>
      <c r="G11" s="54">
        <v>25010</v>
      </c>
      <c r="H11" s="53">
        <v>33573</v>
      </c>
      <c r="I11" s="54">
        <v>39168</v>
      </c>
      <c r="J11" s="53" t="s">
        <v>6</v>
      </c>
      <c r="K11" s="55" t="s">
        <v>6</v>
      </c>
      <c r="L11" s="54" t="s">
        <v>6</v>
      </c>
      <c r="M11" s="53">
        <v>56206</v>
      </c>
      <c r="N11" s="54">
        <v>65574</v>
      </c>
      <c r="O11" s="86"/>
      <c r="P11" s="10"/>
      <c r="Q11" s="44"/>
      <c r="R11" s="44"/>
      <c r="S11" s="44"/>
      <c r="T11" s="44"/>
      <c r="U11" s="44"/>
      <c r="V11" s="44"/>
      <c r="W11" s="44"/>
      <c r="X11" s="44"/>
      <c r="Y11" s="44"/>
      <c r="Z11" s="44"/>
    </row>
    <row r="12" spans="1:26" s="8" customFormat="1" ht="12" x14ac:dyDescent="0.2">
      <c r="B12" s="25" t="s">
        <v>152</v>
      </c>
      <c r="C12" s="9"/>
      <c r="D12" s="22">
        <v>1</v>
      </c>
      <c r="E12" s="48" t="s">
        <v>6</v>
      </c>
      <c r="F12" s="53">
        <v>24294</v>
      </c>
      <c r="G12" s="54">
        <v>26869</v>
      </c>
      <c r="H12" s="53">
        <v>33205</v>
      </c>
      <c r="I12" s="54">
        <v>36449</v>
      </c>
      <c r="J12" s="53">
        <v>39620</v>
      </c>
      <c r="K12" s="55">
        <v>43654</v>
      </c>
      <c r="L12" s="54" t="s">
        <v>6</v>
      </c>
      <c r="M12" s="53">
        <v>50703</v>
      </c>
      <c r="N12" s="54">
        <v>54972</v>
      </c>
      <c r="O12" s="86"/>
      <c r="P12" s="10"/>
      <c r="Q12" s="44"/>
      <c r="R12" s="44"/>
      <c r="S12" s="44"/>
      <c r="T12" s="44"/>
      <c r="U12" s="44"/>
      <c r="V12" s="44"/>
      <c r="W12" s="44"/>
      <c r="X12" s="44"/>
      <c r="Y12" s="44"/>
      <c r="Z12" s="44"/>
    </row>
    <row r="13" spans="1:26" s="8" customFormat="1" ht="12" x14ac:dyDescent="0.2">
      <c r="B13" s="25" t="s">
        <v>156</v>
      </c>
      <c r="C13" s="9"/>
      <c r="D13" s="22">
        <v>2</v>
      </c>
      <c r="E13" s="48" t="s">
        <v>6</v>
      </c>
      <c r="F13" s="53">
        <v>15206</v>
      </c>
      <c r="G13" s="54">
        <v>16415</v>
      </c>
      <c r="H13" s="53">
        <v>20538</v>
      </c>
      <c r="I13" s="54">
        <v>22114</v>
      </c>
      <c r="J13" s="53">
        <v>24828</v>
      </c>
      <c r="K13" s="55">
        <v>26773</v>
      </c>
      <c r="L13" s="56">
        <v>1636</v>
      </c>
      <c r="M13" s="53">
        <v>32516</v>
      </c>
      <c r="N13" s="54">
        <v>34569</v>
      </c>
      <c r="O13" s="86"/>
      <c r="P13" s="10"/>
      <c r="Q13" s="44"/>
      <c r="R13" s="44"/>
      <c r="S13" s="44"/>
      <c r="T13" s="44"/>
      <c r="U13" s="44"/>
      <c r="V13" s="44"/>
      <c r="W13" s="44"/>
      <c r="X13" s="44"/>
      <c r="Y13" s="44"/>
      <c r="Z13" s="44"/>
    </row>
    <row r="14" spans="1:26" s="8" customFormat="1" ht="12" x14ac:dyDescent="0.2">
      <c r="B14" s="25" t="s">
        <v>157</v>
      </c>
      <c r="C14" s="9"/>
      <c r="D14" s="22">
        <v>3</v>
      </c>
      <c r="E14" s="48" t="s">
        <v>6</v>
      </c>
      <c r="F14" s="53">
        <v>12419</v>
      </c>
      <c r="G14" s="54">
        <v>13242</v>
      </c>
      <c r="H14" s="53">
        <v>17324</v>
      </c>
      <c r="I14" s="54">
        <v>18378</v>
      </c>
      <c r="J14" s="53">
        <v>21371</v>
      </c>
      <c r="K14" s="55">
        <v>22666</v>
      </c>
      <c r="L14" s="56">
        <v>1090</v>
      </c>
      <c r="M14" s="53">
        <v>28517</v>
      </c>
      <c r="N14" s="54">
        <v>29884</v>
      </c>
      <c r="O14" s="86"/>
      <c r="P14" s="10"/>
      <c r="Q14" s="44"/>
      <c r="R14" s="44"/>
      <c r="S14" s="44"/>
      <c r="T14" s="44"/>
      <c r="U14" s="44"/>
      <c r="V14" s="44"/>
      <c r="W14" s="44"/>
      <c r="X14" s="44"/>
      <c r="Y14" s="44"/>
      <c r="Z14" s="44"/>
    </row>
    <row r="15" spans="1:26" s="8" customFormat="1" ht="12" x14ac:dyDescent="0.2">
      <c r="B15" s="25" t="s">
        <v>142</v>
      </c>
      <c r="C15" s="9"/>
      <c r="D15" s="22">
        <v>2</v>
      </c>
      <c r="E15" s="48" t="s">
        <v>6</v>
      </c>
      <c r="F15" s="53">
        <v>22206</v>
      </c>
      <c r="G15" s="54">
        <v>23416</v>
      </c>
      <c r="H15" s="53">
        <v>27559</v>
      </c>
      <c r="I15" s="54">
        <v>29134</v>
      </c>
      <c r="J15" s="53">
        <v>32393</v>
      </c>
      <c r="K15" s="55">
        <v>34338</v>
      </c>
      <c r="L15" s="56">
        <v>1636</v>
      </c>
      <c r="M15" s="53">
        <v>40130</v>
      </c>
      <c r="N15" s="54">
        <v>42184</v>
      </c>
      <c r="O15" s="86"/>
      <c r="P15" s="10"/>
      <c r="Q15" s="44"/>
      <c r="R15" s="44"/>
      <c r="S15" s="44"/>
      <c r="T15" s="44"/>
      <c r="U15" s="44"/>
      <c r="V15" s="44"/>
      <c r="W15" s="44"/>
      <c r="X15" s="44"/>
      <c r="Y15" s="44"/>
      <c r="Z15" s="44"/>
    </row>
    <row r="16" spans="1:26" s="8" customFormat="1" ht="12" x14ac:dyDescent="0.2">
      <c r="B16" s="25" t="s">
        <v>141</v>
      </c>
      <c r="C16" s="9"/>
      <c r="D16" s="22">
        <v>3</v>
      </c>
      <c r="E16" s="48" t="s">
        <v>6</v>
      </c>
      <c r="F16" s="53">
        <v>17453</v>
      </c>
      <c r="G16" s="54">
        <v>18375</v>
      </c>
      <c r="H16" s="53">
        <v>22916</v>
      </c>
      <c r="I16" s="54">
        <v>24097</v>
      </c>
      <c r="J16" s="53">
        <v>27216</v>
      </c>
      <c r="K16" s="55">
        <v>28648</v>
      </c>
      <c r="L16" s="56">
        <v>1205</v>
      </c>
      <c r="M16" s="53">
        <v>37654</v>
      </c>
      <c r="N16" s="54">
        <v>39309</v>
      </c>
      <c r="O16" s="86"/>
      <c r="P16" s="10"/>
      <c r="Q16" s="44"/>
      <c r="R16" s="44"/>
      <c r="S16" s="44"/>
      <c r="T16" s="44"/>
      <c r="U16" s="44"/>
      <c r="V16" s="44"/>
      <c r="W16" s="44"/>
      <c r="X16" s="44"/>
      <c r="Y16" s="44"/>
      <c r="Z16" s="44"/>
    </row>
    <row r="17" spans="2:26" s="8" customFormat="1" ht="12" x14ac:dyDescent="0.2">
      <c r="B17" s="25" t="s">
        <v>140</v>
      </c>
      <c r="C17" s="9"/>
      <c r="D17" s="22">
        <v>4</v>
      </c>
      <c r="E17" s="48" t="s">
        <v>6</v>
      </c>
      <c r="F17" s="53">
        <v>15380</v>
      </c>
      <c r="G17" s="54">
        <v>16073</v>
      </c>
      <c r="H17" s="53">
        <v>20344</v>
      </c>
      <c r="I17" s="57">
        <v>21245</v>
      </c>
      <c r="J17" s="53">
        <v>24402</v>
      </c>
      <c r="K17" s="55">
        <v>25487</v>
      </c>
      <c r="L17" s="56">
        <v>913</v>
      </c>
      <c r="M17" s="53">
        <v>33831</v>
      </c>
      <c r="N17" s="54">
        <v>35076</v>
      </c>
      <c r="O17" s="86"/>
      <c r="P17" s="10"/>
      <c r="Q17" s="44"/>
      <c r="R17" s="44"/>
      <c r="S17" s="44"/>
      <c r="T17" s="44"/>
      <c r="U17" s="44"/>
      <c r="V17" s="44"/>
      <c r="W17" s="44"/>
      <c r="X17" s="44"/>
      <c r="Y17" s="44"/>
      <c r="Z17" s="44"/>
    </row>
    <row r="18" spans="2:26" s="8" customFormat="1" ht="12" x14ac:dyDescent="0.2">
      <c r="B18" s="24" t="s">
        <v>139</v>
      </c>
      <c r="C18" s="27"/>
      <c r="D18" s="29">
        <v>5</v>
      </c>
      <c r="E18" s="49" t="s">
        <v>6</v>
      </c>
      <c r="F18" s="58">
        <v>12997</v>
      </c>
      <c r="G18" s="59">
        <v>13564</v>
      </c>
      <c r="H18" s="58">
        <v>17790</v>
      </c>
      <c r="I18" s="60">
        <v>18504</v>
      </c>
      <c r="J18" s="58">
        <v>21414</v>
      </c>
      <c r="K18" s="61">
        <v>22272</v>
      </c>
      <c r="L18" s="62">
        <v>721</v>
      </c>
      <c r="M18" s="58">
        <v>30172</v>
      </c>
      <c r="N18" s="59">
        <v>31153</v>
      </c>
      <c r="O18" s="87"/>
      <c r="P18" s="10"/>
      <c r="Q18" s="44"/>
      <c r="R18" s="44"/>
      <c r="S18" s="44"/>
      <c r="T18" s="44"/>
      <c r="U18" s="44"/>
      <c r="V18" s="44"/>
      <c r="W18" s="44"/>
      <c r="X18" s="44"/>
      <c r="Y18" s="44"/>
      <c r="Z18" s="44"/>
    </row>
    <row r="19" spans="2:26" s="8" customFormat="1" ht="12" x14ac:dyDescent="0.2">
      <c r="F19" s="13"/>
      <c r="K19" s="14"/>
    </row>
    <row r="20" spans="2:26" s="8" customFormat="1" ht="12" x14ac:dyDescent="0.2">
      <c r="C20" s="9"/>
      <c r="D20" s="9"/>
      <c r="E20" s="83" t="s">
        <v>161</v>
      </c>
      <c r="F20" s="83"/>
      <c r="G20" s="83"/>
      <c r="H20" s="83"/>
      <c r="I20" s="83"/>
      <c r="J20" s="83"/>
      <c r="K20" s="83"/>
      <c r="L20" s="83"/>
      <c r="M20" s="83"/>
      <c r="N20" s="83"/>
      <c r="O20" s="83"/>
      <c r="P20" s="9"/>
    </row>
    <row r="21" spans="2:26" s="8" customFormat="1" ht="12" customHeight="1" x14ac:dyDescent="0.2">
      <c r="B21" s="34" t="s">
        <v>102</v>
      </c>
      <c r="C21" s="35"/>
      <c r="D21" s="88" t="s">
        <v>125</v>
      </c>
      <c r="E21" s="32" t="s">
        <v>123</v>
      </c>
      <c r="F21" s="84" t="s">
        <v>155</v>
      </c>
      <c r="G21" s="84"/>
      <c r="H21" s="84" t="s">
        <v>0</v>
      </c>
      <c r="I21" s="84"/>
      <c r="J21" s="84" t="s">
        <v>1</v>
      </c>
      <c r="K21" s="84"/>
      <c r="L21" s="84"/>
      <c r="M21" s="84" t="s">
        <v>124</v>
      </c>
      <c r="N21" s="84"/>
      <c r="O21" s="32" t="s">
        <v>2</v>
      </c>
      <c r="P21" s="9"/>
    </row>
    <row r="22" spans="2:26" s="8" customFormat="1" ht="12" x14ac:dyDescent="0.2">
      <c r="B22" s="36"/>
      <c r="C22" s="37"/>
      <c r="D22" s="89"/>
      <c r="E22" s="33"/>
      <c r="F22" s="30" t="s">
        <v>3</v>
      </c>
      <c r="G22" s="31" t="s">
        <v>4</v>
      </c>
      <c r="H22" s="30" t="s">
        <v>3</v>
      </c>
      <c r="I22" s="31" t="s">
        <v>4</v>
      </c>
      <c r="J22" s="30" t="s">
        <v>3</v>
      </c>
      <c r="K22" s="31" t="s">
        <v>4</v>
      </c>
      <c r="L22" s="31" t="s">
        <v>5</v>
      </c>
      <c r="M22" s="30" t="s">
        <v>3</v>
      </c>
      <c r="N22" s="31" t="s">
        <v>4</v>
      </c>
      <c r="O22" s="33"/>
      <c r="P22" s="12"/>
    </row>
    <row r="23" spans="2:26" s="8" customFormat="1" ht="12" customHeight="1" x14ac:dyDescent="0.2">
      <c r="B23" s="23" t="str">
        <f>B8</f>
        <v>Apartment, 1 bedroom, 1 resident</v>
      </c>
      <c r="C23" s="26"/>
      <c r="D23" s="28">
        <v>1</v>
      </c>
      <c r="E23" s="47">
        <v>19233</v>
      </c>
      <c r="F23" s="50">
        <v>19659</v>
      </c>
      <c r="G23" s="51">
        <v>22936</v>
      </c>
      <c r="H23" s="50">
        <v>33374</v>
      </c>
      <c r="I23" s="51">
        <v>38937</v>
      </c>
      <c r="J23" s="50" t="s">
        <v>6</v>
      </c>
      <c r="K23" s="52" t="s">
        <v>6</v>
      </c>
      <c r="L23" s="51" t="s">
        <v>6</v>
      </c>
      <c r="M23" s="50">
        <v>51962</v>
      </c>
      <c r="N23" s="51">
        <v>60622</v>
      </c>
      <c r="O23" s="85" t="s">
        <v>122</v>
      </c>
      <c r="P23" s="10"/>
      <c r="Q23" s="44"/>
      <c r="R23" s="44"/>
      <c r="S23" s="44"/>
      <c r="T23" s="44"/>
      <c r="U23" s="44"/>
      <c r="V23" s="44"/>
      <c r="W23" s="44"/>
      <c r="X23" s="44"/>
      <c r="Y23" s="44"/>
      <c r="Z23" s="44"/>
    </row>
    <row r="24" spans="2:26" s="8" customFormat="1" ht="12" x14ac:dyDescent="0.2">
      <c r="B24" s="25" t="str">
        <f t="shared" ref="B24:B33" si="0">B9</f>
        <v>Apartment, 2 bedrooms, 1 resident</v>
      </c>
      <c r="C24" s="9"/>
      <c r="D24" s="22">
        <v>1</v>
      </c>
      <c r="E24" s="48">
        <v>25400</v>
      </c>
      <c r="F24" s="53">
        <v>25922</v>
      </c>
      <c r="G24" s="54">
        <v>30242</v>
      </c>
      <c r="H24" s="53">
        <v>43351</v>
      </c>
      <c r="I24" s="54">
        <v>50576</v>
      </c>
      <c r="J24" s="53" t="s">
        <v>6</v>
      </c>
      <c r="K24" s="55" t="s">
        <v>6</v>
      </c>
      <c r="L24" s="54" t="s">
        <v>6</v>
      </c>
      <c r="M24" s="53">
        <v>67572</v>
      </c>
      <c r="N24" s="54">
        <v>78834</v>
      </c>
      <c r="O24" s="86"/>
      <c r="P24" s="10"/>
      <c r="Q24" s="44"/>
      <c r="R24" s="44"/>
      <c r="S24" s="44"/>
      <c r="T24" s="44"/>
      <c r="U24" s="44"/>
      <c r="V24" s="44"/>
      <c r="W24" s="44"/>
      <c r="X24" s="44"/>
      <c r="Y24" s="44"/>
      <c r="Z24" s="44"/>
    </row>
    <row r="25" spans="2:26" s="8" customFormat="1" ht="12" x14ac:dyDescent="0.2">
      <c r="B25" s="25" t="str">
        <f t="shared" si="0"/>
        <v>Apartment, 2 bedrooms, 2 residents</v>
      </c>
      <c r="C25" s="9"/>
      <c r="D25" s="22">
        <v>2</v>
      </c>
      <c r="E25" s="48">
        <v>8184</v>
      </c>
      <c r="F25" s="53">
        <v>8446</v>
      </c>
      <c r="G25" s="54">
        <v>9853</v>
      </c>
      <c r="H25" s="53">
        <v>17160</v>
      </c>
      <c r="I25" s="54">
        <v>20020</v>
      </c>
      <c r="J25" s="53" t="s">
        <v>6</v>
      </c>
      <c r="K25" s="55" t="s">
        <v>158</v>
      </c>
      <c r="L25" s="54" t="s">
        <v>6</v>
      </c>
      <c r="M25" s="53">
        <v>29271</v>
      </c>
      <c r="N25" s="54">
        <v>34149</v>
      </c>
      <c r="O25" s="86"/>
      <c r="P25" s="10"/>
      <c r="Q25" s="44"/>
      <c r="R25" s="44"/>
      <c r="S25" s="44"/>
      <c r="T25" s="44"/>
      <c r="U25" s="44"/>
      <c r="V25" s="44"/>
      <c r="W25" s="44"/>
      <c r="X25" s="44"/>
      <c r="Y25" s="44"/>
      <c r="Z25" s="44"/>
    </row>
    <row r="26" spans="2:26" s="8" customFormat="1" ht="12" x14ac:dyDescent="0.2">
      <c r="B26" s="25" t="str">
        <f t="shared" si="0"/>
        <v>Apartment, 3 bedrooms, 2 residents</v>
      </c>
      <c r="C26" s="9"/>
      <c r="D26" s="22">
        <v>2</v>
      </c>
      <c r="E26" s="48">
        <v>12732</v>
      </c>
      <c r="F26" s="53">
        <v>13070</v>
      </c>
      <c r="G26" s="54">
        <v>15249</v>
      </c>
      <c r="H26" s="53">
        <v>24632</v>
      </c>
      <c r="I26" s="54">
        <v>28737</v>
      </c>
      <c r="J26" s="53" t="s">
        <v>6</v>
      </c>
      <c r="K26" s="55" t="s">
        <v>6</v>
      </c>
      <c r="L26" s="54" t="s">
        <v>6</v>
      </c>
      <c r="M26" s="53">
        <v>41471</v>
      </c>
      <c r="N26" s="54">
        <v>48382</v>
      </c>
      <c r="O26" s="86"/>
      <c r="P26" s="10"/>
      <c r="Q26" s="44"/>
      <c r="R26" s="44"/>
      <c r="S26" s="44"/>
      <c r="T26" s="44"/>
      <c r="U26" s="44"/>
      <c r="V26" s="44"/>
      <c r="W26" s="44"/>
      <c r="X26" s="44"/>
      <c r="Y26" s="44"/>
      <c r="Z26" s="44"/>
    </row>
    <row r="27" spans="2:26" s="8" customFormat="1" ht="12" x14ac:dyDescent="0.2">
      <c r="B27" s="25" t="str">
        <f t="shared" si="0"/>
        <v>Villa/Duplex/Townhouse, 1 resident</v>
      </c>
      <c r="C27" s="9"/>
      <c r="D27" s="22">
        <v>1</v>
      </c>
      <c r="E27" s="48">
        <v>9723</v>
      </c>
      <c r="F27" s="53">
        <v>9980</v>
      </c>
      <c r="G27" s="54">
        <v>11920</v>
      </c>
      <c r="H27" s="53">
        <v>16693</v>
      </c>
      <c r="I27" s="54">
        <v>18735</v>
      </c>
      <c r="J27" s="53">
        <v>20731</v>
      </c>
      <c r="K27" s="55">
        <v>23272</v>
      </c>
      <c r="L27" s="54" t="s">
        <v>6</v>
      </c>
      <c r="M27" s="53">
        <v>27709</v>
      </c>
      <c r="N27" s="54">
        <v>30396</v>
      </c>
      <c r="O27" s="86"/>
      <c r="P27" s="10"/>
      <c r="Q27" s="44"/>
      <c r="R27" s="44"/>
      <c r="S27" s="44"/>
      <c r="T27" s="44"/>
      <c r="U27" s="44"/>
      <c r="V27" s="44"/>
      <c r="W27" s="44"/>
      <c r="X27" s="44"/>
      <c r="Y27" s="44"/>
      <c r="Z27" s="44"/>
    </row>
    <row r="28" spans="2:26" s="8" customFormat="1" ht="12" x14ac:dyDescent="0.2">
      <c r="B28" s="25" t="str">
        <f t="shared" si="0"/>
        <v>Villa/Duplex/Townhouse, 2 residents</v>
      </c>
      <c r="C28" s="9"/>
      <c r="D28" s="22">
        <v>2</v>
      </c>
      <c r="E28" s="48">
        <v>5142</v>
      </c>
      <c r="F28" s="53">
        <v>5313</v>
      </c>
      <c r="G28" s="54">
        <v>6255</v>
      </c>
      <c r="H28" s="53">
        <v>9467</v>
      </c>
      <c r="I28" s="54">
        <v>10458</v>
      </c>
      <c r="J28" s="53">
        <v>12167</v>
      </c>
      <c r="K28" s="55">
        <v>13391</v>
      </c>
      <c r="L28" s="56">
        <v>1030</v>
      </c>
      <c r="M28" s="53">
        <v>17007</v>
      </c>
      <c r="N28" s="54">
        <v>18299</v>
      </c>
      <c r="O28" s="86"/>
      <c r="P28" s="10"/>
      <c r="Q28" s="44"/>
      <c r="R28" s="44"/>
      <c r="S28" s="44"/>
      <c r="T28" s="44"/>
      <c r="U28" s="44"/>
      <c r="V28" s="44"/>
      <c r="W28" s="44"/>
      <c r="X28" s="44"/>
      <c r="Y28" s="44"/>
      <c r="Z28" s="44"/>
    </row>
    <row r="29" spans="2:26" s="8" customFormat="1" ht="12" x14ac:dyDescent="0.2">
      <c r="B29" s="25" t="str">
        <f t="shared" si="0"/>
        <v>Villa/Duplex/Townhouse, 3 residents</v>
      </c>
      <c r="C29" s="9"/>
      <c r="D29" s="22">
        <v>3</v>
      </c>
      <c r="E29" s="48">
        <v>4162</v>
      </c>
      <c r="F29" s="53">
        <v>4311</v>
      </c>
      <c r="G29" s="54">
        <v>4941</v>
      </c>
      <c r="H29" s="53">
        <v>8068</v>
      </c>
      <c r="I29" s="54">
        <v>8731</v>
      </c>
      <c r="J29" s="53">
        <v>10614</v>
      </c>
      <c r="K29" s="55">
        <v>11430</v>
      </c>
      <c r="L29" s="56">
        <v>686</v>
      </c>
      <c r="M29" s="53">
        <v>15114</v>
      </c>
      <c r="N29" s="54">
        <v>15974</v>
      </c>
      <c r="O29" s="86"/>
      <c r="P29" s="10"/>
      <c r="Q29" s="44"/>
      <c r="R29" s="44"/>
      <c r="S29" s="44"/>
      <c r="T29" s="44"/>
      <c r="U29" s="44"/>
      <c r="V29" s="44"/>
      <c r="W29" s="44"/>
      <c r="X29" s="44"/>
      <c r="Y29" s="44"/>
      <c r="Z29" s="44"/>
    </row>
    <row r="30" spans="2:26" s="8" customFormat="1" ht="12" x14ac:dyDescent="0.2">
      <c r="B30" s="25" t="str">
        <f t="shared" si="0"/>
        <v>House, 2 residents</v>
      </c>
      <c r="C30" s="9"/>
      <c r="D30" s="22">
        <v>2</v>
      </c>
      <c r="E30" s="48">
        <v>5922</v>
      </c>
      <c r="F30" s="53">
        <v>6046</v>
      </c>
      <c r="G30" s="54">
        <v>6989</v>
      </c>
      <c r="H30" s="53">
        <v>10215</v>
      </c>
      <c r="I30" s="54">
        <v>11208</v>
      </c>
      <c r="J30" s="53">
        <v>13259</v>
      </c>
      <c r="K30" s="55">
        <v>14483</v>
      </c>
      <c r="L30" s="56">
        <v>1030</v>
      </c>
      <c r="M30" s="53">
        <v>18130</v>
      </c>
      <c r="N30" s="54">
        <v>19422</v>
      </c>
      <c r="O30" s="86"/>
      <c r="P30" s="10"/>
      <c r="Q30" s="44"/>
      <c r="R30" s="44"/>
      <c r="S30" s="44"/>
      <c r="T30" s="44"/>
      <c r="U30" s="44"/>
      <c r="V30" s="44"/>
      <c r="W30" s="44"/>
      <c r="X30" s="44"/>
      <c r="Y30" s="44"/>
      <c r="Z30" s="44"/>
    </row>
    <row r="31" spans="2:26" s="8" customFormat="1" ht="12" x14ac:dyDescent="0.2">
      <c r="B31" s="25" t="str">
        <f t="shared" si="0"/>
        <v>House, 3 residents</v>
      </c>
      <c r="C31" s="9"/>
      <c r="D31" s="22">
        <v>3</v>
      </c>
      <c r="E31" s="48">
        <v>4545</v>
      </c>
      <c r="F31" s="53">
        <v>5422</v>
      </c>
      <c r="G31" s="54">
        <v>6128</v>
      </c>
      <c r="H31" s="53">
        <v>9606</v>
      </c>
      <c r="I31" s="54">
        <v>10349</v>
      </c>
      <c r="J31" s="53">
        <v>12313</v>
      </c>
      <c r="K31" s="55">
        <v>13215</v>
      </c>
      <c r="L31" s="56">
        <v>759</v>
      </c>
      <c r="M31" s="53">
        <v>18884</v>
      </c>
      <c r="N31" s="54">
        <v>19926</v>
      </c>
      <c r="O31" s="86"/>
      <c r="P31" s="10"/>
      <c r="Q31" s="44"/>
      <c r="R31" s="44"/>
      <c r="S31" s="44"/>
      <c r="T31" s="44"/>
      <c r="U31" s="44"/>
      <c r="V31" s="44"/>
      <c r="W31" s="44"/>
      <c r="X31" s="44"/>
      <c r="Y31" s="44"/>
      <c r="Z31" s="44"/>
    </row>
    <row r="32" spans="2:26" s="8" customFormat="1" ht="12" x14ac:dyDescent="0.2">
      <c r="B32" s="25" t="str">
        <f t="shared" si="0"/>
        <v>Group home, 4 residents</v>
      </c>
      <c r="C32" s="9"/>
      <c r="D32" s="22">
        <v>4</v>
      </c>
      <c r="E32" s="48">
        <v>5607</v>
      </c>
      <c r="F32" s="53">
        <v>5786</v>
      </c>
      <c r="G32" s="54">
        <v>6324</v>
      </c>
      <c r="H32" s="53">
        <v>9652</v>
      </c>
      <c r="I32" s="57">
        <v>10219</v>
      </c>
      <c r="J32" s="53">
        <v>12206</v>
      </c>
      <c r="K32" s="55">
        <v>12889</v>
      </c>
      <c r="L32" s="56">
        <v>575</v>
      </c>
      <c r="M32" s="53">
        <v>18142</v>
      </c>
      <c r="N32" s="54">
        <v>18926</v>
      </c>
      <c r="O32" s="86"/>
      <c r="P32" s="10"/>
      <c r="Q32" s="44"/>
      <c r="R32" s="44"/>
      <c r="S32" s="44"/>
      <c r="T32" s="44"/>
      <c r="U32" s="44"/>
      <c r="V32" s="44"/>
      <c r="W32" s="44"/>
      <c r="X32" s="44"/>
      <c r="Y32" s="44"/>
      <c r="Z32" s="44"/>
    </row>
    <row r="33" spans="2:26" s="8" customFormat="1" ht="12" x14ac:dyDescent="0.2">
      <c r="B33" s="24" t="str">
        <f t="shared" si="0"/>
        <v>Group home, 5 residents</v>
      </c>
      <c r="C33" s="27"/>
      <c r="D33" s="29">
        <v>5</v>
      </c>
      <c r="E33" s="49">
        <v>4503</v>
      </c>
      <c r="F33" s="58">
        <v>4648</v>
      </c>
      <c r="G33" s="59">
        <v>5074</v>
      </c>
      <c r="H33" s="58">
        <v>8258</v>
      </c>
      <c r="I33" s="60">
        <v>8707</v>
      </c>
      <c r="J33" s="58">
        <v>10540</v>
      </c>
      <c r="K33" s="61">
        <v>11080</v>
      </c>
      <c r="L33" s="62">
        <v>454</v>
      </c>
      <c r="M33" s="58">
        <v>16052</v>
      </c>
      <c r="N33" s="59">
        <v>16670</v>
      </c>
      <c r="O33" s="87"/>
      <c r="P33" s="10"/>
      <c r="Q33" s="44"/>
      <c r="R33" s="44"/>
      <c r="S33" s="44"/>
      <c r="T33" s="44"/>
      <c r="U33" s="44"/>
      <c r="V33" s="44"/>
      <c r="W33" s="44"/>
      <c r="X33" s="44"/>
      <c r="Y33" s="44"/>
      <c r="Z33" s="44"/>
    </row>
    <row r="34" spans="2:26" s="8" customFormat="1" ht="12" x14ac:dyDescent="0.2">
      <c r="F34" s="13"/>
    </row>
    <row r="35" spans="2:26" s="8" customFormat="1" ht="12" x14ac:dyDescent="0.2">
      <c r="B35" s="11" t="s">
        <v>7</v>
      </c>
      <c r="C35" s="11" t="s">
        <v>8</v>
      </c>
      <c r="F35" s="11"/>
      <c r="G35" s="15"/>
      <c r="I35" s="10"/>
    </row>
    <row r="36" spans="2:26" s="8" customFormat="1" ht="12" x14ac:dyDescent="0.2">
      <c r="B36" s="11" t="s">
        <v>5</v>
      </c>
      <c r="C36" s="11" t="s">
        <v>9</v>
      </c>
      <c r="F36" s="11"/>
      <c r="G36" s="15"/>
    </row>
    <row r="37" spans="2:26" s="8" customFormat="1" ht="12" x14ac:dyDescent="0.2">
      <c r="B37" s="11"/>
      <c r="E37" s="11"/>
      <c r="F37" s="11"/>
      <c r="G37" s="15"/>
    </row>
    <row r="38" spans="2:26" x14ac:dyDescent="0.25">
      <c r="B38" s="65" t="s">
        <v>129</v>
      </c>
    </row>
    <row r="39" spans="2:26" x14ac:dyDescent="0.25">
      <c r="B39" s="12" t="s">
        <v>130</v>
      </c>
      <c r="C39" s="14">
        <v>1.2E-2</v>
      </c>
    </row>
    <row r="40" spans="2:26" x14ac:dyDescent="0.25">
      <c r="B40" s="12" t="s">
        <v>131</v>
      </c>
      <c r="C40" s="14">
        <v>1.9E-2</v>
      </c>
      <c r="E40" s="6"/>
      <c r="F40" s="7"/>
      <c r="G40" s="6"/>
      <c r="O40" s="81">
        <v>42936</v>
      </c>
      <c r="P40" s="6"/>
    </row>
  </sheetData>
  <mergeCells count="14">
    <mergeCell ref="O23:O33"/>
    <mergeCell ref="D6:D7"/>
    <mergeCell ref="D21:D22"/>
    <mergeCell ref="O8:O18"/>
    <mergeCell ref="F6:G6"/>
    <mergeCell ref="H6:I6"/>
    <mergeCell ref="J6:L6"/>
    <mergeCell ref="M6:N6"/>
    <mergeCell ref="F21:G21"/>
    <mergeCell ref="E5:O5"/>
    <mergeCell ref="E20:O20"/>
    <mergeCell ref="H21:I21"/>
    <mergeCell ref="J21:L21"/>
    <mergeCell ref="M21:N2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6"/>
  <sheetViews>
    <sheetView showGridLines="0" zoomScale="80" zoomScaleNormal="80" workbookViewId="0">
      <selection activeCell="B6" sqref="B6"/>
    </sheetView>
  </sheetViews>
  <sheetFormatPr defaultRowHeight="15" x14ac:dyDescent="0.25"/>
  <cols>
    <col min="1" max="1" width="2" customWidth="1"/>
    <col min="2" max="2" width="34.5703125" customWidth="1"/>
    <col min="3" max="4" width="16.5703125" customWidth="1"/>
    <col min="5" max="5" width="18.42578125" customWidth="1"/>
    <col min="6" max="6" width="17.5703125" customWidth="1"/>
    <col min="7" max="13" width="16.5703125" customWidth="1"/>
  </cols>
  <sheetData>
    <row r="1" spans="1:24" s="3" customFormat="1" ht="21" x14ac:dyDescent="0.35">
      <c r="A1" s="1" t="s">
        <v>144</v>
      </c>
      <c r="B1" s="2"/>
    </row>
    <row r="2" spans="1:24" s="3" customFormat="1" ht="28.5" customHeight="1" x14ac:dyDescent="0.35">
      <c r="A2" s="2" t="s">
        <v>13</v>
      </c>
      <c r="B2" s="2"/>
    </row>
    <row r="3" spans="1:24" s="8" customFormat="1" ht="12" x14ac:dyDescent="0.2"/>
    <row r="4" spans="1:24" s="8" customFormat="1" ht="12" x14ac:dyDescent="0.2"/>
    <row r="5" spans="1:24" s="8" customFormat="1" ht="27" customHeight="1" x14ac:dyDescent="0.2">
      <c r="B5" s="16"/>
      <c r="C5" s="17" t="s">
        <v>11</v>
      </c>
      <c r="D5" s="17" t="s">
        <v>12</v>
      </c>
      <c r="E5" s="17" t="s">
        <v>151</v>
      </c>
      <c r="F5" s="17" t="s">
        <v>116</v>
      </c>
      <c r="G5" s="17" t="s">
        <v>152</v>
      </c>
      <c r="H5" s="17" t="s">
        <v>153</v>
      </c>
      <c r="I5" s="17" t="s">
        <v>154</v>
      </c>
      <c r="J5" s="17" t="s">
        <v>142</v>
      </c>
      <c r="K5" s="17" t="s">
        <v>141</v>
      </c>
      <c r="L5" s="17" t="s">
        <v>140</v>
      </c>
      <c r="M5" s="17" t="s">
        <v>139</v>
      </c>
    </row>
    <row r="6" spans="1:24" s="8" customFormat="1" ht="12" x14ac:dyDescent="0.2">
      <c r="B6" s="11" t="s">
        <v>14</v>
      </c>
      <c r="C6" s="18">
        <v>1</v>
      </c>
      <c r="D6" s="18">
        <v>1</v>
      </c>
      <c r="E6" s="18">
        <v>1</v>
      </c>
      <c r="F6" s="18">
        <v>1</v>
      </c>
      <c r="G6" s="18">
        <v>1</v>
      </c>
      <c r="H6" s="18">
        <v>1</v>
      </c>
      <c r="I6" s="18">
        <v>1</v>
      </c>
      <c r="J6" s="18">
        <v>1</v>
      </c>
      <c r="K6" s="18">
        <v>1</v>
      </c>
      <c r="L6" s="18">
        <v>1</v>
      </c>
      <c r="M6" s="18">
        <v>1</v>
      </c>
      <c r="N6" s="43"/>
      <c r="O6" s="43"/>
      <c r="P6" s="43"/>
      <c r="Q6" s="43"/>
      <c r="R6" s="43"/>
      <c r="S6" s="43"/>
      <c r="T6" s="43"/>
      <c r="U6" s="43"/>
      <c r="V6" s="43"/>
      <c r="W6" s="43"/>
      <c r="X6" s="43"/>
    </row>
    <row r="7" spans="1:24" s="8" customFormat="1" ht="12" x14ac:dyDescent="0.2">
      <c r="B7" s="11" t="s">
        <v>15</v>
      </c>
      <c r="C7" s="19">
        <v>1.02</v>
      </c>
      <c r="D7" s="19">
        <v>1.02</v>
      </c>
      <c r="E7" s="19">
        <v>1.02</v>
      </c>
      <c r="F7" s="19">
        <v>1.02</v>
      </c>
      <c r="G7" s="19">
        <v>0.99</v>
      </c>
      <c r="H7" s="19">
        <v>0.96</v>
      </c>
      <c r="I7" s="19">
        <v>0.95</v>
      </c>
      <c r="J7" s="19">
        <v>0.97</v>
      </c>
      <c r="K7" s="19">
        <v>0.97</v>
      </c>
      <c r="L7" s="19">
        <v>0.96</v>
      </c>
      <c r="M7" s="19">
        <v>0.95</v>
      </c>
      <c r="N7" s="43"/>
      <c r="O7" s="43"/>
      <c r="P7" s="43"/>
      <c r="Q7" s="43"/>
      <c r="R7" s="43"/>
      <c r="S7" s="43"/>
      <c r="T7" s="43"/>
      <c r="U7" s="43"/>
      <c r="V7" s="43"/>
      <c r="W7" s="43"/>
      <c r="X7" s="43"/>
    </row>
    <row r="8" spans="1:24" s="8" customFormat="1" ht="12" x14ac:dyDescent="0.2">
      <c r="B8" s="11" t="s">
        <v>16</v>
      </c>
      <c r="C8" s="19">
        <v>1.07</v>
      </c>
      <c r="D8" s="19">
        <v>1.08</v>
      </c>
      <c r="E8" s="19">
        <v>1.08</v>
      </c>
      <c r="F8" s="19">
        <v>1.0900000000000001</v>
      </c>
      <c r="G8" s="19">
        <v>1.01</v>
      </c>
      <c r="H8" s="19">
        <v>0.96</v>
      </c>
      <c r="I8" s="19">
        <v>0.95</v>
      </c>
      <c r="J8" s="19">
        <v>0.98</v>
      </c>
      <c r="K8" s="19">
        <v>0.97</v>
      </c>
      <c r="L8" s="19">
        <v>0.96</v>
      </c>
      <c r="M8" s="19">
        <v>0.95</v>
      </c>
      <c r="N8" s="43"/>
      <c r="O8" s="43"/>
      <c r="P8" s="43"/>
      <c r="Q8" s="43"/>
      <c r="R8" s="43"/>
      <c r="S8" s="43"/>
      <c r="T8" s="43"/>
      <c r="U8" s="43"/>
      <c r="V8" s="43"/>
      <c r="W8" s="43"/>
      <c r="X8" s="43"/>
    </row>
    <row r="9" spans="1:24" s="8" customFormat="1" ht="12" x14ac:dyDescent="0.2">
      <c r="B9" s="11" t="s">
        <v>17</v>
      </c>
      <c r="C9" s="19">
        <v>1.04</v>
      </c>
      <c r="D9" s="19">
        <v>1.04</v>
      </c>
      <c r="E9" s="19">
        <v>1.04</v>
      </c>
      <c r="F9" s="19">
        <v>1.05</v>
      </c>
      <c r="G9" s="19">
        <v>1.01</v>
      </c>
      <c r="H9" s="19">
        <v>0.99</v>
      </c>
      <c r="I9" s="19">
        <v>0.99</v>
      </c>
      <c r="J9" s="19">
        <v>1</v>
      </c>
      <c r="K9" s="19">
        <v>0.99</v>
      </c>
      <c r="L9" s="19">
        <v>0.99</v>
      </c>
      <c r="M9" s="19">
        <v>0.99</v>
      </c>
      <c r="N9" s="43"/>
      <c r="O9" s="43"/>
      <c r="P9" s="43"/>
      <c r="Q9" s="43"/>
      <c r="R9" s="43"/>
      <c r="S9" s="43"/>
      <c r="T9" s="43"/>
      <c r="U9" s="43"/>
      <c r="V9" s="43"/>
      <c r="W9" s="43"/>
      <c r="X9" s="43"/>
    </row>
    <row r="10" spans="1:24" s="8" customFormat="1" ht="12" x14ac:dyDescent="0.2">
      <c r="B10" s="11" t="s">
        <v>18</v>
      </c>
      <c r="C10" s="19">
        <v>1.07</v>
      </c>
      <c r="D10" s="19">
        <v>1.08</v>
      </c>
      <c r="E10" s="19">
        <v>1.08</v>
      </c>
      <c r="F10" s="19">
        <v>1.0900000000000001</v>
      </c>
      <c r="G10" s="19">
        <v>0.99</v>
      </c>
      <c r="H10" s="19">
        <v>0.94</v>
      </c>
      <c r="I10" s="19">
        <v>0.92</v>
      </c>
      <c r="J10" s="19">
        <v>0.96</v>
      </c>
      <c r="K10" s="19">
        <v>0.94</v>
      </c>
      <c r="L10" s="19">
        <v>0.94</v>
      </c>
      <c r="M10" s="19">
        <v>0.92</v>
      </c>
      <c r="N10" s="43"/>
      <c r="O10" s="43"/>
      <c r="P10" s="43"/>
      <c r="Q10" s="43"/>
      <c r="R10" s="43"/>
      <c r="S10" s="43"/>
      <c r="T10" s="43"/>
      <c r="U10" s="43"/>
      <c r="V10" s="43"/>
      <c r="W10" s="43"/>
      <c r="X10" s="43"/>
    </row>
    <row r="11" spans="1:24" s="8" customFormat="1" ht="12" x14ac:dyDescent="0.2">
      <c r="B11" s="11" t="s">
        <v>19</v>
      </c>
      <c r="C11" s="19">
        <v>1.07</v>
      </c>
      <c r="D11" s="19">
        <v>1.08</v>
      </c>
      <c r="E11" s="19">
        <v>1.08</v>
      </c>
      <c r="F11" s="19">
        <v>1.0900000000000001</v>
      </c>
      <c r="G11" s="19">
        <v>1.01</v>
      </c>
      <c r="H11" s="19">
        <v>0.97</v>
      </c>
      <c r="I11" s="19">
        <v>0.95</v>
      </c>
      <c r="J11" s="19">
        <v>0.98</v>
      </c>
      <c r="K11" s="19">
        <v>0.97</v>
      </c>
      <c r="L11" s="19">
        <v>0.96</v>
      </c>
      <c r="M11" s="19">
        <v>0.95</v>
      </c>
      <c r="N11" s="43"/>
      <c r="O11" s="43"/>
      <c r="P11" s="43"/>
      <c r="Q11" s="43"/>
      <c r="R11" s="43"/>
      <c r="S11" s="43"/>
      <c r="T11" s="43"/>
      <c r="U11" s="43"/>
      <c r="V11" s="43"/>
      <c r="W11" s="43"/>
      <c r="X11" s="43"/>
    </row>
    <row r="12" spans="1:24" s="8" customFormat="1" ht="12" x14ac:dyDescent="0.2">
      <c r="B12" s="11" t="s">
        <v>20</v>
      </c>
      <c r="C12" s="19">
        <v>1.1599999999999999</v>
      </c>
      <c r="D12" s="19">
        <v>1.1599999999999999</v>
      </c>
      <c r="E12" s="19">
        <v>1.1599999999999999</v>
      </c>
      <c r="F12" s="19">
        <v>1.19</v>
      </c>
      <c r="G12" s="19">
        <v>1.07</v>
      </c>
      <c r="H12" s="19">
        <v>1.01</v>
      </c>
      <c r="I12" s="19">
        <v>0.99</v>
      </c>
      <c r="J12" s="19">
        <v>1.01</v>
      </c>
      <c r="K12" s="19">
        <v>1.01</v>
      </c>
      <c r="L12" s="19">
        <v>1.01</v>
      </c>
      <c r="M12" s="19">
        <v>0.99</v>
      </c>
      <c r="N12" s="43"/>
      <c r="O12" s="43"/>
      <c r="P12" s="43"/>
      <c r="Q12" s="43"/>
      <c r="R12" s="43"/>
      <c r="S12" s="43"/>
      <c r="T12" s="43"/>
      <c r="U12" s="43"/>
      <c r="V12" s="43"/>
      <c r="W12" s="43"/>
      <c r="X12" s="43"/>
    </row>
    <row r="13" spans="1:24" s="8" customFormat="1" ht="12" x14ac:dyDescent="0.2">
      <c r="B13" s="11" t="s">
        <v>21</v>
      </c>
      <c r="C13" s="19">
        <v>1.07</v>
      </c>
      <c r="D13" s="19">
        <v>1.08</v>
      </c>
      <c r="E13" s="19">
        <v>1.08</v>
      </c>
      <c r="F13" s="19">
        <v>1.0900000000000001</v>
      </c>
      <c r="G13" s="19">
        <v>1.01</v>
      </c>
      <c r="H13" s="19">
        <v>0.97</v>
      </c>
      <c r="I13" s="19">
        <v>0.95</v>
      </c>
      <c r="J13" s="19">
        <v>0.98</v>
      </c>
      <c r="K13" s="19">
        <v>0.97</v>
      </c>
      <c r="L13" s="19">
        <v>0.97</v>
      </c>
      <c r="M13" s="19">
        <v>0.95</v>
      </c>
      <c r="N13" s="43"/>
      <c r="O13" s="43"/>
      <c r="P13" s="43"/>
      <c r="Q13" s="43"/>
      <c r="R13" s="43"/>
      <c r="S13" s="43"/>
      <c r="T13" s="43"/>
      <c r="U13" s="43"/>
      <c r="V13" s="43"/>
      <c r="W13" s="43"/>
      <c r="X13" s="43"/>
    </row>
    <row r="14" spans="1:24" s="8" customFormat="1" ht="12" x14ac:dyDescent="0.2">
      <c r="B14" s="11" t="s">
        <v>22</v>
      </c>
      <c r="C14" s="19">
        <v>1.08</v>
      </c>
      <c r="D14" s="19">
        <v>1.0900000000000001</v>
      </c>
      <c r="E14" s="19">
        <v>1.0900000000000001</v>
      </c>
      <c r="F14" s="19">
        <v>1.1000000000000001</v>
      </c>
      <c r="G14" s="19">
        <v>1.06</v>
      </c>
      <c r="H14" s="19">
        <v>1.04</v>
      </c>
      <c r="I14" s="19">
        <v>1.04</v>
      </c>
      <c r="J14" s="19">
        <v>1.04</v>
      </c>
      <c r="K14" s="19">
        <v>1.04</v>
      </c>
      <c r="L14" s="19">
        <v>1.04</v>
      </c>
      <c r="M14" s="19">
        <v>1.04</v>
      </c>
      <c r="N14" s="43"/>
      <c r="O14" s="43"/>
      <c r="P14" s="43"/>
      <c r="Q14" s="43"/>
      <c r="R14" s="43"/>
      <c r="S14" s="43"/>
      <c r="T14" s="43"/>
      <c r="U14" s="43"/>
      <c r="V14" s="43"/>
      <c r="W14" s="43"/>
      <c r="X14" s="43"/>
    </row>
    <row r="15" spans="1:24" s="8" customFormat="1" ht="12" x14ac:dyDescent="0.2">
      <c r="B15" s="11" t="s">
        <v>23</v>
      </c>
      <c r="C15" s="19">
        <v>1.07</v>
      </c>
      <c r="D15" s="19">
        <v>1.08</v>
      </c>
      <c r="E15" s="19">
        <v>1.08</v>
      </c>
      <c r="F15" s="19">
        <v>1.0900000000000001</v>
      </c>
      <c r="G15" s="19">
        <v>1.02</v>
      </c>
      <c r="H15" s="19">
        <v>0.97</v>
      </c>
      <c r="I15" s="19">
        <v>0.96</v>
      </c>
      <c r="J15" s="19">
        <v>0.98</v>
      </c>
      <c r="K15" s="19">
        <v>0.98</v>
      </c>
      <c r="L15" s="19">
        <v>0.97</v>
      </c>
      <c r="M15" s="19">
        <v>0.96</v>
      </c>
      <c r="N15" s="43"/>
      <c r="O15" s="43"/>
      <c r="P15" s="43"/>
      <c r="Q15" s="43"/>
      <c r="R15" s="43"/>
      <c r="S15" s="43"/>
      <c r="T15" s="43"/>
      <c r="U15" s="43"/>
      <c r="V15" s="43"/>
      <c r="W15" s="43"/>
      <c r="X15" s="43"/>
    </row>
    <row r="16" spans="1:24" s="8" customFormat="1" ht="12" x14ac:dyDescent="0.2">
      <c r="B16" s="11" t="s">
        <v>24</v>
      </c>
      <c r="C16" s="19">
        <v>1.07</v>
      </c>
      <c r="D16" s="19">
        <v>1.08</v>
      </c>
      <c r="E16" s="19">
        <v>1.08</v>
      </c>
      <c r="F16" s="19">
        <v>1.0900000000000001</v>
      </c>
      <c r="G16" s="19">
        <v>0.99</v>
      </c>
      <c r="H16" s="19">
        <v>0.94</v>
      </c>
      <c r="I16" s="19">
        <v>0.91</v>
      </c>
      <c r="J16" s="19">
        <v>0.96</v>
      </c>
      <c r="K16" s="19">
        <v>0.94</v>
      </c>
      <c r="L16" s="19">
        <v>0.93</v>
      </c>
      <c r="M16" s="19">
        <v>0.91</v>
      </c>
      <c r="N16" s="43"/>
      <c r="O16" s="43"/>
      <c r="P16" s="43"/>
      <c r="Q16" s="43"/>
      <c r="R16" s="43"/>
      <c r="S16" s="43"/>
      <c r="T16" s="43"/>
      <c r="U16" s="43"/>
      <c r="V16" s="43"/>
      <c r="W16" s="43"/>
      <c r="X16" s="43"/>
    </row>
    <row r="17" spans="2:24" s="8" customFormat="1" ht="12" x14ac:dyDescent="0.2">
      <c r="B17" s="11" t="s">
        <v>25</v>
      </c>
      <c r="C17" s="19">
        <v>1.07</v>
      </c>
      <c r="D17" s="19">
        <v>1.08</v>
      </c>
      <c r="E17" s="19">
        <v>1.08</v>
      </c>
      <c r="F17" s="19">
        <v>1.0900000000000001</v>
      </c>
      <c r="G17" s="19">
        <v>0.99</v>
      </c>
      <c r="H17" s="19">
        <v>0.94</v>
      </c>
      <c r="I17" s="19">
        <v>0.91</v>
      </c>
      <c r="J17" s="19">
        <v>0.96</v>
      </c>
      <c r="K17" s="19">
        <v>0.94</v>
      </c>
      <c r="L17" s="19">
        <v>0.93</v>
      </c>
      <c r="M17" s="19">
        <v>0.91</v>
      </c>
      <c r="N17" s="43"/>
      <c r="O17" s="43"/>
      <c r="P17" s="43"/>
      <c r="Q17" s="43"/>
      <c r="R17" s="43"/>
      <c r="S17" s="43"/>
      <c r="T17" s="43"/>
      <c r="U17" s="43"/>
      <c r="V17" s="43"/>
      <c r="W17" s="43"/>
      <c r="X17" s="43"/>
    </row>
    <row r="18" spans="2:24" s="8" customFormat="1" ht="12" x14ac:dyDescent="0.2">
      <c r="B18" s="11" t="s">
        <v>26</v>
      </c>
      <c r="C18" s="19">
        <v>1.08</v>
      </c>
      <c r="D18" s="19">
        <v>1.0900000000000001</v>
      </c>
      <c r="E18" s="19">
        <v>1.0900000000000001</v>
      </c>
      <c r="F18" s="19">
        <v>1.1000000000000001</v>
      </c>
      <c r="G18" s="19">
        <v>1.06</v>
      </c>
      <c r="H18" s="19">
        <v>1.05</v>
      </c>
      <c r="I18" s="19">
        <v>1.05</v>
      </c>
      <c r="J18" s="19">
        <v>1.04</v>
      </c>
      <c r="K18" s="19">
        <v>1.04</v>
      </c>
      <c r="L18" s="19">
        <v>1.05</v>
      </c>
      <c r="M18" s="19">
        <v>1.05</v>
      </c>
      <c r="N18" s="43"/>
      <c r="O18" s="43"/>
      <c r="P18" s="43"/>
      <c r="Q18" s="43"/>
      <c r="R18" s="43"/>
      <c r="S18" s="43"/>
      <c r="T18" s="43"/>
      <c r="U18" s="43"/>
      <c r="V18" s="43"/>
      <c r="W18" s="43"/>
      <c r="X18" s="43"/>
    </row>
    <row r="19" spans="2:24" s="8" customFormat="1" ht="12" x14ac:dyDescent="0.2">
      <c r="B19" s="11" t="s">
        <v>27</v>
      </c>
      <c r="C19" s="19">
        <v>1.08</v>
      </c>
      <c r="D19" s="19">
        <v>1.08</v>
      </c>
      <c r="E19" s="19">
        <v>1.08</v>
      </c>
      <c r="F19" s="19">
        <v>1.1000000000000001</v>
      </c>
      <c r="G19" s="19">
        <v>1.03</v>
      </c>
      <c r="H19" s="19">
        <v>1</v>
      </c>
      <c r="I19" s="19">
        <v>0.99</v>
      </c>
      <c r="J19" s="19">
        <v>1</v>
      </c>
      <c r="K19" s="19">
        <v>1</v>
      </c>
      <c r="L19" s="19">
        <v>1</v>
      </c>
      <c r="M19" s="19">
        <v>0.99</v>
      </c>
      <c r="N19" s="43"/>
      <c r="O19" s="43"/>
      <c r="P19" s="43"/>
      <c r="Q19" s="43"/>
      <c r="R19" s="43"/>
      <c r="S19" s="43"/>
      <c r="T19" s="43"/>
      <c r="U19" s="43"/>
      <c r="V19" s="43"/>
      <c r="W19" s="43"/>
      <c r="X19" s="43"/>
    </row>
    <row r="20" spans="2:24" s="8" customFormat="1" ht="12" x14ac:dyDescent="0.2">
      <c r="B20" s="11" t="s">
        <v>28</v>
      </c>
      <c r="C20" s="19">
        <v>1.07</v>
      </c>
      <c r="D20" s="19">
        <v>1.08</v>
      </c>
      <c r="E20" s="19">
        <v>1.08</v>
      </c>
      <c r="F20" s="19">
        <v>1.0900000000000001</v>
      </c>
      <c r="G20" s="19">
        <v>0.99</v>
      </c>
      <c r="H20" s="19">
        <v>0.94</v>
      </c>
      <c r="I20" s="19">
        <v>0.91</v>
      </c>
      <c r="J20" s="19">
        <v>0.96</v>
      </c>
      <c r="K20" s="19">
        <v>0.94</v>
      </c>
      <c r="L20" s="19">
        <v>0.93</v>
      </c>
      <c r="M20" s="19">
        <v>0.92</v>
      </c>
      <c r="N20" s="43"/>
      <c r="O20" s="43"/>
      <c r="P20" s="43"/>
      <c r="Q20" s="43"/>
      <c r="R20" s="43"/>
      <c r="S20" s="43"/>
      <c r="T20" s="43"/>
      <c r="U20" s="43"/>
      <c r="V20" s="43"/>
      <c r="W20" s="43"/>
      <c r="X20" s="43"/>
    </row>
    <row r="21" spans="2:24" s="8" customFormat="1" ht="12" x14ac:dyDescent="0.2">
      <c r="B21" s="11" t="s">
        <v>29</v>
      </c>
      <c r="C21" s="19">
        <v>1.07</v>
      </c>
      <c r="D21" s="19">
        <v>1.08</v>
      </c>
      <c r="E21" s="19">
        <v>1.08</v>
      </c>
      <c r="F21" s="19">
        <v>1.0900000000000001</v>
      </c>
      <c r="G21" s="19">
        <v>1.02</v>
      </c>
      <c r="H21" s="19">
        <v>0.97</v>
      </c>
      <c r="I21" s="19">
        <v>0.96</v>
      </c>
      <c r="J21" s="19">
        <v>0.98</v>
      </c>
      <c r="K21" s="19">
        <v>0.98</v>
      </c>
      <c r="L21" s="19">
        <v>0.97</v>
      </c>
      <c r="M21" s="19">
        <v>0.96</v>
      </c>
      <c r="N21" s="43"/>
      <c r="O21" s="43"/>
      <c r="P21" s="43"/>
      <c r="Q21" s="43"/>
      <c r="R21" s="43"/>
      <c r="S21" s="43"/>
      <c r="T21" s="43"/>
      <c r="U21" s="43"/>
      <c r="V21" s="43"/>
      <c r="W21" s="43"/>
      <c r="X21" s="43"/>
    </row>
    <row r="22" spans="2:24" s="8" customFormat="1" ht="12" x14ac:dyDescent="0.2">
      <c r="B22" s="11" t="s">
        <v>30</v>
      </c>
      <c r="C22" s="19">
        <v>1.05</v>
      </c>
      <c r="D22" s="19">
        <v>1.05</v>
      </c>
      <c r="E22" s="19">
        <v>1.05</v>
      </c>
      <c r="F22" s="19">
        <v>1.06</v>
      </c>
      <c r="G22" s="19">
        <v>1.08</v>
      </c>
      <c r="H22" s="19">
        <v>1.1100000000000001</v>
      </c>
      <c r="I22" s="19">
        <v>1.1299999999999999</v>
      </c>
      <c r="J22" s="19">
        <v>1.08</v>
      </c>
      <c r="K22" s="19">
        <v>1.1000000000000001</v>
      </c>
      <c r="L22" s="19">
        <v>1.1200000000000001</v>
      </c>
      <c r="M22" s="19">
        <v>1.1299999999999999</v>
      </c>
      <c r="N22" s="43"/>
      <c r="O22" s="43"/>
      <c r="P22" s="43"/>
      <c r="Q22" s="43"/>
      <c r="R22" s="43"/>
      <c r="S22" s="43"/>
      <c r="T22" s="43"/>
      <c r="U22" s="43"/>
      <c r="V22" s="43"/>
      <c r="W22" s="43"/>
      <c r="X22" s="43"/>
    </row>
    <row r="23" spans="2:24" s="8" customFormat="1" ht="12" x14ac:dyDescent="0.2">
      <c r="B23" s="11" t="s">
        <v>31</v>
      </c>
      <c r="C23" s="19">
        <v>1</v>
      </c>
      <c r="D23" s="19">
        <v>1</v>
      </c>
      <c r="E23" s="19">
        <v>1</v>
      </c>
      <c r="F23" s="19">
        <v>1</v>
      </c>
      <c r="G23" s="19">
        <v>1.02</v>
      </c>
      <c r="H23" s="19">
        <v>1.03</v>
      </c>
      <c r="I23" s="19">
        <v>1.03</v>
      </c>
      <c r="J23" s="19">
        <v>1.02</v>
      </c>
      <c r="K23" s="19">
        <v>1.03</v>
      </c>
      <c r="L23" s="19">
        <v>1.03</v>
      </c>
      <c r="M23" s="19">
        <v>1.03</v>
      </c>
      <c r="N23" s="43"/>
      <c r="O23" s="43"/>
      <c r="P23" s="43"/>
      <c r="Q23" s="43"/>
      <c r="R23" s="43"/>
      <c r="S23" s="43"/>
      <c r="T23" s="43"/>
      <c r="U23" s="43"/>
      <c r="V23" s="43"/>
      <c r="W23" s="43"/>
      <c r="X23" s="43"/>
    </row>
    <row r="24" spans="2:24" s="8" customFormat="1" ht="12" x14ac:dyDescent="0.2">
      <c r="B24" s="11" t="s">
        <v>32</v>
      </c>
      <c r="C24" s="19">
        <v>1.1399999999999999</v>
      </c>
      <c r="D24" s="19">
        <v>1.1200000000000001</v>
      </c>
      <c r="E24" s="19">
        <v>1.1200000000000001</v>
      </c>
      <c r="F24" s="19">
        <v>1.1000000000000001</v>
      </c>
      <c r="G24" s="19">
        <v>1.76</v>
      </c>
      <c r="H24" s="19">
        <v>2.25</v>
      </c>
      <c r="I24" s="19">
        <v>2.5299999999999998</v>
      </c>
      <c r="J24" s="19">
        <v>1.93</v>
      </c>
      <c r="K24" s="19">
        <v>2.15</v>
      </c>
      <c r="L24" s="19">
        <v>2.31</v>
      </c>
      <c r="M24" s="19">
        <v>2.5299999999999998</v>
      </c>
      <c r="N24" s="43"/>
      <c r="O24" s="43"/>
      <c r="P24" s="43"/>
      <c r="Q24" s="43"/>
      <c r="R24" s="43"/>
      <c r="S24" s="43"/>
      <c r="T24" s="43"/>
      <c r="U24" s="43"/>
      <c r="V24" s="43"/>
      <c r="W24" s="43"/>
      <c r="X24" s="43"/>
    </row>
    <row r="25" spans="2:24" s="8" customFormat="1" ht="12" x14ac:dyDescent="0.2">
      <c r="B25" s="11" t="s">
        <v>33</v>
      </c>
      <c r="C25" s="19">
        <v>1.1200000000000001</v>
      </c>
      <c r="D25" s="19">
        <v>1.1000000000000001</v>
      </c>
      <c r="E25" s="19">
        <v>1.1000000000000001</v>
      </c>
      <c r="F25" s="19">
        <v>1.0900000000000001</v>
      </c>
      <c r="G25" s="19">
        <v>1.63</v>
      </c>
      <c r="H25" s="19">
        <v>2.04</v>
      </c>
      <c r="I25" s="19">
        <v>2.27</v>
      </c>
      <c r="J25" s="19">
        <v>1.78</v>
      </c>
      <c r="K25" s="19">
        <v>1.96</v>
      </c>
      <c r="L25" s="19">
        <v>2.09</v>
      </c>
      <c r="M25" s="19">
        <v>2.27</v>
      </c>
      <c r="N25" s="43"/>
      <c r="O25" s="43"/>
      <c r="P25" s="43"/>
      <c r="Q25" s="43"/>
      <c r="R25" s="43"/>
      <c r="S25" s="43"/>
      <c r="T25" s="43"/>
      <c r="U25" s="43"/>
      <c r="V25" s="43"/>
      <c r="W25" s="43"/>
      <c r="X25" s="43"/>
    </row>
    <row r="26" spans="2:24" s="8" customFormat="1" ht="12" x14ac:dyDescent="0.2">
      <c r="B26" s="11" t="s">
        <v>34</v>
      </c>
      <c r="C26" s="19">
        <v>1.03</v>
      </c>
      <c r="D26" s="19">
        <v>1.02</v>
      </c>
      <c r="E26" s="19">
        <v>1.02</v>
      </c>
      <c r="F26" s="19">
        <v>1.02</v>
      </c>
      <c r="G26" s="19">
        <v>1.1499999999999999</v>
      </c>
      <c r="H26" s="19">
        <v>1.24</v>
      </c>
      <c r="I26" s="19">
        <v>1.29</v>
      </c>
      <c r="J26" s="19">
        <v>1.18</v>
      </c>
      <c r="K26" s="19">
        <v>1.22</v>
      </c>
      <c r="L26" s="19">
        <v>1.25</v>
      </c>
      <c r="M26" s="19">
        <v>1.29</v>
      </c>
      <c r="N26" s="43"/>
      <c r="O26" s="43"/>
      <c r="P26" s="43"/>
      <c r="Q26" s="43"/>
      <c r="R26" s="43"/>
      <c r="S26" s="43"/>
      <c r="T26" s="43"/>
      <c r="U26" s="43"/>
      <c r="V26" s="43"/>
      <c r="W26" s="43"/>
      <c r="X26" s="43"/>
    </row>
    <row r="27" spans="2:24" s="8" customFormat="1" ht="12" x14ac:dyDescent="0.2">
      <c r="B27" s="11" t="s">
        <v>35</v>
      </c>
      <c r="C27" s="19">
        <v>1.07</v>
      </c>
      <c r="D27" s="19">
        <v>1.06</v>
      </c>
      <c r="E27" s="19">
        <v>1.06</v>
      </c>
      <c r="F27" s="19">
        <v>1.05</v>
      </c>
      <c r="G27" s="19">
        <v>1.36</v>
      </c>
      <c r="H27" s="19">
        <v>1.59</v>
      </c>
      <c r="I27" s="19">
        <v>1.71</v>
      </c>
      <c r="J27" s="19">
        <v>1.44</v>
      </c>
      <c r="K27" s="19">
        <v>1.54</v>
      </c>
      <c r="L27" s="19">
        <v>1.61</v>
      </c>
      <c r="M27" s="19">
        <v>1.72</v>
      </c>
      <c r="N27" s="43"/>
      <c r="O27" s="43"/>
      <c r="P27" s="43"/>
      <c r="Q27" s="43"/>
      <c r="R27" s="43"/>
      <c r="S27" s="43"/>
      <c r="T27" s="43"/>
      <c r="U27" s="43"/>
      <c r="V27" s="43"/>
      <c r="W27" s="43"/>
      <c r="X27" s="43"/>
    </row>
    <row r="28" spans="2:24" s="8" customFormat="1" ht="12" x14ac:dyDescent="0.2">
      <c r="B28" s="11" t="s">
        <v>36</v>
      </c>
      <c r="C28" s="19">
        <v>1.08</v>
      </c>
      <c r="D28" s="19">
        <v>1.08</v>
      </c>
      <c r="E28" s="19">
        <v>1.08</v>
      </c>
      <c r="F28" s="19">
        <v>1.08</v>
      </c>
      <c r="G28" s="19">
        <v>1.25</v>
      </c>
      <c r="H28" s="19">
        <v>1.39</v>
      </c>
      <c r="I28" s="19">
        <v>1.47</v>
      </c>
      <c r="J28" s="19">
        <v>1.29</v>
      </c>
      <c r="K28" s="19">
        <v>1.36</v>
      </c>
      <c r="L28" s="19">
        <v>1.41</v>
      </c>
      <c r="M28" s="19">
        <v>1.47</v>
      </c>
      <c r="N28" s="43"/>
      <c r="O28" s="43"/>
      <c r="P28" s="43"/>
      <c r="Q28" s="43"/>
      <c r="R28" s="43"/>
      <c r="S28" s="43"/>
      <c r="T28" s="43"/>
      <c r="U28" s="43"/>
      <c r="V28" s="43"/>
      <c r="W28" s="43"/>
      <c r="X28" s="43"/>
    </row>
    <row r="29" spans="2:24" s="8" customFormat="1" ht="12" x14ac:dyDescent="0.2">
      <c r="B29" s="11" t="s">
        <v>37</v>
      </c>
      <c r="C29" s="19">
        <v>1.03</v>
      </c>
      <c r="D29" s="19">
        <v>1.03</v>
      </c>
      <c r="E29" s="19">
        <v>1.03</v>
      </c>
      <c r="F29" s="19">
        <v>1.02</v>
      </c>
      <c r="G29" s="19">
        <v>1.18</v>
      </c>
      <c r="H29" s="19">
        <v>1.3</v>
      </c>
      <c r="I29" s="19">
        <v>1.36</v>
      </c>
      <c r="J29" s="19">
        <v>1.22</v>
      </c>
      <c r="K29" s="19">
        <v>1.27</v>
      </c>
      <c r="L29" s="19">
        <v>1.31</v>
      </c>
      <c r="M29" s="19">
        <v>1.36</v>
      </c>
      <c r="N29" s="43"/>
      <c r="O29" s="43"/>
      <c r="P29" s="43"/>
      <c r="Q29" s="43"/>
      <c r="R29" s="43"/>
      <c r="S29" s="43"/>
      <c r="T29" s="43"/>
      <c r="U29" s="43"/>
      <c r="V29" s="43"/>
      <c r="W29" s="43"/>
      <c r="X29" s="43"/>
    </row>
    <row r="30" spans="2:24" s="8" customFormat="1" ht="12" x14ac:dyDescent="0.2">
      <c r="B30" s="11" t="s">
        <v>38</v>
      </c>
      <c r="C30" s="19">
        <v>1.04</v>
      </c>
      <c r="D30" s="19">
        <v>1.04</v>
      </c>
      <c r="E30" s="19">
        <v>1.04</v>
      </c>
      <c r="F30" s="19">
        <v>1.05</v>
      </c>
      <c r="G30" s="19">
        <v>1.01</v>
      </c>
      <c r="H30" s="19">
        <v>1</v>
      </c>
      <c r="I30" s="19">
        <v>0.99</v>
      </c>
      <c r="J30" s="19">
        <v>1</v>
      </c>
      <c r="K30" s="19">
        <v>1</v>
      </c>
      <c r="L30" s="19">
        <v>1</v>
      </c>
      <c r="M30" s="19">
        <v>0.99</v>
      </c>
      <c r="N30" s="43"/>
      <c r="O30" s="43"/>
      <c r="P30" s="43"/>
      <c r="Q30" s="43"/>
      <c r="R30" s="43"/>
      <c r="S30" s="43"/>
      <c r="T30" s="43"/>
      <c r="U30" s="43"/>
      <c r="V30" s="43"/>
      <c r="W30" s="43"/>
      <c r="X30" s="43"/>
    </row>
    <row r="31" spans="2:24" s="8" customFormat="1" ht="12" x14ac:dyDescent="0.2">
      <c r="B31" s="11" t="s">
        <v>39</v>
      </c>
      <c r="C31" s="19">
        <v>1.04</v>
      </c>
      <c r="D31" s="19">
        <v>1.04</v>
      </c>
      <c r="E31" s="19">
        <v>1.04</v>
      </c>
      <c r="F31" s="19">
        <v>1.05</v>
      </c>
      <c r="G31" s="19">
        <v>1.01</v>
      </c>
      <c r="H31" s="19">
        <v>0.99</v>
      </c>
      <c r="I31" s="19">
        <v>0.99</v>
      </c>
      <c r="J31" s="19">
        <v>1</v>
      </c>
      <c r="K31" s="19">
        <v>0.99</v>
      </c>
      <c r="L31" s="19">
        <v>0.99</v>
      </c>
      <c r="M31" s="19">
        <v>0.99</v>
      </c>
      <c r="N31" s="43"/>
      <c r="O31" s="43"/>
      <c r="P31" s="43"/>
      <c r="Q31" s="43"/>
      <c r="R31" s="43"/>
      <c r="S31" s="43"/>
      <c r="T31" s="43"/>
      <c r="U31" s="43"/>
      <c r="V31" s="43"/>
      <c r="W31" s="43"/>
      <c r="X31" s="43"/>
    </row>
    <row r="32" spans="2:24" s="8" customFormat="1" ht="12" x14ac:dyDescent="0.2">
      <c r="B32" s="11" t="s">
        <v>40</v>
      </c>
      <c r="C32" s="19">
        <v>1.02</v>
      </c>
      <c r="D32" s="19">
        <v>1.01</v>
      </c>
      <c r="E32" s="19">
        <v>1.01</v>
      </c>
      <c r="F32" s="19">
        <v>1.01</v>
      </c>
      <c r="G32" s="19">
        <v>1.08</v>
      </c>
      <c r="H32" s="19">
        <v>1.1299999999999999</v>
      </c>
      <c r="I32" s="19">
        <v>1.1599999999999999</v>
      </c>
      <c r="J32" s="19">
        <v>1.1000000000000001</v>
      </c>
      <c r="K32" s="19">
        <v>1.1200000000000001</v>
      </c>
      <c r="L32" s="19">
        <v>1.1399999999999999</v>
      </c>
      <c r="M32" s="19">
        <v>1.1599999999999999</v>
      </c>
      <c r="N32" s="43"/>
      <c r="O32" s="43"/>
      <c r="P32" s="43"/>
      <c r="Q32" s="43"/>
      <c r="R32" s="43"/>
      <c r="S32" s="43"/>
      <c r="T32" s="43"/>
      <c r="U32" s="43"/>
      <c r="V32" s="43"/>
      <c r="W32" s="43"/>
      <c r="X32" s="43"/>
    </row>
    <row r="33" spans="2:24" s="8" customFormat="1" ht="12" x14ac:dyDescent="0.2">
      <c r="B33" s="11" t="s">
        <v>41</v>
      </c>
      <c r="C33" s="19">
        <v>1.03</v>
      </c>
      <c r="D33" s="19">
        <v>1.03</v>
      </c>
      <c r="E33" s="19">
        <v>1.03</v>
      </c>
      <c r="F33" s="19">
        <v>1.02</v>
      </c>
      <c r="G33" s="19">
        <v>1.17</v>
      </c>
      <c r="H33" s="19">
        <v>1.29</v>
      </c>
      <c r="I33" s="19">
        <v>1.35</v>
      </c>
      <c r="J33" s="19">
        <v>1.21</v>
      </c>
      <c r="K33" s="19">
        <v>1.26</v>
      </c>
      <c r="L33" s="19">
        <v>1.3</v>
      </c>
      <c r="M33" s="19">
        <v>1.35</v>
      </c>
      <c r="N33" s="43"/>
      <c r="O33" s="43"/>
      <c r="P33" s="43"/>
      <c r="Q33" s="43"/>
      <c r="R33" s="43"/>
      <c r="S33" s="43"/>
      <c r="T33" s="43"/>
      <c r="U33" s="43"/>
      <c r="V33" s="43"/>
      <c r="W33" s="43"/>
      <c r="X33" s="43"/>
    </row>
    <row r="34" spans="2:24" s="8" customFormat="1" ht="12" x14ac:dyDescent="0.2">
      <c r="B34" s="11" t="s">
        <v>42</v>
      </c>
      <c r="C34" s="19">
        <v>1</v>
      </c>
      <c r="D34" s="19">
        <v>1</v>
      </c>
      <c r="E34" s="19">
        <v>1</v>
      </c>
      <c r="F34" s="19">
        <v>1</v>
      </c>
      <c r="G34" s="19">
        <v>1.03</v>
      </c>
      <c r="H34" s="19">
        <v>1.04</v>
      </c>
      <c r="I34" s="19">
        <v>1.05</v>
      </c>
      <c r="J34" s="19">
        <v>1.03</v>
      </c>
      <c r="K34" s="19">
        <v>1.04</v>
      </c>
      <c r="L34" s="19">
        <v>1.04</v>
      </c>
      <c r="M34" s="19">
        <v>1.05</v>
      </c>
      <c r="N34" s="43"/>
      <c r="O34" s="43"/>
      <c r="P34" s="43"/>
      <c r="Q34" s="43"/>
      <c r="R34" s="43"/>
      <c r="S34" s="43"/>
      <c r="T34" s="43"/>
      <c r="U34" s="43"/>
      <c r="V34" s="43"/>
      <c r="W34" s="43"/>
      <c r="X34" s="43"/>
    </row>
    <row r="35" spans="2:24" s="8" customFormat="1" ht="12" x14ac:dyDescent="0.2">
      <c r="B35" s="11" t="s">
        <v>43</v>
      </c>
      <c r="C35" s="19">
        <v>1.02</v>
      </c>
      <c r="D35" s="19">
        <v>1.02</v>
      </c>
      <c r="E35" s="19">
        <v>1.02</v>
      </c>
      <c r="F35" s="19">
        <v>1.02</v>
      </c>
      <c r="G35" s="19">
        <v>1.1299999999999999</v>
      </c>
      <c r="H35" s="19">
        <v>1.22</v>
      </c>
      <c r="I35" s="19">
        <v>1.26</v>
      </c>
      <c r="J35" s="19">
        <v>1.1599999999999999</v>
      </c>
      <c r="K35" s="19">
        <v>1.2</v>
      </c>
      <c r="L35" s="19">
        <v>1.23</v>
      </c>
      <c r="M35" s="19">
        <v>1.26</v>
      </c>
      <c r="N35" s="43"/>
      <c r="O35" s="43"/>
      <c r="P35" s="43"/>
      <c r="Q35" s="43"/>
      <c r="R35" s="43"/>
      <c r="S35" s="43"/>
      <c r="T35" s="43"/>
      <c r="U35" s="43"/>
      <c r="V35" s="43"/>
      <c r="W35" s="43"/>
      <c r="X35" s="43"/>
    </row>
    <row r="36" spans="2:24" s="8" customFormat="1" ht="12" x14ac:dyDescent="0.2">
      <c r="B36" s="11" t="s">
        <v>44</v>
      </c>
      <c r="C36" s="19">
        <v>1.35</v>
      </c>
      <c r="D36" s="19">
        <v>1.36</v>
      </c>
      <c r="E36" s="19">
        <v>1.36</v>
      </c>
      <c r="F36" s="19">
        <v>1.41</v>
      </c>
      <c r="G36" s="19">
        <v>1.29</v>
      </c>
      <c r="H36" s="19">
        <v>1.26</v>
      </c>
      <c r="I36" s="19">
        <v>1.28</v>
      </c>
      <c r="J36" s="19">
        <v>1.21</v>
      </c>
      <c r="K36" s="19">
        <v>1.24</v>
      </c>
      <c r="L36" s="19">
        <v>1.27</v>
      </c>
      <c r="M36" s="19">
        <v>1.28</v>
      </c>
      <c r="N36" s="43"/>
      <c r="O36" s="43"/>
      <c r="P36" s="43"/>
      <c r="Q36" s="43"/>
      <c r="R36" s="43"/>
      <c r="S36" s="43"/>
      <c r="T36" s="43"/>
      <c r="U36" s="43"/>
      <c r="V36" s="43"/>
      <c r="W36" s="43"/>
      <c r="X36" s="43"/>
    </row>
    <row r="37" spans="2:24" s="8" customFormat="1" ht="12" x14ac:dyDescent="0.2">
      <c r="B37" s="11" t="s">
        <v>45</v>
      </c>
      <c r="C37" s="19">
        <v>1.39</v>
      </c>
      <c r="D37" s="19">
        <v>1.4</v>
      </c>
      <c r="E37" s="19">
        <v>1.4</v>
      </c>
      <c r="F37" s="19">
        <v>1.47</v>
      </c>
      <c r="G37" s="19">
        <v>1.29</v>
      </c>
      <c r="H37" s="19">
        <v>1.24</v>
      </c>
      <c r="I37" s="19">
        <v>1.24</v>
      </c>
      <c r="J37" s="19">
        <v>1.19</v>
      </c>
      <c r="K37" s="19">
        <v>1.22</v>
      </c>
      <c r="L37" s="19">
        <v>1.24</v>
      </c>
      <c r="M37" s="19">
        <v>1.24</v>
      </c>
      <c r="N37" s="43"/>
      <c r="O37" s="43"/>
      <c r="P37" s="43"/>
      <c r="Q37" s="43"/>
      <c r="R37" s="43"/>
      <c r="S37" s="43"/>
      <c r="T37" s="43"/>
      <c r="U37" s="43"/>
      <c r="V37" s="43"/>
      <c r="W37" s="43"/>
      <c r="X37" s="43"/>
    </row>
    <row r="38" spans="2:24" s="8" customFormat="1" ht="12" x14ac:dyDescent="0.2">
      <c r="B38" s="11" t="s">
        <v>46</v>
      </c>
      <c r="C38" s="19">
        <v>0.95</v>
      </c>
      <c r="D38" s="19">
        <v>0.95</v>
      </c>
      <c r="E38" s="19">
        <v>0.95</v>
      </c>
      <c r="F38" s="19">
        <v>0.94</v>
      </c>
      <c r="G38" s="19">
        <v>0.93</v>
      </c>
      <c r="H38" s="19">
        <v>0.92</v>
      </c>
      <c r="I38" s="19">
        <v>0.91</v>
      </c>
      <c r="J38" s="19">
        <v>0.94</v>
      </c>
      <c r="K38" s="19">
        <v>0.93</v>
      </c>
      <c r="L38" s="19">
        <v>0.92</v>
      </c>
      <c r="M38" s="19">
        <v>0.91</v>
      </c>
      <c r="N38" s="43"/>
      <c r="O38" s="43"/>
      <c r="P38" s="43"/>
      <c r="Q38" s="43"/>
      <c r="R38" s="43"/>
      <c r="S38" s="43"/>
      <c r="T38" s="43"/>
      <c r="U38" s="43"/>
      <c r="V38" s="43"/>
      <c r="W38" s="43"/>
      <c r="X38" s="43"/>
    </row>
    <row r="39" spans="2:24" s="8" customFormat="1" ht="12" x14ac:dyDescent="0.2">
      <c r="B39" s="11" t="s">
        <v>117</v>
      </c>
      <c r="C39" s="19">
        <v>0.95</v>
      </c>
      <c r="D39" s="19">
        <v>0.95</v>
      </c>
      <c r="E39" s="19">
        <v>0.95</v>
      </c>
      <c r="F39" s="19">
        <v>0.94</v>
      </c>
      <c r="G39" s="19">
        <v>0.95</v>
      </c>
      <c r="H39" s="19">
        <v>0.95</v>
      </c>
      <c r="I39" s="19">
        <v>0.94</v>
      </c>
      <c r="J39" s="19">
        <v>0.96</v>
      </c>
      <c r="K39" s="19">
        <v>0.95</v>
      </c>
      <c r="L39" s="19">
        <v>0.95</v>
      </c>
      <c r="M39" s="19">
        <v>0.94</v>
      </c>
      <c r="N39" s="43"/>
      <c r="O39" s="43"/>
      <c r="P39" s="43"/>
      <c r="Q39" s="43"/>
      <c r="R39" s="43"/>
      <c r="S39" s="43"/>
      <c r="T39" s="43"/>
      <c r="U39" s="43"/>
      <c r="V39" s="43"/>
      <c r="W39" s="43"/>
      <c r="X39" s="43"/>
    </row>
    <row r="40" spans="2:24" s="8" customFormat="1" ht="12" x14ac:dyDescent="0.2">
      <c r="B40" s="11" t="s">
        <v>47</v>
      </c>
      <c r="C40" s="19">
        <v>0.95</v>
      </c>
      <c r="D40" s="19">
        <v>0.95</v>
      </c>
      <c r="E40" s="19">
        <v>0.95</v>
      </c>
      <c r="F40" s="19">
        <v>0.94</v>
      </c>
      <c r="G40" s="19">
        <v>0.97</v>
      </c>
      <c r="H40" s="19">
        <v>0.98</v>
      </c>
      <c r="I40" s="19">
        <v>0.98</v>
      </c>
      <c r="J40" s="19">
        <v>0.98</v>
      </c>
      <c r="K40" s="19">
        <v>0.98</v>
      </c>
      <c r="L40" s="19">
        <v>0.98</v>
      </c>
      <c r="M40" s="19">
        <v>0.98</v>
      </c>
      <c r="N40" s="43"/>
      <c r="O40" s="43"/>
      <c r="P40" s="43"/>
      <c r="Q40" s="43"/>
      <c r="R40" s="43"/>
      <c r="S40" s="43"/>
      <c r="T40" s="43"/>
      <c r="U40" s="43"/>
      <c r="V40" s="43"/>
      <c r="W40" s="43"/>
      <c r="X40" s="43"/>
    </row>
    <row r="41" spans="2:24" s="8" customFormat="1" ht="12" x14ac:dyDescent="0.2">
      <c r="B41" s="11" t="s">
        <v>118</v>
      </c>
      <c r="C41" s="19">
        <v>0.95</v>
      </c>
      <c r="D41" s="19">
        <v>0.95</v>
      </c>
      <c r="E41" s="19">
        <v>0.95</v>
      </c>
      <c r="F41" s="19">
        <v>0.94</v>
      </c>
      <c r="G41" s="19">
        <v>0.98</v>
      </c>
      <c r="H41" s="19">
        <v>0.99</v>
      </c>
      <c r="I41" s="19">
        <v>0.99</v>
      </c>
      <c r="J41" s="19">
        <v>0.99</v>
      </c>
      <c r="K41" s="19">
        <v>0.99</v>
      </c>
      <c r="L41" s="19">
        <v>0.99</v>
      </c>
      <c r="M41" s="19">
        <v>0.99</v>
      </c>
      <c r="N41" s="43"/>
      <c r="O41" s="43"/>
      <c r="P41" s="43"/>
      <c r="Q41" s="43"/>
      <c r="R41" s="43"/>
      <c r="S41" s="43"/>
      <c r="T41" s="43"/>
      <c r="U41" s="43"/>
      <c r="V41" s="43"/>
      <c r="W41" s="43"/>
      <c r="X41" s="43"/>
    </row>
    <row r="42" spans="2:24" s="8" customFormat="1" ht="12" x14ac:dyDescent="0.2">
      <c r="B42" s="11" t="s">
        <v>119</v>
      </c>
      <c r="C42" s="19">
        <v>0.96</v>
      </c>
      <c r="D42" s="19">
        <v>0.96</v>
      </c>
      <c r="E42" s="19">
        <v>0.96</v>
      </c>
      <c r="F42" s="19">
        <v>0.95</v>
      </c>
      <c r="G42" s="19">
        <v>1.02</v>
      </c>
      <c r="H42" s="19">
        <v>1.06</v>
      </c>
      <c r="I42" s="19">
        <v>1.08</v>
      </c>
      <c r="J42" s="19">
        <v>1.04</v>
      </c>
      <c r="K42" s="19">
        <v>1.06</v>
      </c>
      <c r="L42" s="19">
        <v>1.07</v>
      </c>
      <c r="M42" s="19">
        <v>1.08</v>
      </c>
      <c r="N42" s="43"/>
      <c r="O42" s="43"/>
      <c r="P42" s="43"/>
      <c r="Q42" s="43"/>
      <c r="R42" s="43"/>
      <c r="S42" s="43"/>
      <c r="T42" s="43"/>
      <c r="U42" s="43"/>
      <c r="V42" s="43"/>
      <c r="W42" s="43"/>
      <c r="X42" s="43"/>
    </row>
    <row r="43" spans="2:24" s="8" customFormat="1" ht="12" x14ac:dyDescent="0.2">
      <c r="B43" s="11" t="s">
        <v>48</v>
      </c>
      <c r="C43" s="19">
        <v>1.1499999999999999</v>
      </c>
      <c r="D43" s="19">
        <v>1.1599999999999999</v>
      </c>
      <c r="E43" s="19">
        <v>1.1599999999999999</v>
      </c>
      <c r="F43" s="19">
        <v>1.19</v>
      </c>
      <c r="G43" s="19">
        <v>1.08</v>
      </c>
      <c r="H43" s="19">
        <v>1.03</v>
      </c>
      <c r="I43" s="19">
        <v>1.02</v>
      </c>
      <c r="J43" s="19">
        <v>1.03</v>
      </c>
      <c r="K43" s="19">
        <v>1.03</v>
      </c>
      <c r="L43" s="19">
        <v>1.03</v>
      </c>
      <c r="M43" s="19">
        <v>1.02</v>
      </c>
      <c r="N43" s="43"/>
      <c r="O43" s="43"/>
      <c r="P43" s="43"/>
      <c r="Q43" s="43"/>
      <c r="R43" s="43"/>
      <c r="S43" s="43"/>
      <c r="T43" s="43"/>
      <c r="U43" s="43"/>
      <c r="V43" s="43"/>
      <c r="W43" s="43"/>
      <c r="X43" s="43"/>
    </row>
    <row r="44" spans="2:24" s="8" customFormat="1" ht="12" x14ac:dyDescent="0.2">
      <c r="B44" s="11" t="s">
        <v>49</v>
      </c>
      <c r="C44" s="19">
        <v>1.01</v>
      </c>
      <c r="D44" s="19">
        <v>1.02</v>
      </c>
      <c r="E44" s="19">
        <v>1.02</v>
      </c>
      <c r="F44" s="19">
        <v>1.02</v>
      </c>
      <c r="G44" s="19">
        <v>0.94</v>
      </c>
      <c r="H44" s="19">
        <v>0.88</v>
      </c>
      <c r="I44" s="19">
        <v>0.85</v>
      </c>
      <c r="J44" s="19">
        <v>0.91</v>
      </c>
      <c r="K44" s="19">
        <v>0.89</v>
      </c>
      <c r="L44" s="19">
        <v>0.87</v>
      </c>
      <c r="M44" s="19">
        <v>0.85</v>
      </c>
      <c r="N44" s="43"/>
      <c r="O44" s="43"/>
      <c r="P44" s="43"/>
      <c r="Q44" s="43"/>
      <c r="R44" s="43"/>
      <c r="S44" s="43"/>
      <c r="T44" s="43"/>
      <c r="U44" s="43"/>
      <c r="V44" s="43"/>
      <c r="W44" s="43"/>
      <c r="X44" s="43"/>
    </row>
    <row r="45" spans="2:24" s="8" customFormat="1" ht="12" x14ac:dyDescent="0.2">
      <c r="B45" s="11" t="s">
        <v>50</v>
      </c>
      <c r="C45" s="19">
        <v>1.1499999999999999</v>
      </c>
      <c r="D45" s="19">
        <v>1.1599999999999999</v>
      </c>
      <c r="E45" s="19">
        <v>1.1599999999999999</v>
      </c>
      <c r="F45" s="19">
        <v>1.19</v>
      </c>
      <c r="G45" s="19">
        <v>1.08</v>
      </c>
      <c r="H45" s="19">
        <v>1.03</v>
      </c>
      <c r="I45" s="19">
        <v>1.01</v>
      </c>
      <c r="J45" s="19">
        <v>1.03</v>
      </c>
      <c r="K45" s="19">
        <v>1.03</v>
      </c>
      <c r="L45" s="19">
        <v>1.03</v>
      </c>
      <c r="M45" s="19">
        <v>1.02</v>
      </c>
      <c r="N45" s="43"/>
      <c r="O45" s="43"/>
      <c r="P45" s="43"/>
      <c r="Q45" s="43"/>
      <c r="R45" s="43"/>
      <c r="S45" s="43"/>
      <c r="T45" s="43"/>
      <c r="U45" s="43"/>
      <c r="V45" s="43"/>
      <c r="W45" s="43"/>
      <c r="X45" s="43"/>
    </row>
    <row r="46" spans="2:24" s="8" customFormat="1" ht="12" x14ac:dyDescent="0.2">
      <c r="B46" s="11" t="s">
        <v>51</v>
      </c>
      <c r="C46" s="19">
        <v>0.98</v>
      </c>
      <c r="D46" s="19">
        <v>0.98</v>
      </c>
      <c r="E46" s="19">
        <v>0.98</v>
      </c>
      <c r="F46" s="19">
        <v>0.98</v>
      </c>
      <c r="G46" s="19">
        <v>0.95</v>
      </c>
      <c r="H46" s="19">
        <v>0.93</v>
      </c>
      <c r="I46" s="19">
        <v>0.92</v>
      </c>
      <c r="J46" s="19">
        <v>0.95</v>
      </c>
      <c r="K46" s="19">
        <v>0.94</v>
      </c>
      <c r="L46" s="19">
        <v>0.93</v>
      </c>
      <c r="M46" s="19">
        <v>0.92</v>
      </c>
      <c r="N46" s="43"/>
      <c r="O46" s="43"/>
      <c r="P46" s="43"/>
      <c r="Q46" s="43"/>
      <c r="R46" s="43"/>
      <c r="S46" s="43"/>
      <c r="T46" s="43"/>
      <c r="U46" s="43"/>
      <c r="V46" s="43"/>
      <c r="W46" s="43"/>
      <c r="X46" s="43"/>
    </row>
    <row r="47" spans="2:24" s="8" customFormat="1" ht="12" x14ac:dyDescent="0.2">
      <c r="B47" s="11" t="s">
        <v>52</v>
      </c>
      <c r="C47" s="19">
        <v>0.98</v>
      </c>
      <c r="D47" s="19">
        <v>0.98</v>
      </c>
      <c r="E47" s="19">
        <v>0.98</v>
      </c>
      <c r="F47" s="19">
        <v>0.98</v>
      </c>
      <c r="G47" s="19">
        <v>0.91</v>
      </c>
      <c r="H47" s="19">
        <v>0.86</v>
      </c>
      <c r="I47" s="19">
        <v>0.84</v>
      </c>
      <c r="J47" s="19">
        <v>0.9</v>
      </c>
      <c r="K47" s="19">
        <v>0.87</v>
      </c>
      <c r="L47" s="19">
        <v>0.86</v>
      </c>
      <c r="M47" s="19">
        <v>0.83</v>
      </c>
      <c r="N47" s="43"/>
      <c r="O47" s="43"/>
      <c r="P47" s="43"/>
      <c r="Q47" s="43"/>
      <c r="R47" s="43"/>
      <c r="S47" s="43"/>
      <c r="T47" s="43"/>
      <c r="U47" s="43"/>
      <c r="V47" s="43"/>
      <c r="W47" s="43"/>
      <c r="X47" s="43"/>
    </row>
    <row r="48" spans="2:24" s="8" customFormat="1" ht="12" x14ac:dyDescent="0.2">
      <c r="B48" s="11" t="s">
        <v>53</v>
      </c>
      <c r="C48" s="19">
        <v>0.98</v>
      </c>
      <c r="D48" s="19">
        <v>0.98</v>
      </c>
      <c r="E48" s="19">
        <v>0.98</v>
      </c>
      <c r="F48" s="19">
        <v>0.98</v>
      </c>
      <c r="G48" s="19">
        <v>0.93</v>
      </c>
      <c r="H48" s="19">
        <v>0.89</v>
      </c>
      <c r="I48" s="19">
        <v>0.87</v>
      </c>
      <c r="J48" s="19">
        <v>0.92</v>
      </c>
      <c r="K48" s="19">
        <v>0.9</v>
      </c>
      <c r="L48" s="19">
        <v>0.89</v>
      </c>
      <c r="M48" s="19">
        <v>0.87</v>
      </c>
      <c r="N48" s="43"/>
      <c r="O48" s="43"/>
      <c r="P48" s="43"/>
      <c r="Q48" s="43"/>
      <c r="R48" s="43"/>
      <c r="S48" s="43"/>
      <c r="T48" s="43"/>
      <c r="U48" s="43"/>
      <c r="V48" s="43"/>
      <c r="W48" s="43"/>
      <c r="X48" s="43"/>
    </row>
    <row r="49" spans="2:24" s="8" customFormat="1" ht="12" x14ac:dyDescent="0.2">
      <c r="B49" s="11" t="s">
        <v>54</v>
      </c>
      <c r="C49" s="19">
        <v>1.1499999999999999</v>
      </c>
      <c r="D49" s="19">
        <v>1.1599999999999999</v>
      </c>
      <c r="E49" s="19">
        <v>1.1599999999999999</v>
      </c>
      <c r="F49" s="19">
        <v>1.19</v>
      </c>
      <c r="G49" s="19">
        <v>1.08</v>
      </c>
      <c r="H49" s="19">
        <v>1.04</v>
      </c>
      <c r="I49" s="19">
        <v>1.02</v>
      </c>
      <c r="J49" s="19">
        <v>1.03</v>
      </c>
      <c r="K49" s="19">
        <v>1.03</v>
      </c>
      <c r="L49" s="19">
        <v>1.04</v>
      </c>
      <c r="M49" s="19">
        <v>1.03</v>
      </c>
      <c r="N49" s="43"/>
      <c r="O49" s="43"/>
      <c r="P49" s="43"/>
      <c r="Q49" s="43"/>
      <c r="R49" s="43"/>
      <c r="S49" s="43"/>
      <c r="T49" s="43"/>
      <c r="U49" s="43"/>
      <c r="V49" s="43"/>
      <c r="W49" s="43"/>
      <c r="X49" s="43"/>
    </row>
    <row r="50" spans="2:24" s="8" customFormat="1" ht="12" x14ac:dyDescent="0.2">
      <c r="B50" s="11" t="s">
        <v>55</v>
      </c>
      <c r="C50" s="19">
        <v>0.98</v>
      </c>
      <c r="D50" s="19">
        <v>0.98</v>
      </c>
      <c r="E50" s="19">
        <v>0.98</v>
      </c>
      <c r="F50" s="19">
        <v>0.98</v>
      </c>
      <c r="G50" s="19">
        <v>0.94</v>
      </c>
      <c r="H50" s="19">
        <v>0.91</v>
      </c>
      <c r="I50" s="19">
        <v>0.89</v>
      </c>
      <c r="J50" s="19">
        <v>0.93</v>
      </c>
      <c r="K50" s="19">
        <v>0.91</v>
      </c>
      <c r="L50" s="19">
        <v>0.9</v>
      </c>
      <c r="M50" s="19">
        <v>0.89</v>
      </c>
      <c r="N50" s="43"/>
      <c r="O50" s="43"/>
      <c r="P50" s="43"/>
      <c r="Q50" s="43"/>
      <c r="R50" s="43"/>
      <c r="S50" s="43"/>
      <c r="T50" s="43"/>
      <c r="U50" s="43"/>
      <c r="V50" s="43"/>
      <c r="W50" s="43"/>
      <c r="X50" s="43"/>
    </row>
    <row r="51" spans="2:24" s="8" customFormat="1" ht="12" x14ac:dyDescent="0.2">
      <c r="B51" s="11" t="s">
        <v>120</v>
      </c>
      <c r="C51" s="19">
        <v>0.98</v>
      </c>
      <c r="D51" s="19">
        <v>0.98</v>
      </c>
      <c r="E51" s="19">
        <v>0.98</v>
      </c>
      <c r="F51" s="19">
        <v>0.98</v>
      </c>
      <c r="G51" s="19">
        <v>0.94</v>
      </c>
      <c r="H51" s="19">
        <v>0.91</v>
      </c>
      <c r="I51" s="19">
        <v>0.89</v>
      </c>
      <c r="J51" s="19">
        <v>0.93</v>
      </c>
      <c r="K51" s="19">
        <v>0.91</v>
      </c>
      <c r="L51" s="19">
        <v>0.9</v>
      </c>
      <c r="M51" s="19">
        <v>0.89</v>
      </c>
      <c r="N51" s="43"/>
      <c r="O51" s="43"/>
      <c r="P51" s="43"/>
      <c r="Q51" s="43"/>
      <c r="R51" s="43"/>
      <c r="S51" s="43"/>
      <c r="T51" s="43"/>
      <c r="U51" s="43"/>
      <c r="V51" s="43"/>
      <c r="W51" s="43"/>
      <c r="X51" s="43"/>
    </row>
    <row r="52" spans="2:24" s="8" customFormat="1" ht="12" x14ac:dyDescent="0.2">
      <c r="B52" s="11" t="s">
        <v>56</v>
      </c>
      <c r="C52" s="19">
        <v>1.1000000000000001</v>
      </c>
      <c r="D52" s="19">
        <v>1.1000000000000001</v>
      </c>
      <c r="E52" s="19">
        <v>1.1000000000000001</v>
      </c>
      <c r="F52" s="19">
        <v>1.1200000000000001</v>
      </c>
      <c r="G52" s="19">
        <v>1.02</v>
      </c>
      <c r="H52" s="19">
        <v>0.96</v>
      </c>
      <c r="I52" s="19">
        <v>0.94</v>
      </c>
      <c r="J52" s="19">
        <v>0.97</v>
      </c>
      <c r="K52" s="19">
        <v>0.96</v>
      </c>
      <c r="L52" s="19">
        <v>0.96</v>
      </c>
      <c r="M52" s="19">
        <v>0.94</v>
      </c>
      <c r="N52" s="43"/>
      <c r="O52" s="43"/>
      <c r="P52" s="43"/>
      <c r="Q52" s="43"/>
      <c r="R52" s="43"/>
      <c r="S52" s="43"/>
      <c r="T52" s="43"/>
      <c r="U52" s="43"/>
      <c r="V52" s="43"/>
      <c r="W52" s="43"/>
      <c r="X52" s="43"/>
    </row>
    <row r="53" spans="2:24" s="8" customFormat="1" ht="12" x14ac:dyDescent="0.2">
      <c r="B53" s="11" t="s">
        <v>57</v>
      </c>
      <c r="C53" s="20">
        <v>0.98</v>
      </c>
      <c r="D53" s="20">
        <v>0.98</v>
      </c>
      <c r="E53" s="20">
        <v>0.98</v>
      </c>
      <c r="F53" s="20">
        <v>0.98</v>
      </c>
      <c r="G53" s="20">
        <v>0.94</v>
      </c>
      <c r="H53" s="20">
        <v>0.91</v>
      </c>
      <c r="I53" s="20">
        <v>0.89</v>
      </c>
      <c r="J53" s="20">
        <v>0.93</v>
      </c>
      <c r="K53" s="20">
        <v>0.91</v>
      </c>
      <c r="L53" s="20">
        <v>0.9</v>
      </c>
      <c r="M53" s="20">
        <v>0.89</v>
      </c>
      <c r="N53" s="43"/>
      <c r="O53" s="43"/>
      <c r="P53" s="43"/>
      <c r="Q53" s="43"/>
      <c r="R53" s="43"/>
      <c r="S53" s="43"/>
      <c r="T53" s="43"/>
      <c r="U53" s="43"/>
      <c r="V53" s="43"/>
      <c r="W53" s="43"/>
      <c r="X53" s="43"/>
    </row>
    <row r="54" spans="2:24" s="8" customFormat="1" ht="12" x14ac:dyDescent="0.2">
      <c r="B54" s="11" t="s">
        <v>58</v>
      </c>
      <c r="C54" s="20">
        <v>1.02</v>
      </c>
      <c r="D54" s="20">
        <v>1.02</v>
      </c>
      <c r="E54" s="20">
        <v>1.02</v>
      </c>
      <c r="F54" s="20">
        <v>1.03</v>
      </c>
      <c r="G54" s="20">
        <v>0.96</v>
      </c>
      <c r="H54" s="20">
        <v>0.91</v>
      </c>
      <c r="I54" s="20">
        <v>0.89</v>
      </c>
      <c r="J54" s="20">
        <v>0.93</v>
      </c>
      <c r="K54" s="20">
        <v>0.92</v>
      </c>
      <c r="L54" s="20">
        <v>0.91</v>
      </c>
      <c r="M54" s="20">
        <v>0.89</v>
      </c>
      <c r="N54" s="43"/>
      <c r="O54" s="43"/>
      <c r="P54" s="43"/>
      <c r="Q54" s="43"/>
      <c r="R54" s="43"/>
      <c r="S54" s="43"/>
      <c r="T54" s="43"/>
      <c r="U54" s="43"/>
      <c r="V54" s="43"/>
      <c r="W54" s="43"/>
      <c r="X54" s="43"/>
    </row>
    <row r="55" spans="2:24" s="8" customFormat="1" ht="12" x14ac:dyDescent="0.2">
      <c r="B55" s="11" t="s">
        <v>59</v>
      </c>
      <c r="C55" s="20">
        <v>1.1499999999999999</v>
      </c>
      <c r="D55" s="20">
        <v>1.1599999999999999</v>
      </c>
      <c r="E55" s="20">
        <v>1.1599999999999999</v>
      </c>
      <c r="F55" s="20">
        <v>1.19</v>
      </c>
      <c r="G55" s="20">
        <v>1.08</v>
      </c>
      <c r="H55" s="20">
        <v>1.04</v>
      </c>
      <c r="I55" s="20">
        <v>1.02</v>
      </c>
      <c r="J55" s="20">
        <v>1.03</v>
      </c>
      <c r="K55" s="20">
        <v>1.04</v>
      </c>
      <c r="L55" s="20">
        <v>1.04</v>
      </c>
      <c r="M55" s="20">
        <v>1.03</v>
      </c>
      <c r="N55" s="43"/>
      <c r="O55" s="43"/>
      <c r="P55" s="43"/>
      <c r="Q55" s="43"/>
      <c r="R55" s="43"/>
      <c r="S55" s="43"/>
      <c r="T55" s="43"/>
      <c r="U55" s="43"/>
      <c r="V55" s="43"/>
      <c r="W55" s="43"/>
      <c r="X55" s="43"/>
    </row>
    <row r="56" spans="2:24" s="8" customFormat="1" ht="12" x14ac:dyDescent="0.2">
      <c r="B56" s="11" t="s">
        <v>60</v>
      </c>
      <c r="C56" s="20">
        <v>1.01</v>
      </c>
      <c r="D56" s="20">
        <v>1.02</v>
      </c>
      <c r="E56" s="20">
        <v>1.02</v>
      </c>
      <c r="F56" s="20">
        <v>1.02</v>
      </c>
      <c r="G56" s="20">
        <v>0.94</v>
      </c>
      <c r="H56" s="20">
        <v>0.89</v>
      </c>
      <c r="I56" s="20">
        <v>0.86</v>
      </c>
      <c r="J56" s="20">
        <v>0.92</v>
      </c>
      <c r="K56" s="20">
        <v>0.89</v>
      </c>
      <c r="L56" s="20">
        <v>0.88</v>
      </c>
      <c r="M56" s="20">
        <v>0.86</v>
      </c>
      <c r="N56" s="43"/>
      <c r="O56" s="43"/>
      <c r="P56" s="43"/>
      <c r="Q56" s="43"/>
      <c r="R56" s="43"/>
      <c r="S56" s="43"/>
      <c r="T56" s="43"/>
      <c r="U56" s="43"/>
      <c r="V56" s="43"/>
      <c r="W56" s="43"/>
      <c r="X56" s="43"/>
    </row>
    <row r="57" spans="2:24" s="8" customFormat="1" ht="12" x14ac:dyDescent="0.2">
      <c r="B57" s="11" t="s">
        <v>61</v>
      </c>
      <c r="C57" s="20">
        <v>1</v>
      </c>
      <c r="D57" s="20">
        <v>0.99</v>
      </c>
      <c r="E57" s="20">
        <v>0.99</v>
      </c>
      <c r="F57" s="20">
        <v>0.99</v>
      </c>
      <c r="G57" s="20">
        <v>1.01</v>
      </c>
      <c r="H57" s="20">
        <v>1.02</v>
      </c>
      <c r="I57" s="20">
        <v>1.03</v>
      </c>
      <c r="J57" s="20">
        <v>1.02</v>
      </c>
      <c r="K57" s="20">
        <v>1.02</v>
      </c>
      <c r="L57" s="20">
        <v>1.03</v>
      </c>
      <c r="M57" s="20">
        <v>1.03</v>
      </c>
      <c r="N57" s="43"/>
      <c r="O57" s="43"/>
      <c r="P57" s="43"/>
      <c r="Q57" s="43"/>
      <c r="R57" s="43"/>
      <c r="S57" s="43"/>
      <c r="T57" s="43"/>
      <c r="U57" s="43"/>
      <c r="V57" s="43"/>
      <c r="W57" s="43"/>
      <c r="X57" s="43"/>
    </row>
    <row r="58" spans="2:24" s="8" customFormat="1" ht="12" x14ac:dyDescent="0.2">
      <c r="B58" s="11" t="s">
        <v>62</v>
      </c>
      <c r="C58" s="20">
        <v>1.03</v>
      </c>
      <c r="D58" s="20">
        <v>1.03</v>
      </c>
      <c r="E58" s="20">
        <v>1.03</v>
      </c>
      <c r="F58" s="20">
        <v>1.03</v>
      </c>
      <c r="G58" s="20">
        <v>0.99</v>
      </c>
      <c r="H58" s="20">
        <v>0.96</v>
      </c>
      <c r="I58" s="20">
        <v>0.94</v>
      </c>
      <c r="J58" s="20">
        <v>0.97</v>
      </c>
      <c r="K58" s="20">
        <v>0.96</v>
      </c>
      <c r="L58" s="20">
        <v>0.96</v>
      </c>
      <c r="M58" s="20">
        <v>0.94</v>
      </c>
      <c r="N58" s="43"/>
      <c r="O58" s="43"/>
      <c r="P58" s="43"/>
      <c r="Q58" s="43"/>
      <c r="R58" s="43"/>
      <c r="S58" s="43"/>
      <c r="T58" s="43"/>
      <c r="U58" s="43"/>
      <c r="V58" s="43"/>
      <c r="W58" s="43"/>
      <c r="X58" s="43"/>
    </row>
    <row r="59" spans="2:24" s="8" customFormat="1" ht="12" x14ac:dyDescent="0.2">
      <c r="B59" s="11" t="s">
        <v>63</v>
      </c>
      <c r="C59" s="20">
        <v>0.99</v>
      </c>
      <c r="D59" s="20">
        <v>0.99</v>
      </c>
      <c r="E59" s="20">
        <v>0.99</v>
      </c>
      <c r="F59" s="20">
        <v>0.99</v>
      </c>
      <c r="G59" s="20">
        <v>0.96</v>
      </c>
      <c r="H59" s="20">
        <v>0.94</v>
      </c>
      <c r="I59" s="20">
        <v>0.93</v>
      </c>
      <c r="J59" s="20">
        <v>0.95</v>
      </c>
      <c r="K59" s="20">
        <v>0.94</v>
      </c>
      <c r="L59" s="20">
        <v>0.94</v>
      </c>
      <c r="M59" s="20">
        <v>0.93</v>
      </c>
      <c r="N59" s="43"/>
      <c r="O59" s="43"/>
      <c r="P59" s="43"/>
      <c r="Q59" s="43"/>
      <c r="R59" s="43"/>
      <c r="S59" s="43"/>
      <c r="T59" s="43"/>
      <c r="U59" s="43"/>
      <c r="V59" s="43"/>
      <c r="W59" s="43"/>
      <c r="X59" s="43"/>
    </row>
    <row r="60" spans="2:24" s="8" customFormat="1" ht="12" x14ac:dyDescent="0.2">
      <c r="B60" s="11" t="s">
        <v>64</v>
      </c>
      <c r="C60" s="20">
        <v>0.99</v>
      </c>
      <c r="D60" s="20">
        <v>0.99</v>
      </c>
      <c r="E60" s="20">
        <v>0.99</v>
      </c>
      <c r="F60" s="20">
        <v>0.99</v>
      </c>
      <c r="G60" s="20">
        <v>0.99</v>
      </c>
      <c r="H60" s="20">
        <v>0.99</v>
      </c>
      <c r="I60" s="20">
        <v>0.99</v>
      </c>
      <c r="J60" s="20">
        <v>1</v>
      </c>
      <c r="K60" s="20">
        <v>0.99</v>
      </c>
      <c r="L60" s="20">
        <v>0.99</v>
      </c>
      <c r="M60" s="20">
        <v>0.99</v>
      </c>
      <c r="N60" s="43"/>
      <c r="O60" s="43"/>
      <c r="P60" s="43"/>
      <c r="Q60" s="43"/>
      <c r="R60" s="43"/>
      <c r="S60" s="43"/>
      <c r="T60" s="43"/>
      <c r="U60" s="43"/>
      <c r="V60" s="43"/>
      <c r="W60" s="43"/>
      <c r="X60" s="43"/>
    </row>
    <row r="61" spans="2:24" s="8" customFormat="1" ht="12" x14ac:dyDescent="0.2">
      <c r="B61" s="11" t="s">
        <v>65</v>
      </c>
      <c r="C61" s="20">
        <v>1.02</v>
      </c>
      <c r="D61" s="20">
        <v>1.02</v>
      </c>
      <c r="E61" s="20">
        <v>1.02</v>
      </c>
      <c r="F61" s="20">
        <v>1.03</v>
      </c>
      <c r="G61" s="20">
        <v>0.94</v>
      </c>
      <c r="H61" s="20">
        <v>0.89</v>
      </c>
      <c r="I61" s="20">
        <v>0.86</v>
      </c>
      <c r="J61" s="20">
        <v>0.92</v>
      </c>
      <c r="K61" s="20">
        <v>0.9</v>
      </c>
      <c r="L61" s="20">
        <v>0.88</v>
      </c>
      <c r="M61" s="20">
        <v>0.86</v>
      </c>
      <c r="N61" s="43"/>
      <c r="O61" s="43"/>
      <c r="P61" s="43"/>
      <c r="Q61" s="43"/>
      <c r="R61" s="43"/>
      <c r="S61" s="43"/>
      <c r="T61" s="43"/>
      <c r="U61" s="43"/>
      <c r="V61" s="43"/>
      <c r="W61" s="43"/>
      <c r="X61" s="43"/>
    </row>
    <row r="62" spans="2:24" s="8" customFormat="1" ht="12" x14ac:dyDescent="0.2">
      <c r="B62" s="11" t="s">
        <v>66</v>
      </c>
      <c r="C62" s="20">
        <v>1.1499999999999999</v>
      </c>
      <c r="D62" s="20">
        <v>1.1499999999999999</v>
      </c>
      <c r="E62" s="20">
        <v>1.1499999999999999</v>
      </c>
      <c r="F62" s="20">
        <v>1.18</v>
      </c>
      <c r="G62" s="20">
        <v>1.06</v>
      </c>
      <c r="H62" s="20">
        <v>1.01</v>
      </c>
      <c r="I62" s="20">
        <v>0.99</v>
      </c>
      <c r="J62" s="20">
        <v>1.01</v>
      </c>
      <c r="K62" s="20">
        <v>1.01</v>
      </c>
      <c r="L62" s="20">
        <v>1.01</v>
      </c>
      <c r="M62" s="20">
        <v>0.99</v>
      </c>
      <c r="N62" s="43"/>
      <c r="O62" s="43"/>
      <c r="P62" s="43"/>
      <c r="Q62" s="43"/>
      <c r="R62" s="43"/>
      <c r="S62" s="43"/>
      <c r="T62" s="43"/>
      <c r="U62" s="43"/>
      <c r="V62" s="43"/>
      <c r="W62" s="43"/>
      <c r="X62" s="43"/>
    </row>
    <row r="63" spans="2:24" s="8" customFormat="1" ht="12" x14ac:dyDescent="0.2">
      <c r="B63" s="11" t="s">
        <v>67</v>
      </c>
      <c r="C63" s="20">
        <v>1.02</v>
      </c>
      <c r="D63" s="20">
        <v>1.02</v>
      </c>
      <c r="E63" s="20">
        <v>1.02</v>
      </c>
      <c r="F63" s="20">
        <v>1.03</v>
      </c>
      <c r="G63" s="20">
        <v>0.94</v>
      </c>
      <c r="H63" s="20">
        <v>0.89</v>
      </c>
      <c r="I63" s="20">
        <v>0.86</v>
      </c>
      <c r="J63" s="20">
        <v>0.92</v>
      </c>
      <c r="K63" s="20">
        <v>0.9</v>
      </c>
      <c r="L63" s="20">
        <v>0.88</v>
      </c>
      <c r="M63" s="20">
        <v>0.86</v>
      </c>
      <c r="N63" s="43"/>
      <c r="O63" s="43"/>
      <c r="P63" s="43"/>
      <c r="Q63" s="43"/>
      <c r="R63" s="43"/>
      <c r="S63" s="43"/>
      <c r="T63" s="43"/>
      <c r="U63" s="43"/>
      <c r="V63" s="43"/>
      <c r="W63" s="43"/>
      <c r="X63" s="43"/>
    </row>
    <row r="64" spans="2:24" s="8" customFormat="1" ht="12" x14ac:dyDescent="0.2">
      <c r="B64" s="11" t="s">
        <v>68</v>
      </c>
      <c r="C64" s="20">
        <v>1</v>
      </c>
      <c r="D64" s="20">
        <v>1</v>
      </c>
      <c r="E64" s="20">
        <v>1</v>
      </c>
      <c r="F64" s="20">
        <v>1</v>
      </c>
      <c r="G64" s="20">
        <v>0.94</v>
      </c>
      <c r="H64" s="20">
        <v>0.9</v>
      </c>
      <c r="I64" s="20">
        <v>0.88</v>
      </c>
      <c r="J64" s="20">
        <v>0.93</v>
      </c>
      <c r="K64" s="20">
        <v>0.91</v>
      </c>
      <c r="L64" s="20">
        <v>0.9</v>
      </c>
      <c r="M64" s="20">
        <v>0.88</v>
      </c>
      <c r="N64" s="43"/>
      <c r="O64" s="43"/>
      <c r="P64" s="43"/>
      <c r="Q64" s="43"/>
      <c r="R64" s="43"/>
      <c r="S64" s="43"/>
      <c r="T64" s="43"/>
      <c r="U64" s="43"/>
      <c r="V64" s="43"/>
      <c r="W64" s="43"/>
      <c r="X64" s="43"/>
    </row>
    <row r="65" spans="2:24" s="8" customFormat="1" ht="12" x14ac:dyDescent="0.2">
      <c r="B65" s="11" t="s">
        <v>69</v>
      </c>
      <c r="C65" s="20">
        <v>1.08</v>
      </c>
      <c r="D65" s="20">
        <v>1.0900000000000001</v>
      </c>
      <c r="E65" s="20">
        <v>1.0900000000000001</v>
      </c>
      <c r="F65" s="20">
        <v>1.1000000000000001</v>
      </c>
      <c r="G65" s="20">
        <v>1.01</v>
      </c>
      <c r="H65" s="20">
        <v>0.95</v>
      </c>
      <c r="I65" s="20">
        <v>0.93</v>
      </c>
      <c r="J65" s="20">
        <v>0.97</v>
      </c>
      <c r="K65" s="20">
        <v>0.96</v>
      </c>
      <c r="L65" s="20">
        <v>0.95</v>
      </c>
      <c r="M65" s="20">
        <v>0.93</v>
      </c>
      <c r="N65" s="43"/>
      <c r="O65" s="43"/>
      <c r="P65" s="43"/>
      <c r="Q65" s="43"/>
      <c r="R65" s="43"/>
      <c r="S65" s="43"/>
      <c r="T65" s="43"/>
      <c r="U65" s="43"/>
      <c r="V65" s="43"/>
      <c r="W65" s="43"/>
      <c r="X65" s="43"/>
    </row>
    <row r="66" spans="2:24" s="8" customFormat="1" ht="12" x14ac:dyDescent="0.2">
      <c r="B66" s="11" t="s">
        <v>70</v>
      </c>
      <c r="C66" s="20">
        <v>1.08</v>
      </c>
      <c r="D66" s="20">
        <v>1.08</v>
      </c>
      <c r="E66" s="20">
        <v>1.08</v>
      </c>
      <c r="F66" s="20">
        <v>1.1000000000000001</v>
      </c>
      <c r="G66" s="20">
        <v>1</v>
      </c>
      <c r="H66" s="20">
        <v>0.94</v>
      </c>
      <c r="I66" s="20">
        <v>0.91</v>
      </c>
      <c r="J66" s="20">
        <v>0.96</v>
      </c>
      <c r="K66" s="20">
        <v>0.94</v>
      </c>
      <c r="L66" s="20">
        <v>0.94</v>
      </c>
      <c r="M66" s="20">
        <v>0.92</v>
      </c>
      <c r="N66" s="43"/>
      <c r="O66" s="43"/>
      <c r="P66" s="43"/>
      <c r="Q66" s="43"/>
      <c r="R66" s="43"/>
      <c r="S66" s="43"/>
      <c r="T66" s="43"/>
      <c r="U66" s="43"/>
      <c r="V66" s="43"/>
      <c r="W66" s="43"/>
      <c r="X66" s="43"/>
    </row>
    <row r="67" spans="2:24" s="8" customFormat="1" ht="12" x14ac:dyDescent="0.2">
      <c r="B67" s="11" t="s">
        <v>71</v>
      </c>
      <c r="C67" s="20">
        <v>1.08</v>
      </c>
      <c r="D67" s="20">
        <v>1.0900000000000001</v>
      </c>
      <c r="E67" s="20">
        <v>1.0900000000000001</v>
      </c>
      <c r="F67" s="20">
        <v>1.1000000000000001</v>
      </c>
      <c r="G67" s="20">
        <v>1</v>
      </c>
      <c r="H67" s="20">
        <v>0.95</v>
      </c>
      <c r="I67" s="20">
        <v>0.92</v>
      </c>
      <c r="J67" s="20">
        <v>0.96</v>
      </c>
      <c r="K67" s="20">
        <v>0.95</v>
      </c>
      <c r="L67" s="20">
        <v>0.94</v>
      </c>
      <c r="M67" s="20">
        <v>0.93</v>
      </c>
      <c r="N67" s="43"/>
      <c r="O67" s="43"/>
      <c r="P67" s="43"/>
      <c r="Q67" s="43"/>
      <c r="R67" s="43"/>
      <c r="S67" s="43"/>
      <c r="T67" s="43"/>
      <c r="U67" s="43"/>
      <c r="V67" s="43"/>
      <c r="W67" s="43"/>
      <c r="X67" s="43"/>
    </row>
    <row r="68" spans="2:24" s="8" customFormat="1" ht="12" x14ac:dyDescent="0.2">
      <c r="B68" s="11" t="s">
        <v>72</v>
      </c>
      <c r="C68" s="20">
        <v>1.04</v>
      </c>
      <c r="D68" s="20">
        <v>1.05</v>
      </c>
      <c r="E68" s="20">
        <v>1.05</v>
      </c>
      <c r="F68" s="20">
        <v>1.06</v>
      </c>
      <c r="G68" s="20">
        <v>0.98</v>
      </c>
      <c r="H68" s="20">
        <v>0.93</v>
      </c>
      <c r="I68" s="20">
        <v>0.91</v>
      </c>
      <c r="J68" s="20">
        <v>0.95</v>
      </c>
      <c r="K68" s="20">
        <v>0.94</v>
      </c>
      <c r="L68" s="20">
        <v>0.93</v>
      </c>
      <c r="M68" s="20">
        <v>0.91</v>
      </c>
      <c r="N68" s="43"/>
      <c r="O68" s="43"/>
      <c r="P68" s="43"/>
      <c r="Q68" s="43"/>
      <c r="R68" s="43"/>
      <c r="S68" s="43"/>
      <c r="T68" s="43"/>
      <c r="U68" s="43"/>
      <c r="V68" s="43"/>
      <c r="W68" s="43"/>
      <c r="X68" s="43"/>
    </row>
    <row r="69" spans="2:24" s="8" customFormat="1" ht="12" x14ac:dyDescent="0.2">
      <c r="B69" s="11" t="s">
        <v>73</v>
      </c>
      <c r="C69" s="20">
        <v>1.05</v>
      </c>
      <c r="D69" s="20">
        <v>1.05</v>
      </c>
      <c r="E69" s="20">
        <v>1.05</v>
      </c>
      <c r="F69" s="20">
        <v>1.06</v>
      </c>
      <c r="G69" s="20">
        <v>0.98</v>
      </c>
      <c r="H69" s="20">
        <v>0.93</v>
      </c>
      <c r="I69" s="20">
        <v>0.91</v>
      </c>
      <c r="J69" s="20">
        <v>0.95</v>
      </c>
      <c r="K69" s="20">
        <v>0.94</v>
      </c>
      <c r="L69" s="20">
        <v>0.93</v>
      </c>
      <c r="M69" s="20">
        <v>0.91</v>
      </c>
      <c r="N69" s="43"/>
      <c r="O69" s="43"/>
      <c r="P69" s="43"/>
      <c r="Q69" s="43"/>
      <c r="R69" s="43"/>
      <c r="S69" s="43"/>
      <c r="T69" s="43"/>
      <c r="U69" s="43"/>
      <c r="V69" s="43"/>
      <c r="W69" s="43"/>
      <c r="X69" s="43"/>
    </row>
    <row r="70" spans="2:24" s="8" customFormat="1" ht="12" x14ac:dyDescent="0.2">
      <c r="B70" s="11" t="s">
        <v>74</v>
      </c>
      <c r="C70" s="20">
        <v>1.01</v>
      </c>
      <c r="D70" s="20">
        <v>1.01</v>
      </c>
      <c r="E70" s="20">
        <v>1.01</v>
      </c>
      <c r="F70" s="20">
        <v>1.01</v>
      </c>
      <c r="G70" s="20">
        <v>0.97</v>
      </c>
      <c r="H70" s="20">
        <v>0.93</v>
      </c>
      <c r="I70" s="20">
        <v>0.92</v>
      </c>
      <c r="J70" s="20">
        <v>0.95</v>
      </c>
      <c r="K70" s="20">
        <v>0.94</v>
      </c>
      <c r="L70" s="20">
        <v>0.93</v>
      </c>
      <c r="M70" s="20">
        <v>0.92</v>
      </c>
      <c r="N70" s="43"/>
      <c r="O70" s="43"/>
      <c r="P70" s="43"/>
      <c r="Q70" s="43"/>
      <c r="R70" s="43"/>
      <c r="S70" s="43"/>
      <c r="T70" s="43"/>
      <c r="U70" s="43"/>
      <c r="V70" s="43"/>
      <c r="W70" s="43"/>
      <c r="X70" s="43"/>
    </row>
    <row r="71" spans="2:24" s="8" customFormat="1" ht="12" x14ac:dyDescent="0.2">
      <c r="B71" s="11" t="s">
        <v>75</v>
      </c>
      <c r="C71" s="20">
        <v>1.04</v>
      </c>
      <c r="D71" s="20">
        <v>1.05</v>
      </c>
      <c r="E71" s="20">
        <v>1.05</v>
      </c>
      <c r="F71" s="20">
        <v>1.06</v>
      </c>
      <c r="G71" s="20">
        <v>0.97</v>
      </c>
      <c r="H71" s="20">
        <v>0.92</v>
      </c>
      <c r="I71" s="20">
        <v>0.89</v>
      </c>
      <c r="J71" s="20">
        <v>0.94</v>
      </c>
      <c r="K71" s="20">
        <v>0.93</v>
      </c>
      <c r="L71" s="20">
        <v>0.91</v>
      </c>
      <c r="M71" s="20">
        <v>0.89</v>
      </c>
      <c r="N71" s="43"/>
      <c r="O71" s="43"/>
      <c r="P71" s="43"/>
      <c r="Q71" s="43"/>
      <c r="R71" s="43"/>
      <c r="S71" s="43"/>
      <c r="T71" s="43"/>
      <c r="U71" s="43"/>
      <c r="V71" s="43"/>
      <c r="W71" s="43"/>
      <c r="X71" s="43"/>
    </row>
    <row r="72" spans="2:24" s="8" customFormat="1" ht="12" x14ac:dyDescent="0.2">
      <c r="B72" s="11" t="s">
        <v>76</v>
      </c>
      <c r="C72" s="20">
        <v>1</v>
      </c>
      <c r="D72" s="20">
        <v>1.01</v>
      </c>
      <c r="E72" s="20">
        <v>1.01</v>
      </c>
      <c r="F72" s="20">
        <v>1.01</v>
      </c>
      <c r="G72" s="20">
        <v>0.94</v>
      </c>
      <c r="H72" s="20">
        <v>0.89</v>
      </c>
      <c r="I72" s="20">
        <v>0.86</v>
      </c>
      <c r="J72" s="20">
        <v>0.92</v>
      </c>
      <c r="K72" s="20">
        <v>0.89</v>
      </c>
      <c r="L72" s="20">
        <v>0.88</v>
      </c>
      <c r="M72" s="20">
        <v>0.86</v>
      </c>
      <c r="N72" s="43"/>
      <c r="O72" s="43"/>
      <c r="P72" s="43"/>
      <c r="Q72" s="43"/>
      <c r="R72" s="43"/>
      <c r="S72" s="43"/>
      <c r="T72" s="43"/>
      <c r="U72" s="43"/>
      <c r="V72" s="43"/>
      <c r="W72" s="43"/>
      <c r="X72" s="43"/>
    </row>
    <row r="73" spans="2:24" s="8" customFormat="1" ht="12" x14ac:dyDescent="0.2">
      <c r="B73" s="11" t="s">
        <v>77</v>
      </c>
      <c r="C73" s="20">
        <v>1</v>
      </c>
      <c r="D73" s="20">
        <v>1</v>
      </c>
      <c r="E73" s="20">
        <v>1</v>
      </c>
      <c r="F73" s="20">
        <v>0.99</v>
      </c>
      <c r="G73" s="20">
        <v>1.1299999999999999</v>
      </c>
      <c r="H73" s="20">
        <v>1.22</v>
      </c>
      <c r="I73" s="20">
        <v>1.27</v>
      </c>
      <c r="J73" s="20">
        <v>1.1599999999999999</v>
      </c>
      <c r="K73" s="20">
        <v>1.2</v>
      </c>
      <c r="L73" s="20">
        <v>1.23</v>
      </c>
      <c r="M73" s="20">
        <v>1.27</v>
      </c>
      <c r="N73" s="43"/>
      <c r="O73" s="43"/>
      <c r="P73" s="43"/>
      <c r="Q73" s="43"/>
      <c r="R73" s="43"/>
      <c r="S73" s="43"/>
      <c r="T73" s="43"/>
      <c r="U73" s="43"/>
      <c r="V73" s="43"/>
      <c r="W73" s="43"/>
      <c r="X73" s="43"/>
    </row>
    <row r="74" spans="2:24" s="8" customFormat="1" ht="12" x14ac:dyDescent="0.2">
      <c r="B74" s="11" t="s">
        <v>78</v>
      </c>
      <c r="C74" s="20">
        <v>0.99</v>
      </c>
      <c r="D74" s="20">
        <v>0.99</v>
      </c>
      <c r="E74" s="20">
        <v>0.99</v>
      </c>
      <c r="F74" s="20">
        <v>0.98</v>
      </c>
      <c r="G74" s="20">
        <v>1.06</v>
      </c>
      <c r="H74" s="20">
        <v>1.1100000000000001</v>
      </c>
      <c r="I74" s="20">
        <v>1.1399999999999999</v>
      </c>
      <c r="J74" s="20">
        <v>1.08</v>
      </c>
      <c r="K74" s="20">
        <v>1.1000000000000001</v>
      </c>
      <c r="L74" s="20">
        <v>1.1200000000000001</v>
      </c>
      <c r="M74" s="20">
        <v>1.1399999999999999</v>
      </c>
      <c r="N74" s="43"/>
      <c r="O74" s="43"/>
      <c r="P74" s="43"/>
      <c r="Q74" s="43"/>
      <c r="R74" s="43"/>
      <c r="S74" s="43"/>
      <c r="T74" s="43"/>
      <c r="U74" s="43"/>
      <c r="V74" s="43"/>
      <c r="W74" s="43"/>
      <c r="X74" s="43"/>
    </row>
    <row r="75" spans="2:24" s="8" customFormat="1" ht="12" x14ac:dyDescent="0.2">
      <c r="B75" s="11" t="s">
        <v>79</v>
      </c>
      <c r="C75" s="20">
        <v>0.99</v>
      </c>
      <c r="D75" s="20">
        <v>0.99</v>
      </c>
      <c r="E75" s="20">
        <v>0.99</v>
      </c>
      <c r="F75" s="20">
        <v>0.98</v>
      </c>
      <c r="G75" s="20">
        <v>1.07</v>
      </c>
      <c r="H75" s="20">
        <v>1.1299999999999999</v>
      </c>
      <c r="I75" s="20">
        <v>1.1599999999999999</v>
      </c>
      <c r="J75" s="20">
        <v>1.0900000000000001</v>
      </c>
      <c r="K75" s="20">
        <v>1.1200000000000001</v>
      </c>
      <c r="L75" s="20">
        <v>1.1399999999999999</v>
      </c>
      <c r="M75" s="20">
        <v>1.1599999999999999</v>
      </c>
      <c r="N75" s="43"/>
      <c r="O75" s="43"/>
      <c r="P75" s="43"/>
      <c r="Q75" s="43"/>
      <c r="R75" s="43"/>
      <c r="S75" s="43"/>
      <c r="T75" s="43"/>
      <c r="U75" s="43"/>
      <c r="V75" s="43"/>
      <c r="W75" s="43"/>
      <c r="X75" s="43"/>
    </row>
    <row r="76" spans="2:24" s="8" customFormat="1" ht="12" x14ac:dyDescent="0.2">
      <c r="B76" s="11" t="s">
        <v>80</v>
      </c>
      <c r="C76" s="19">
        <v>0.97</v>
      </c>
      <c r="D76" s="19">
        <v>0.97</v>
      </c>
      <c r="E76" s="19">
        <v>0.97</v>
      </c>
      <c r="F76" s="19">
        <v>0.97</v>
      </c>
      <c r="G76" s="19">
        <v>0.96</v>
      </c>
      <c r="H76" s="19">
        <v>0.94</v>
      </c>
      <c r="I76" s="19">
        <v>0.94</v>
      </c>
      <c r="J76" s="19">
        <v>0.96</v>
      </c>
      <c r="K76" s="19">
        <v>0.95</v>
      </c>
      <c r="L76" s="19">
        <v>0.94</v>
      </c>
      <c r="M76" s="19">
        <v>0.94</v>
      </c>
      <c r="N76" s="43"/>
      <c r="O76" s="43"/>
      <c r="P76" s="43"/>
      <c r="Q76" s="43"/>
      <c r="R76" s="43"/>
      <c r="S76" s="43"/>
      <c r="T76" s="43"/>
      <c r="U76" s="43"/>
      <c r="V76" s="43"/>
      <c r="W76" s="43"/>
      <c r="X76" s="43"/>
    </row>
    <row r="77" spans="2:24" s="8" customFormat="1" ht="12" x14ac:dyDescent="0.2">
      <c r="B77" s="11" t="s">
        <v>81</v>
      </c>
      <c r="C77" s="19">
        <v>1.01</v>
      </c>
      <c r="D77" s="19">
        <v>1.01</v>
      </c>
      <c r="E77" s="19">
        <v>1.01</v>
      </c>
      <c r="F77" s="19">
        <v>1.01</v>
      </c>
      <c r="G77" s="19">
        <v>0.96</v>
      </c>
      <c r="H77" s="19">
        <v>0.92</v>
      </c>
      <c r="I77" s="19">
        <v>0.91</v>
      </c>
      <c r="J77" s="19">
        <v>0.94</v>
      </c>
      <c r="K77" s="19">
        <v>0.93</v>
      </c>
      <c r="L77" s="19">
        <v>0.92</v>
      </c>
      <c r="M77" s="19">
        <v>0.91</v>
      </c>
      <c r="N77" s="43"/>
      <c r="O77" s="43"/>
      <c r="P77" s="43"/>
      <c r="Q77" s="43"/>
      <c r="R77" s="43"/>
      <c r="S77" s="43"/>
      <c r="T77" s="43"/>
      <c r="U77" s="43"/>
      <c r="V77" s="43"/>
      <c r="W77" s="43"/>
      <c r="X77" s="43"/>
    </row>
    <row r="78" spans="2:24" s="8" customFormat="1" ht="12" x14ac:dyDescent="0.2">
      <c r="B78" s="11" t="s">
        <v>82</v>
      </c>
      <c r="C78" s="19">
        <v>0.97</v>
      </c>
      <c r="D78" s="19">
        <v>0.97</v>
      </c>
      <c r="E78" s="19">
        <v>0.97</v>
      </c>
      <c r="F78" s="19">
        <v>0.96</v>
      </c>
      <c r="G78" s="19">
        <v>0.94</v>
      </c>
      <c r="H78" s="19">
        <v>0.91</v>
      </c>
      <c r="I78" s="19">
        <v>0.9</v>
      </c>
      <c r="J78" s="19">
        <v>0.93</v>
      </c>
      <c r="K78" s="19">
        <v>0.92</v>
      </c>
      <c r="L78" s="19">
        <v>0.91</v>
      </c>
      <c r="M78" s="19">
        <v>0.9</v>
      </c>
      <c r="N78" s="43"/>
      <c r="O78" s="43"/>
      <c r="P78" s="43"/>
      <c r="Q78" s="43"/>
      <c r="R78" s="43"/>
      <c r="S78" s="43"/>
      <c r="T78" s="43"/>
      <c r="U78" s="43"/>
      <c r="V78" s="43"/>
      <c r="W78" s="43"/>
      <c r="X78" s="43"/>
    </row>
    <row r="79" spans="2:24" s="8" customFormat="1" ht="12" x14ac:dyDescent="0.2">
      <c r="B79" s="11" t="s">
        <v>83</v>
      </c>
      <c r="C79" s="19">
        <v>1.01</v>
      </c>
      <c r="D79" s="19">
        <v>1.01</v>
      </c>
      <c r="E79" s="19">
        <v>1.01</v>
      </c>
      <c r="F79" s="19">
        <v>1.02</v>
      </c>
      <c r="G79" s="19">
        <v>1</v>
      </c>
      <c r="H79" s="19">
        <v>0.98</v>
      </c>
      <c r="I79" s="19">
        <v>0.98</v>
      </c>
      <c r="J79" s="19">
        <v>0.99</v>
      </c>
      <c r="K79" s="19">
        <v>0.98</v>
      </c>
      <c r="L79" s="19">
        <v>0.98</v>
      </c>
      <c r="M79" s="19">
        <v>0.98</v>
      </c>
      <c r="N79" s="43"/>
      <c r="O79" s="43"/>
      <c r="P79" s="43"/>
      <c r="Q79" s="43"/>
      <c r="R79" s="43"/>
      <c r="S79" s="43"/>
      <c r="T79" s="43"/>
      <c r="U79" s="43"/>
      <c r="V79" s="43"/>
      <c r="W79" s="43"/>
      <c r="X79" s="43"/>
    </row>
    <row r="80" spans="2:24" s="8" customFormat="1" ht="12" x14ac:dyDescent="0.2">
      <c r="B80" s="11" t="s">
        <v>84</v>
      </c>
      <c r="C80" s="19">
        <v>0.97</v>
      </c>
      <c r="D80" s="19">
        <v>0.97</v>
      </c>
      <c r="E80" s="19">
        <v>0.97</v>
      </c>
      <c r="F80" s="19">
        <v>0.97</v>
      </c>
      <c r="G80" s="19">
        <v>0.95</v>
      </c>
      <c r="H80" s="19">
        <v>0.93</v>
      </c>
      <c r="I80" s="19">
        <v>0.91</v>
      </c>
      <c r="J80" s="19">
        <v>0.94</v>
      </c>
      <c r="K80" s="19">
        <v>0.93</v>
      </c>
      <c r="L80" s="19">
        <v>0.92</v>
      </c>
      <c r="M80" s="19">
        <v>0.91</v>
      </c>
      <c r="N80" s="43"/>
      <c r="O80" s="43"/>
      <c r="P80" s="43"/>
      <c r="Q80" s="43"/>
      <c r="R80" s="43"/>
      <c r="S80" s="43"/>
      <c r="T80" s="43"/>
      <c r="U80" s="43"/>
      <c r="V80" s="43"/>
      <c r="W80" s="43"/>
      <c r="X80" s="43"/>
    </row>
    <row r="81" spans="2:24" s="8" customFormat="1" ht="12" x14ac:dyDescent="0.2">
      <c r="B81" s="11" t="s">
        <v>85</v>
      </c>
      <c r="C81" s="19">
        <v>0.97</v>
      </c>
      <c r="D81" s="19">
        <v>0.97</v>
      </c>
      <c r="E81" s="19">
        <v>0.97</v>
      </c>
      <c r="F81" s="19">
        <v>0.96</v>
      </c>
      <c r="G81" s="19">
        <v>0.93</v>
      </c>
      <c r="H81" s="19">
        <v>0.91</v>
      </c>
      <c r="I81" s="19">
        <v>0.89</v>
      </c>
      <c r="J81" s="19">
        <v>0.93</v>
      </c>
      <c r="K81" s="19">
        <v>0.91</v>
      </c>
      <c r="L81" s="19">
        <v>0.9</v>
      </c>
      <c r="M81" s="19">
        <v>0.89</v>
      </c>
      <c r="N81" s="43"/>
      <c r="O81" s="43"/>
      <c r="P81" s="43"/>
      <c r="Q81" s="43"/>
      <c r="R81" s="43"/>
      <c r="S81" s="43"/>
      <c r="T81" s="43"/>
      <c r="U81" s="43"/>
      <c r="V81" s="43"/>
      <c r="W81" s="43"/>
      <c r="X81" s="43"/>
    </row>
    <row r="82" spans="2:24" s="8" customFormat="1" ht="12" x14ac:dyDescent="0.2">
      <c r="B82" s="11" t="s">
        <v>86</v>
      </c>
      <c r="C82" s="19">
        <v>1.04</v>
      </c>
      <c r="D82" s="19">
        <v>1.05</v>
      </c>
      <c r="E82" s="19">
        <v>1.05</v>
      </c>
      <c r="F82" s="19">
        <v>1.06</v>
      </c>
      <c r="G82" s="19">
        <v>0.96</v>
      </c>
      <c r="H82" s="19">
        <v>0.9</v>
      </c>
      <c r="I82" s="19">
        <v>0.88</v>
      </c>
      <c r="J82" s="19">
        <v>0.93</v>
      </c>
      <c r="K82" s="19">
        <v>0.91</v>
      </c>
      <c r="L82" s="19">
        <v>0.9</v>
      </c>
      <c r="M82" s="19">
        <v>0.88</v>
      </c>
      <c r="N82" s="43"/>
      <c r="O82" s="43"/>
      <c r="P82" s="43"/>
      <c r="Q82" s="43"/>
      <c r="R82" s="43"/>
      <c r="S82" s="43"/>
      <c r="T82" s="43"/>
      <c r="U82" s="43"/>
      <c r="V82" s="43"/>
      <c r="W82" s="43"/>
      <c r="X82" s="43"/>
    </row>
    <row r="83" spans="2:24" s="8" customFormat="1" ht="12" x14ac:dyDescent="0.2">
      <c r="B83" s="11" t="s">
        <v>87</v>
      </c>
      <c r="C83" s="19">
        <v>1.04</v>
      </c>
      <c r="D83" s="19">
        <v>1.05</v>
      </c>
      <c r="E83" s="19">
        <v>1.05</v>
      </c>
      <c r="F83" s="19">
        <v>1.06</v>
      </c>
      <c r="G83" s="19">
        <v>0.97</v>
      </c>
      <c r="H83" s="19">
        <v>0.92</v>
      </c>
      <c r="I83" s="19">
        <v>0.89</v>
      </c>
      <c r="J83" s="19">
        <v>0.94</v>
      </c>
      <c r="K83" s="19">
        <v>0.92</v>
      </c>
      <c r="L83" s="19">
        <v>0.91</v>
      </c>
      <c r="M83" s="19">
        <v>0.89</v>
      </c>
      <c r="N83" s="43"/>
      <c r="O83" s="43"/>
      <c r="P83" s="43"/>
      <c r="Q83" s="43"/>
      <c r="R83" s="43"/>
      <c r="S83" s="43"/>
      <c r="T83" s="43"/>
      <c r="U83" s="43"/>
      <c r="V83" s="43"/>
      <c r="W83" s="43"/>
      <c r="X83" s="43"/>
    </row>
    <row r="84" spans="2:24" s="8" customFormat="1" ht="12" x14ac:dyDescent="0.2">
      <c r="B84" s="11" t="s">
        <v>88</v>
      </c>
      <c r="C84" s="19">
        <v>1.04</v>
      </c>
      <c r="D84" s="19">
        <v>1.05</v>
      </c>
      <c r="E84" s="19">
        <v>1.05</v>
      </c>
      <c r="F84" s="19">
        <v>1.06</v>
      </c>
      <c r="G84" s="19">
        <v>0.97</v>
      </c>
      <c r="H84" s="19">
        <v>0.92</v>
      </c>
      <c r="I84" s="19">
        <v>0.89</v>
      </c>
      <c r="J84" s="19">
        <v>0.94</v>
      </c>
      <c r="K84" s="19">
        <v>0.93</v>
      </c>
      <c r="L84" s="19">
        <v>0.92</v>
      </c>
      <c r="M84" s="19">
        <v>0.9</v>
      </c>
      <c r="N84" s="43"/>
      <c r="O84" s="43"/>
      <c r="P84" s="43"/>
      <c r="Q84" s="43"/>
      <c r="R84" s="43"/>
      <c r="S84" s="43"/>
      <c r="T84" s="43"/>
      <c r="U84" s="43"/>
      <c r="V84" s="43"/>
      <c r="W84" s="43"/>
      <c r="X84" s="43"/>
    </row>
    <row r="85" spans="2:24" s="8" customFormat="1" ht="12" x14ac:dyDescent="0.2">
      <c r="B85" s="11" t="s">
        <v>89</v>
      </c>
      <c r="C85" s="19">
        <v>1.1100000000000001</v>
      </c>
      <c r="D85" s="19">
        <v>1.1200000000000001</v>
      </c>
      <c r="E85" s="19">
        <v>1.1200000000000001</v>
      </c>
      <c r="F85" s="19">
        <v>1.1399999999999999</v>
      </c>
      <c r="G85" s="19">
        <v>1.05</v>
      </c>
      <c r="H85" s="19">
        <v>1</v>
      </c>
      <c r="I85" s="19">
        <v>0.99</v>
      </c>
      <c r="J85" s="19">
        <v>1.01</v>
      </c>
      <c r="K85" s="19">
        <v>1.01</v>
      </c>
      <c r="L85" s="19">
        <v>1</v>
      </c>
      <c r="M85" s="19">
        <v>0.99</v>
      </c>
      <c r="N85" s="43"/>
      <c r="O85" s="43"/>
      <c r="P85" s="43"/>
      <c r="Q85" s="43"/>
      <c r="R85" s="43"/>
      <c r="S85" s="43"/>
      <c r="T85" s="43"/>
      <c r="U85" s="43"/>
      <c r="V85" s="43"/>
      <c r="W85" s="43"/>
      <c r="X85" s="43"/>
    </row>
    <row r="86" spans="2:24" s="8" customFormat="1" ht="12" x14ac:dyDescent="0.2">
      <c r="B86" s="11" t="s">
        <v>90</v>
      </c>
      <c r="C86" s="19">
        <v>1.07</v>
      </c>
      <c r="D86" s="19">
        <v>1.07</v>
      </c>
      <c r="E86" s="19">
        <v>1.07</v>
      </c>
      <c r="F86" s="19">
        <v>1.08</v>
      </c>
      <c r="G86" s="19">
        <v>1.01</v>
      </c>
      <c r="H86" s="19">
        <v>0.97</v>
      </c>
      <c r="I86" s="19">
        <v>0.96</v>
      </c>
      <c r="J86" s="19">
        <v>0.98</v>
      </c>
      <c r="K86" s="19">
        <v>0.98</v>
      </c>
      <c r="L86" s="19">
        <v>0.97</v>
      </c>
      <c r="M86" s="19">
        <v>0.96</v>
      </c>
      <c r="N86" s="43"/>
      <c r="O86" s="43"/>
      <c r="P86" s="43"/>
      <c r="Q86" s="43"/>
      <c r="R86" s="43"/>
      <c r="S86" s="43"/>
      <c r="T86" s="43"/>
      <c r="U86" s="43"/>
      <c r="V86" s="43"/>
      <c r="W86" s="43"/>
      <c r="X86" s="43"/>
    </row>
    <row r="87" spans="2:24" s="8" customFormat="1" ht="12" x14ac:dyDescent="0.2">
      <c r="B87" s="11" t="s">
        <v>91</v>
      </c>
      <c r="C87" s="19">
        <v>1.07</v>
      </c>
      <c r="D87" s="19">
        <v>1.06</v>
      </c>
      <c r="E87" s="19">
        <v>1.06</v>
      </c>
      <c r="F87" s="19">
        <v>1.07</v>
      </c>
      <c r="G87" s="19">
        <v>1.22</v>
      </c>
      <c r="H87" s="19">
        <v>1.34</v>
      </c>
      <c r="I87" s="19">
        <v>1.42</v>
      </c>
      <c r="J87" s="19">
        <v>1.26</v>
      </c>
      <c r="K87" s="19">
        <v>1.32</v>
      </c>
      <c r="L87" s="19">
        <v>1.36</v>
      </c>
      <c r="M87" s="19">
        <v>1.42</v>
      </c>
      <c r="N87" s="43"/>
      <c r="O87" s="43"/>
      <c r="P87" s="43"/>
      <c r="Q87" s="43"/>
      <c r="R87" s="43"/>
      <c r="S87" s="43"/>
      <c r="T87" s="43"/>
      <c r="U87" s="43"/>
      <c r="V87" s="43"/>
      <c r="W87" s="43"/>
      <c r="X87" s="43"/>
    </row>
    <row r="88" spans="2:24" s="8" customFormat="1" ht="12" x14ac:dyDescent="0.2">
      <c r="B88" s="11" t="s">
        <v>92</v>
      </c>
      <c r="C88" s="19">
        <v>1.03</v>
      </c>
      <c r="D88" s="19">
        <v>1.03</v>
      </c>
      <c r="E88" s="19">
        <v>1.03</v>
      </c>
      <c r="F88" s="19">
        <v>1.04</v>
      </c>
      <c r="G88" s="19">
        <v>1.01</v>
      </c>
      <c r="H88" s="19">
        <v>1</v>
      </c>
      <c r="I88" s="19">
        <v>0.99</v>
      </c>
      <c r="J88" s="19">
        <v>1</v>
      </c>
      <c r="K88" s="19">
        <v>1</v>
      </c>
      <c r="L88" s="19">
        <v>1</v>
      </c>
      <c r="M88" s="19">
        <v>0.99</v>
      </c>
      <c r="N88" s="43"/>
      <c r="O88" s="43"/>
      <c r="P88" s="43"/>
      <c r="Q88" s="43"/>
      <c r="R88" s="43"/>
      <c r="S88" s="43"/>
      <c r="T88" s="43"/>
      <c r="U88" s="43"/>
      <c r="V88" s="43"/>
      <c r="W88" s="43"/>
      <c r="X88" s="43"/>
    </row>
    <row r="89" spans="2:24" s="8" customFormat="1" ht="12" x14ac:dyDescent="0.2">
      <c r="B89" s="11" t="s">
        <v>93</v>
      </c>
      <c r="C89" s="19">
        <v>1.04</v>
      </c>
      <c r="D89" s="19">
        <v>1.04</v>
      </c>
      <c r="E89" s="19">
        <v>1.04</v>
      </c>
      <c r="F89" s="19">
        <v>1.04</v>
      </c>
      <c r="G89" s="19">
        <v>1.04</v>
      </c>
      <c r="H89" s="19">
        <v>1.04</v>
      </c>
      <c r="I89" s="19">
        <v>1.05</v>
      </c>
      <c r="J89" s="19">
        <v>1.03</v>
      </c>
      <c r="K89" s="19">
        <v>1.04</v>
      </c>
      <c r="L89" s="19">
        <v>1.04</v>
      </c>
      <c r="M89" s="19">
        <v>1.05</v>
      </c>
      <c r="N89" s="43"/>
      <c r="O89" s="43"/>
      <c r="P89" s="43"/>
      <c r="Q89" s="43"/>
      <c r="R89" s="43"/>
      <c r="S89" s="43"/>
      <c r="T89" s="43"/>
      <c r="U89" s="43"/>
      <c r="V89" s="43"/>
      <c r="W89" s="43"/>
      <c r="X89" s="43"/>
    </row>
    <row r="90" spans="2:24" s="8" customFormat="1" ht="12" x14ac:dyDescent="0.2">
      <c r="B90" s="11" t="s">
        <v>94</v>
      </c>
      <c r="C90" s="19">
        <v>1.08</v>
      </c>
      <c r="D90" s="19">
        <v>1.08</v>
      </c>
      <c r="E90" s="19">
        <v>1.08</v>
      </c>
      <c r="F90" s="19">
        <v>1.0900000000000001</v>
      </c>
      <c r="G90" s="19">
        <v>1.06</v>
      </c>
      <c r="H90" s="19">
        <v>1.06</v>
      </c>
      <c r="I90" s="19">
        <v>1.06</v>
      </c>
      <c r="J90" s="19">
        <v>1.05</v>
      </c>
      <c r="K90" s="19">
        <v>1.05</v>
      </c>
      <c r="L90" s="19">
        <v>1.06</v>
      </c>
      <c r="M90" s="19">
        <v>1.06</v>
      </c>
      <c r="N90" s="43"/>
      <c r="O90" s="43"/>
      <c r="P90" s="43"/>
      <c r="Q90" s="43"/>
      <c r="R90" s="43"/>
      <c r="S90" s="43"/>
      <c r="T90" s="43"/>
      <c r="U90" s="43"/>
      <c r="V90" s="43"/>
      <c r="W90" s="43"/>
      <c r="X90" s="43"/>
    </row>
    <row r="91" spans="2:24" s="8" customFormat="1" ht="12" x14ac:dyDescent="0.2">
      <c r="B91" s="11" t="s">
        <v>95</v>
      </c>
      <c r="C91" s="19">
        <v>1.03</v>
      </c>
      <c r="D91" s="19">
        <v>1.03</v>
      </c>
      <c r="E91" s="19">
        <v>1.03</v>
      </c>
      <c r="F91" s="19">
        <v>1.04</v>
      </c>
      <c r="G91" s="19">
        <v>1.03</v>
      </c>
      <c r="H91" s="19">
        <v>1.02</v>
      </c>
      <c r="I91" s="19">
        <v>1.02</v>
      </c>
      <c r="J91" s="19">
        <v>1.02</v>
      </c>
      <c r="K91" s="19">
        <v>1.02</v>
      </c>
      <c r="L91" s="19">
        <v>1.02</v>
      </c>
      <c r="M91" s="19">
        <v>1.02</v>
      </c>
      <c r="N91" s="43"/>
      <c r="O91" s="43"/>
      <c r="P91" s="43"/>
      <c r="Q91" s="43"/>
      <c r="R91" s="43"/>
      <c r="S91" s="43"/>
      <c r="T91" s="43"/>
      <c r="U91" s="43"/>
      <c r="V91" s="43"/>
      <c r="W91" s="43"/>
      <c r="X91" s="43"/>
    </row>
    <row r="92" spans="2:24" s="8" customFormat="1" ht="12" x14ac:dyDescent="0.2">
      <c r="B92" s="11" t="s">
        <v>96</v>
      </c>
      <c r="C92" s="19">
        <v>1.2</v>
      </c>
      <c r="D92" s="19">
        <v>1.21</v>
      </c>
      <c r="E92" s="19">
        <v>1.21</v>
      </c>
      <c r="F92" s="19">
        <v>1.24</v>
      </c>
      <c r="G92" s="19">
        <v>1.1200000000000001</v>
      </c>
      <c r="H92" s="19">
        <v>1.07</v>
      </c>
      <c r="I92" s="19">
        <v>1.05</v>
      </c>
      <c r="J92" s="19">
        <v>1.06</v>
      </c>
      <c r="K92" s="19">
        <v>1.06</v>
      </c>
      <c r="L92" s="19">
        <v>1.07</v>
      </c>
      <c r="M92" s="19">
        <v>1.06</v>
      </c>
      <c r="N92" s="43"/>
      <c r="O92" s="43"/>
      <c r="P92" s="43"/>
      <c r="Q92" s="43"/>
      <c r="R92" s="43"/>
      <c r="S92" s="43"/>
      <c r="T92" s="43"/>
      <c r="U92" s="43"/>
      <c r="V92" s="43"/>
      <c r="W92" s="43"/>
      <c r="X92" s="43"/>
    </row>
    <row r="93" spans="2:24" s="8" customFormat="1" ht="12" x14ac:dyDescent="0.2">
      <c r="B93" s="11" t="s">
        <v>97</v>
      </c>
      <c r="C93" s="19">
        <v>1.1100000000000001</v>
      </c>
      <c r="D93" s="19">
        <v>1.1100000000000001</v>
      </c>
      <c r="E93" s="19">
        <v>1.1100000000000001</v>
      </c>
      <c r="F93" s="19">
        <v>1.1299999999999999</v>
      </c>
      <c r="G93" s="19">
        <v>1.03</v>
      </c>
      <c r="H93" s="19">
        <v>0.97</v>
      </c>
      <c r="I93" s="19">
        <v>0.95</v>
      </c>
      <c r="J93" s="19">
        <v>0.98</v>
      </c>
      <c r="K93" s="19">
        <v>0.97</v>
      </c>
      <c r="L93" s="19">
        <v>0.97</v>
      </c>
      <c r="M93" s="19">
        <v>0.95</v>
      </c>
      <c r="N93" s="43"/>
      <c r="O93" s="43"/>
      <c r="P93" s="43"/>
      <c r="Q93" s="43"/>
      <c r="R93" s="43"/>
      <c r="S93" s="43"/>
      <c r="T93" s="43"/>
      <c r="U93" s="43"/>
      <c r="V93" s="43"/>
      <c r="W93" s="43"/>
      <c r="X93" s="43"/>
    </row>
    <row r="96" spans="2:24" x14ac:dyDescent="0.25">
      <c r="M96" s="80" t="s">
        <v>150</v>
      </c>
    </row>
  </sheetData>
  <sheetProtection algorithmName="SHA-512" hashValue="aAtCHHKd+rX9q3j8hl+z6L8HyP9/cwB0XGgxyHrvU3wS3e0vIw2F9j3nMJw4QSBzdz01nJGJmDTE7SbkxHu8eg==" saltValue="BRgQf1FK6er3nSJY1XrpFw=="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Results</vt:lpstr>
      <vt:lpstr>Base Prices</vt:lpstr>
      <vt:lpstr>Location Factors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 Pickering</dc:creator>
  <cp:lastModifiedBy>S.Crinall</cp:lastModifiedBy>
  <cp:lastPrinted>2016-06-09T04:43:46Z</cp:lastPrinted>
  <dcterms:created xsi:type="dcterms:W3CDTF">2016-04-03T09:10:37Z</dcterms:created>
  <dcterms:modified xsi:type="dcterms:W3CDTF">2017-07-20T07:24:06Z</dcterms:modified>
</cp:coreProperties>
</file>