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Secured\Business_Intelligence\999. Ad hoc Requests - From BIT-1000\BIT-1261 New SIL Quote Tool\"/>
    </mc:Choice>
  </mc:AlternateContent>
  <workbookProtection workbookAlgorithmName="SHA-512" workbookHashValue="hxYq8N3odbjXOoCGwpYOv6XnteY6uH7l9FPicJn7JUCJEdG14v9y2SdM5oU3LPrYIAsLnevX9lrqGdkWLoxCBQ==" workbookSaltValue="pPSKWZ8QAhrqh2Jk2TGziA==" workbookSpinCount="100000" lockStructure="1"/>
  <bookViews>
    <workbookView xWindow="0" yWindow="0" windowWidth="28800" windowHeight="11610" tabRatio="946"/>
  </bookViews>
  <sheets>
    <sheet name="Cover" sheetId="32" r:id="rId1"/>
    <sheet name="Step 1. Enter overall info" sheetId="39" r:id="rId2"/>
    <sheet name="Calendar" sheetId="40" state="hidden" r:id="rId3"/>
    <sheet name="Postcodes" sheetId="41" state="hidden" r:id="rId4"/>
    <sheet name="Dropdown_list" sheetId="19" state="hidden" r:id="rId5"/>
    <sheet name="Summary for All" sheetId="31" state="hidden" r:id="rId6"/>
    <sheet name="Step 2.Roster of Care (ROC)" sheetId="18" r:id="rId7"/>
    <sheet name="Step 3.Participant 1" sheetId="24" r:id="rId8"/>
    <sheet name="Step 3.Participant 2" sheetId="26" r:id="rId9"/>
    <sheet name="Step 3.Participant 3" sheetId="27" r:id="rId10"/>
    <sheet name="Step 3.Participant 4" sheetId="28" r:id="rId11"/>
    <sheet name="Step 3.Participant 5" sheetId="29" r:id="rId12"/>
    <sheet name="Step 3.Participant 6" sheetId="30" r:id="rId13"/>
    <sheet name="Step 3.Participant 7" sheetId="33" r:id="rId14"/>
    <sheet name="Step 3.Participant 8" sheetId="34" r:id="rId15"/>
    <sheet name="Step 3.Participant 9" sheetId="35" r:id="rId16"/>
    <sheet name="Step 3.Participant 10" sheetId="36" r:id="rId17"/>
    <sheet name="Step 4. Final Submission" sheetId="25" r:id="rId18"/>
    <sheet name="Step 5. Office Use Only" sheetId="42" state="hidden" r:id="rId19"/>
  </sheets>
  <definedNames>
    <definedName name="_xlnm._FilterDatabase" localSheetId="3" hidden="1">Postcodes!$A$1:$C$2669</definedName>
    <definedName name="_xlnm._FilterDatabase" localSheetId="6" hidden="1">'Step 2.Roster of Care (ROC)'!$D$21:$BA$90</definedName>
    <definedName name="active">Dropdown_list!$G$56</definedName>
    <definedName name="Active_shift">Dropdown_list!$U$25</definedName>
    <definedName name="BlockTime">Dropdown_list!$G$34</definedName>
    <definedName name="Error_allow">Dropdown_list!$G$53</definedName>
    <definedName name="f_date">Dropdown_list!$G$39</definedName>
    <definedName name="f_month">Dropdown_list!$G$40</definedName>
    <definedName name="Hours_day">Dropdown_list!$G$21</definedName>
    <definedName name="hr_day_pub">Dropdown_list!$G$23</definedName>
    <definedName name="M_F_6">Dropdown_list!$U$20</definedName>
    <definedName name="M_F_8">Dropdown_list!$U$21</definedName>
    <definedName name="M_F_8_max">Dropdown_list!$U$29</definedName>
    <definedName name="M_F_C_max">Dropdown_list!$U$29</definedName>
    <definedName name="message_complete">Dropdown_list!$H$84</definedName>
    <definedName name="message_crossover">Dropdown_list!$H$85</definedName>
    <definedName name="message_hrly_fail">Dropdown_list!$H$89</definedName>
    <definedName name="message_hrly_pass">Dropdown_list!$H$88</definedName>
    <definedName name="message_missinghour">Dropdown_list!$H$90</definedName>
    <definedName name="message_na">Dropdown_list!$H$87</definedName>
    <definedName name="message_ratiocomplete">Dropdown_list!$H$86</definedName>
    <definedName name="message_repeat">Dropdown_list!$H$83</definedName>
    <definedName name="night_cutoff">Dropdown_list!$G$30</definedName>
    <definedName name="No">Dropdown_list!$G$26</definedName>
    <definedName name="No_sleep">Dropdown_list!$G$58</definedName>
    <definedName name="overnight">Dropdown_list!$G$57</definedName>
    <definedName name="placeholder">Dropdown_list!$C$20</definedName>
    <definedName name="_xlnm.Print_Area" localSheetId="6">'Step 2.Roster of Care (ROC)'!$B$2:$BJ$90</definedName>
    <definedName name="Pub_wk">Dropdown_list!$U$26</definedName>
    <definedName name="Pub_yr">Dropdown_list!$U$27</definedName>
    <definedName name="Sat">Dropdown_list!$U$22</definedName>
    <definedName name="Sleepover">Dropdown_list!$U$24</definedName>
    <definedName name="sum_all">Dropdown_list!$AA$74</definedName>
    <definedName name="Sun">Dropdown_list!$U$23</definedName>
    <definedName name="total_hour">Dropdown_list!$U$28</definedName>
    <definedName name="Weeks_yr">Dropdown_list!$G$20</definedName>
    <definedName name="wk_yr2">Dropdown_list!$G$22</definedName>
    <definedName name="yes">Dropdown_list!$G$25</definedName>
  </definedNames>
  <calcPr calcId="162913"/>
</workbook>
</file>

<file path=xl/calcChain.xml><?xml version="1.0" encoding="utf-8"?>
<calcChain xmlns="http://schemas.openxmlformats.org/spreadsheetml/2006/main">
  <c r="AE30" i="36" l="1"/>
  <c r="AE30" i="35"/>
  <c r="AE30" i="34"/>
  <c r="AE30" i="33"/>
  <c r="AE30" i="30"/>
  <c r="AE30" i="29"/>
  <c r="AE30" i="28"/>
  <c r="AE30" i="27"/>
  <c r="AE30" i="26"/>
  <c r="AE30" i="24" l="1"/>
  <c r="BP30" i="18" l="1"/>
  <c r="BP29" i="18"/>
  <c r="BP28" i="18"/>
  <c r="BP27" i="18"/>
  <c r="BP26" i="18"/>
  <c r="BP25" i="18"/>
  <c r="BP24" i="18"/>
  <c r="BP23" i="18"/>
  <c r="BP22" i="18"/>
  <c r="BP21" i="18"/>
  <c r="BP32" i="18"/>
  <c r="BP33" i="18"/>
  <c r="BP34" i="18"/>
  <c r="BP35" i="18"/>
  <c r="BP36" i="18"/>
  <c r="BP37" i="18"/>
  <c r="BP38" i="18"/>
  <c r="BP39" i="18"/>
  <c r="BP40" i="18"/>
  <c r="BP41" i="18"/>
  <c r="BP42" i="18"/>
  <c r="BP43" i="18"/>
  <c r="BP44" i="18"/>
  <c r="BP45" i="18"/>
  <c r="BP46" i="18"/>
  <c r="BP47" i="18"/>
  <c r="BP48" i="18"/>
  <c r="BP49" i="18"/>
  <c r="BP50" i="18"/>
  <c r="BP51" i="18"/>
  <c r="BP52" i="18"/>
  <c r="BP53" i="18"/>
  <c r="BP54" i="18"/>
  <c r="BP55" i="18"/>
  <c r="BP56" i="18"/>
  <c r="BP57" i="18"/>
  <c r="BP58" i="18"/>
  <c r="BP59" i="18"/>
  <c r="BP60" i="18"/>
  <c r="BP61" i="18"/>
  <c r="BP62" i="18"/>
  <c r="BP63" i="18"/>
  <c r="BP64" i="18"/>
  <c r="BP65" i="18"/>
  <c r="BP66" i="18"/>
  <c r="BP67" i="18"/>
  <c r="BP68" i="18"/>
  <c r="BP69" i="18"/>
  <c r="BP70" i="18"/>
  <c r="BP71" i="18"/>
  <c r="BP72" i="18"/>
  <c r="BP73" i="18"/>
  <c r="BP74" i="18"/>
  <c r="BP75" i="18"/>
  <c r="BP76" i="18"/>
  <c r="BP77" i="18"/>
  <c r="BP78" i="18"/>
  <c r="BP79" i="18"/>
  <c r="BP80" i="18"/>
  <c r="BP81" i="18"/>
  <c r="BP82" i="18"/>
  <c r="BP83" i="18"/>
  <c r="BP84" i="18"/>
  <c r="BP85" i="18"/>
  <c r="BP86" i="18"/>
  <c r="BP87" i="18"/>
  <c r="BP88" i="18"/>
  <c r="BP89" i="18"/>
  <c r="BP90" i="18"/>
  <c r="BP31" i="18"/>
  <c r="BO32" i="18"/>
  <c r="BO33" i="18"/>
  <c r="BO34" i="18"/>
  <c r="BO35" i="18"/>
  <c r="BO36" i="18"/>
  <c r="BO37" i="18"/>
  <c r="BO38" i="18"/>
  <c r="BO39" i="18"/>
  <c r="BO40" i="18"/>
  <c r="BO41" i="18"/>
  <c r="BO42" i="18"/>
  <c r="BO43" i="18"/>
  <c r="BO44" i="18"/>
  <c r="BO45" i="18"/>
  <c r="BO46" i="18"/>
  <c r="BO47" i="18"/>
  <c r="BO48" i="18"/>
  <c r="BO49" i="18"/>
  <c r="BO50" i="18"/>
  <c r="BO51" i="18"/>
  <c r="BO52" i="18"/>
  <c r="BO53" i="18"/>
  <c r="BO54" i="18"/>
  <c r="BO55" i="18"/>
  <c r="BO56" i="18"/>
  <c r="BO57" i="18"/>
  <c r="BO58" i="18"/>
  <c r="BO59" i="18"/>
  <c r="BO60" i="18"/>
  <c r="BO61" i="18"/>
  <c r="BO62" i="18"/>
  <c r="BO63" i="18"/>
  <c r="BO64" i="18"/>
  <c r="BO65" i="18"/>
  <c r="BO66" i="18"/>
  <c r="BO67" i="18"/>
  <c r="BO68" i="18"/>
  <c r="BO69" i="18"/>
  <c r="BO70" i="18"/>
  <c r="BO71" i="18"/>
  <c r="BO72" i="18"/>
  <c r="BO73" i="18"/>
  <c r="BO74" i="18"/>
  <c r="BO75" i="18"/>
  <c r="BO76" i="18"/>
  <c r="BO77" i="18"/>
  <c r="BO78" i="18"/>
  <c r="BO79" i="18"/>
  <c r="BO80" i="18"/>
  <c r="BO81" i="18"/>
  <c r="BO82" i="18"/>
  <c r="BO83" i="18"/>
  <c r="BO84" i="18"/>
  <c r="BO85" i="18"/>
  <c r="BO86" i="18"/>
  <c r="BO87" i="18"/>
  <c r="BO88" i="18"/>
  <c r="BO89" i="18"/>
  <c r="BO90" i="18"/>
  <c r="BO31" i="18"/>
  <c r="BO30" i="18"/>
  <c r="BO29" i="18"/>
  <c r="BO28" i="18"/>
  <c r="BO27" i="18"/>
  <c r="BO26" i="18"/>
  <c r="BO25" i="18"/>
  <c r="BO24" i="18"/>
  <c r="BO23" i="18"/>
  <c r="BO22" i="18"/>
  <c r="BO21" i="18"/>
  <c r="I23" i="39" l="1"/>
  <c r="E88" i="36" l="1"/>
  <c r="E88" i="35"/>
  <c r="E88" i="34"/>
  <c r="E88" i="33"/>
  <c r="E88" i="30"/>
  <c r="E88" i="29"/>
  <c r="E88" i="28"/>
  <c r="E88" i="27"/>
  <c r="E88" i="26"/>
  <c r="H58" i="42" l="1"/>
  <c r="H45" i="42"/>
  <c r="G8" i="42" l="1"/>
  <c r="G14" i="42" s="1"/>
  <c r="G11" i="42"/>
  <c r="I58" i="42" l="1"/>
  <c r="J58" i="42"/>
  <c r="I45" i="42"/>
  <c r="J45" i="42"/>
  <c r="IU90" i="18"/>
  <c r="IU89" i="18"/>
  <c r="IU88" i="18"/>
  <c r="IU87" i="18"/>
  <c r="IU86" i="18"/>
  <c r="IU85" i="18"/>
  <c r="IU84" i="18"/>
  <c r="IU83" i="18"/>
  <c r="IU82" i="18"/>
  <c r="IU81" i="18"/>
  <c r="IU80" i="18"/>
  <c r="IU79" i="18"/>
  <c r="IU78" i="18"/>
  <c r="IU77" i="18"/>
  <c r="IU76" i="18"/>
  <c r="IU75" i="18"/>
  <c r="IU74" i="18"/>
  <c r="IU73" i="18"/>
  <c r="IU72" i="18"/>
  <c r="IU71" i="18"/>
  <c r="IU70" i="18"/>
  <c r="IU69" i="18"/>
  <c r="IU68" i="18"/>
  <c r="IU67" i="18"/>
  <c r="IU66" i="18"/>
  <c r="IU65" i="18"/>
  <c r="IU64" i="18"/>
  <c r="IU63" i="18"/>
  <c r="IU62" i="18"/>
  <c r="IU61" i="18"/>
  <c r="IU60" i="18"/>
  <c r="IU59" i="18"/>
  <c r="IU58" i="18"/>
  <c r="IU57" i="18"/>
  <c r="IU56" i="18"/>
  <c r="IU55" i="18"/>
  <c r="IU54" i="18"/>
  <c r="IU53" i="18"/>
  <c r="IU52" i="18"/>
  <c r="IU51" i="18"/>
  <c r="IU50" i="18"/>
  <c r="IU49" i="18"/>
  <c r="IU48" i="18"/>
  <c r="IU47" i="18"/>
  <c r="IU46" i="18"/>
  <c r="IU45" i="18"/>
  <c r="IU44" i="18"/>
  <c r="IU43" i="18"/>
  <c r="IU42" i="18"/>
  <c r="IU41" i="18"/>
  <c r="IU40" i="18"/>
  <c r="IU39" i="18"/>
  <c r="IU38" i="18"/>
  <c r="IU37" i="18"/>
  <c r="IU36" i="18"/>
  <c r="IU35" i="18"/>
  <c r="IU34" i="18"/>
  <c r="IU33" i="18"/>
  <c r="IU32" i="18"/>
  <c r="IU31" i="18"/>
  <c r="IU30" i="18"/>
  <c r="IU29" i="18"/>
  <c r="IU28" i="18"/>
  <c r="IU27" i="18"/>
  <c r="IU26" i="18"/>
  <c r="IU25" i="18"/>
  <c r="IU24" i="18"/>
  <c r="IU23" i="18"/>
  <c r="IU22" i="18"/>
  <c r="IU21" i="18"/>
  <c r="K58" i="42" l="1"/>
  <c r="K45" i="42"/>
  <c r="AF50" i="36"/>
  <c r="AF50" i="35"/>
  <c r="AF50" i="34"/>
  <c r="AF50" i="33"/>
  <c r="AF50" i="30"/>
  <c r="AF50" i="29"/>
  <c r="AF50" i="28"/>
  <c r="AF50" i="27"/>
  <c r="AF50" i="26"/>
  <c r="AF50" i="24"/>
  <c r="F42" i="25" l="1"/>
  <c r="E88" i="24" l="1"/>
  <c r="AC14" i="25" l="1"/>
  <c r="U14" i="25"/>
  <c r="M14" i="25"/>
  <c r="AK11" i="25" l="1"/>
  <c r="AK10" i="25"/>
  <c r="AG11" i="25"/>
  <c r="AG10" i="25"/>
  <c r="AC11" i="25"/>
  <c r="AC10" i="25"/>
  <c r="AK8" i="25"/>
  <c r="AK7" i="25"/>
  <c r="AK6" i="25"/>
  <c r="AG8" i="25"/>
  <c r="AG7" i="25"/>
  <c r="AG6" i="25"/>
  <c r="AC8" i="25"/>
  <c r="AC7" i="25"/>
  <c r="AC6" i="25"/>
  <c r="Y8" i="25"/>
  <c r="Y7" i="25"/>
  <c r="Y6" i="25"/>
  <c r="U8" i="25"/>
  <c r="U7" i="25"/>
  <c r="U6" i="25"/>
  <c r="D16" i="25"/>
  <c r="F45" i="25" l="1"/>
  <c r="G15" i="42" l="1"/>
  <c r="C3" i="41"/>
  <c r="C4" i="41"/>
  <c r="C5" i="41"/>
  <c r="C6" i="41"/>
  <c r="C7" i="41"/>
  <c r="C8" i="41"/>
  <c r="C9" i="41"/>
  <c r="C10" i="41"/>
  <c r="C11" i="41"/>
  <c r="C12" i="41"/>
  <c r="C13" i="41"/>
  <c r="C14" i="41"/>
  <c r="C15" i="41"/>
  <c r="C16" i="41"/>
  <c r="C17" i="41"/>
  <c r="C18" i="41"/>
  <c r="C19" i="41"/>
  <c r="C20" i="41"/>
  <c r="C21" i="41"/>
  <c r="C22" i="41"/>
  <c r="C23" i="41"/>
  <c r="C24" i="41"/>
  <c r="C25" i="41"/>
  <c r="C26" i="41"/>
  <c r="C27" i="41"/>
  <c r="C28" i="41"/>
  <c r="C29" i="41"/>
  <c r="C30" i="41"/>
  <c r="C31" i="41"/>
  <c r="C32" i="41"/>
  <c r="C33" i="41"/>
  <c r="C34" i="41"/>
  <c r="C35" i="41"/>
  <c r="C36" i="41"/>
  <c r="C37" i="41"/>
  <c r="C38" i="41"/>
  <c r="C39" i="41"/>
  <c r="C40" i="41"/>
  <c r="C41" i="41"/>
  <c r="C42" i="41"/>
  <c r="C43" i="41"/>
  <c r="C44" i="41"/>
  <c r="C45" i="41"/>
  <c r="C46" i="41"/>
  <c r="C47" i="41"/>
  <c r="C48" i="41"/>
  <c r="C49" i="41"/>
  <c r="C50" i="41"/>
  <c r="C51" i="41"/>
  <c r="C52" i="41"/>
  <c r="C53" i="41"/>
  <c r="C54" i="41"/>
  <c r="C55" i="41"/>
  <c r="C56" i="41"/>
  <c r="C57" i="41"/>
  <c r="C58" i="41"/>
  <c r="C59" i="41"/>
  <c r="C60" i="41"/>
  <c r="C61" i="41"/>
  <c r="C62" i="41"/>
  <c r="C63" i="41"/>
  <c r="C64" i="41"/>
  <c r="C65" i="41"/>
  <c r="C66" i="41"/>
  <c r="C67" i="41"/>
  <c r="C68" i="41"/>
  <c r="C69" i="41"/>
  <c r="C70" i="41"/>
  <c r="C71" i="41"/>
  <c r="C72" i="41"/>
  <c r="C73" i="41"/>
  <c r="C74" i="41"/>
  <c r="C75" i="41"/>
  <c r="C76" i="41"/>
  <c r="C77" i="41"/>
  <c r="C78" i="41"/>
  <c r="C79" i="41"/>
  <c r="C80" i="41"/>
  <c r="C81" i="41"/>
  <c r="C82" i="41"/>
  <c r="C83" i="41"/>
  <c r="C84" i="41"/>
  <c r="C85" i="41"/>
  <c r="C86" i="41"/>
  <c r="C87" i="41"/>
  <c r="C88" i="41"/>
  <c r="C89" i="41"/>
  <c r="C90" i="41"/>
  <c r="C91" i="41"/>
  <c r="C92" i="41"/>
  <c r="C93" i="41"/>
  <c r="C94" i="41"/>
  <c r="C95" i="41"/>
  <c r="C96" i="41"/>
  <c r="C97" i="41"/>
  <c r="C98" i="41"/>
  <c r="C99" i="41"/>
  <c r="C100" i="41"/>
  <c r="C101" i="41"/>
  <c r="C102" i="41"/>
  <c r="C103" i="41"/>
  <c r="C104" i="41"/>
  <c r="C105" i="41"/>
  <c r="C106" i="41"/>
  <c r="C107" i="41"/>
  <c r="C108" i="41"/>
  <c r="C109" i="41"/>
  <c r="C110" i="41"/>
  <c r="C111" i="41"/>
  <c r="C112" i="41"/>
  <c r="C113" i="41"/>
  <c r="C114" i="41"/>
  <c r="C115" i="41"/>
  <c r="C116" i="41"/>
  <c r="C117" i="41"/>
  <c r="C118" i="41"/>
  <c r="C119" i="41"/>
  <c r="C120" i="41"/>
  <c r="C121" i="41"/>
  <c r="C122" i="41"/>
  <c r="C123" i="41"/>
  <c r="C124" i="41"/>
  <c r="C125" i="41"/>
  <c r="C126" i="41"/>
  <c r="C127" i="41"/>
  <c r="C128" i="41"/>
  <c r="C129" i="41"/>
  <c r="C130" i="41"/>
  <c r="C131" i="41"/>
  <c r="C132" i="41"/>
  <c r="C133" i="41"/>
  <c r="C134" i="41"/>
  <c r="C135" i="41"/>
  <c r="C136" i="41"/>
  <c r="C137" i="41"/>
  <c r="C138" i="41"/>
  <c r="C139" i="41"/>
  <c r="C140" i="41"/>
  <c r="C141" i="41"/>
  <c r="C142" i="41"/>
  <c r="C143" i="41"/>
  <c r="C144" i="41"/>
  <c r="C145" i="41"/>
  <c r="C146" i="41"/>
  <c r="C147" i="41"/>
  <c r="C148" i="41"/>
  <c r="C149" i="41"/>
  <c r="C150" i="41"/>
  <c r="C151" i="41"/>
  <c r="C152" i="41"/>
  <c r="C153" i="41"/>
  <c r="C154" i="41"/>
  <c r="C155" i="41"/>
  <c r="C156" i="41"/>
  <c r="C157" i="41"/>
  <c r="C158" i="41"/>
  <c r="C159" i="41"/>
  <c r="C160" i="41"/>
  <c r="C161" i="41"/>
  <c r="C162" i="41"/>
  <c r="C163" i="41"/>
  <c r="C164" i="41"/>
  <c r="C165" i="41"/>
  <c r="C166" i="41"/>
  <c r="C167" i="41"/>
  <c r="C168" i="41"/>
  <c r="C169" i="41"/>
  <c r="C170" i="41"/>
  <c r="C171" i="41"/>
  <c r="C172" i="41"/>
  <c r="C173" i="41"/>
  <c r="C174" i="41"/>
  <c r="C175" i="41"/>
  <c r="C176" i="41"/>
  <c r="C177" i="41"/>
  <c r="C178" i="41"/>
  <c r="C179" i="41"/>
  <c r="C180" i="41"/>
  <c r="C181" i="41"/>
  <c r="C182" i="41"/>
  <c r="C183" i="41"/>
  <c r="C184" i="41"/>
  <c r="C185" i="41"/>
  <c r="C186" i="41"/>
  <c r="C187" i="41"/>
  <c r="C188" i="41"/>
  <c r="C189" i="41"/>
  <c r="C190" i="41"/>
  <c r="C191" i="41"/>
  <c r="C192" i="41"/>
  <c r="C193" i="41"/>
  <c r="C194" i="41"/>
  <c r="C195" i="41"/>
  <c r="C196" i="41"/>
  <c r="C197" i="41"/>
  <c r="C198" i="41"/>
  <c r="C199" i="41"/>
  <c r="C200" i="41"/>
  <c r="C201" i="41"/>
  <c r="C202" i="41"/>
  <c r="C203" i="41"/>
  <c r="C204" i="41"/>
  <c r="C205" i="41"/>
  <c r="C206" i="41"/>
  <c r="C207" i="41"/>
  <c r="C208" i="41"/>
  <c r="C209" i="41"/>
  <c r="C210" i="41"/>
  <c r="C211" i="41"/>
  <c r="C212" i="41"/>
  <c r="C213" i="41"/>
  <c r="C214" i="41"/>
  <c r="C215" i="41"/>
  <c r="C216" i="41"/>
  <c r="C217" i="41"/>
  <c r="C218" i="41"/>
  <c r="C219" i="41"/>
  <c r="C220" i="41"/>
  <c r="C221" i="41"/>
  <c r="C222" i="41"/>
  <c r="C223" i="41"/>
  <c r="C224" i="41"/>
  <c r="C225" i="41"/>
  <c r="C226" i="41"/>
  <c r="C227" i="41"/>
  <c r="C228" i="41"/>
  <c r="C229" i="41"/>
  <c r="C230" i="41"/>
  <c r="C231" i="41"/>
  <c r="C232" i="41"/>
  <c r="C233" i="41"/>
  <c r="C234" i="41"/>
  <c r="C235" i="41"/>
  <c r="C236" i="41"/>
  <c r="C237" i="41"/>
  <c r="C238" i="41"/>
  <c r="C239" i="41"/>
  <c r="C240" i="41"/>
  <c r="C241" i="41"/>
  <c r="C242" i="41"/>
  <c r="C243" i="41"/>
  <c r="C244" i="41"/>
  <c r="C245" i="41"/>
  <c r="C246" i="41"/>
  <c r="C247" i="41"/>
  <c r="C248" i="41"/>
  <c r="C249" i="41"/>
  <c r="C250" i="41"/>
  <c r="C251" i="41"/>
  <c r="C252" i="41"/>
  <c r="C253" i="41"/>
  <c r="C254" i="41"/>
  <c r="C255" i="41"/>
  <c r="C256" i="41"/>
  <c r="C257" i="41"/>
  <c r="C258" i="41"/>
  <c r="C259" i="41"/>
  <c r="C260" i="41"/>
  <c r="C261" i="41"/>
  <c r="C262" i="41"/>
  <c r="C263" i="41"/>
  <c r="C264" i="41"/>
  <c r="C265" i="41"/>
  <c r="C266" i="41"/>
  <c r="C267" i="41"/>
  <c r="C268" i="41"/>
  <c r="C269" i="41"/>
  <c r="C270" i="41"/>
  <c r="C271" i="41"/>
  <c r="C272" i="41"/>
  <c r="C273" i="41"/>
  <c r="C274" i="41"/>
  <c r="C275" i="41"/>
  <c r="C276" i="41"/>
  <c r="C277" i="41"/>
  <c r="C278" i="41"/>
  <c r="C279" i="41"/>
  <c r="C280" i="41"/>
  <c r="C281" i="41"/>
  <c r="C282" i="41"/>
  <c r="C283" i="41"/>
  <c r="C284" i="41"/>
  <c r="C285" i="41"/>
  <c r="C286" i="41"/>
  <c r="C287" i="41"/>
  <c r="C288" i="41"/>
  <c r="C289" i="41"/>
  <c r="C290" i="41"/>
  <c r="C291" i="41"/>
  <c r="C292" i="41"/>
  <c r="C293" i="41"/>
  <c r="C294" i="41"/>
  <c r="C295" i="41"/>
  <c r="C296" i="41"/>
  <c r="C297" i="41"/>
  <c r="C298" i="41"/>
  <c r="C299" i="41"/>
  <c r="C300" i="41"/>
  <c r="C301" i="41"/>
  <c r="C302" i="41"/>
  <c r="C303" i="41"/>
  <c r="C304" i="41"/>
  <c r="C305" i="41"/>
  <c r="C306" i="41"/>
  <c r="C307" i="41"/>
  <c r="C308" i="41"/>
  <c r="C309" i="41"/>
  <c r="C310" i="41"/>
  <c r="C311" i="41"/>
  <c r="C312" i="41"/>
  <c r="C313" i="41"/>
  <c r="C314" i="41"/>
  <c r="C315" i="41"/>
  <c r="C316" i="41"/>
  <c r="C317" i="41"/>
  <c r="C318" i="41"/>
  <c r="C319" i="41"/>
  <c r="C320" i="41"/>
  <c r="C321" i="41"/>
  <c r="C322" i="41"/>
  <c r="C323" i="41"/>
  <c r="C324" i="41"/>
  <c r="C325" i="41"/>
  <c r="C326" i="41"/>
  <c r="C327" i="41"/>
  <c r="C328" i="41"/>
  <c r="C329" i="41"/>
  <c r="C330" i="41"/>
  <c r="C331" i="41"/>
  <c r="C332" i="41"/>
  <c r="C333" i="41"/>
  <c r="C334" i="41"/>
  <c r="C335" i="41"/>
  <c r="C336" i="41"/>
  <c r="C337" i="41"/>
  <c r="C338" i="41"/>
  <c r="C339" i="41"/>
  <c r="C340" i="41"/>
  <c r="C341" i="41"/>
  <c r="C342" i="41"/>
  <c r="C343" i="41"/>
  <c r="C344" i="41"/>
  <c r="C345" i="41"/>
  <c r="C346" i="41"/>
  <c r="C347" i="41"/>
  <c r="C348" i="41"/>
  <c r="C349" i="41"/>
  <c r="C350" i="41"/>
  <c r="C351" i="41"/>
  <c r="C352" i="41"/>
  <c r="C353" i="41"/>
  <c r="C354" i="41"/>
  <c r="C355" i="41"/>
  <c r="C356" i="41"/>
  <c r="C357" i="41"/>
  <c r="C358" i="41"/>
  <c r="C359" i="41"/>
  <c r="C360" i="41"/>
  <c r="C361" i="41"/>
  <c r="C362" i="41"/>
  <c r="C363" i="41"/>
  <c r="C364" i="41"/>
  <c r="C365" i="41"/>
  <c r="C366" i="41"/>
  <c r="C367" i="41"/>
  <c r="C368" i="41"/>
  <c r="C369" i="41"/>
  <c r="C370" i="41"/>
  <c r="C371" i="41"/>
  <c r="C372" i="41"/>
  <c r="C373" i="41"/>
  <c r="C374" i="41"/>
  <c r="C375" i="41"/>
  <c r="C376" i="41"/>
  <c r="C377" i="41"/>
  <c r="C378" i="41"/>
  <c r="C379" i="41"/>
  <c r="C380" i="41"/>
  <c r="C381" i="41"/>
  <c r="C382" i="41"/>
  <c r="C383" i="41"/>
  <c r="C384" i="41"/>
  <c r="C385" i="41"/>
  <c r="C386" i="41"/>
  <c r="C387" i="41"/>
  <c r="C388" i="41"/>
  <c r="C389" i="41"/>
  <c r="C390" i="41"/>
  <c r="C391" i="41"/>
  <c r="C392" i="41"/>
  <c r="C393" i="41"/>
  <c r="C394" i="41"/>
  <c r="C395" i="41"/>
  <c r="C396" i="41"/>
  <c r="C397" i="41"/>
  <c r="C398" i="41"/>
  <c r="C399" i="41"/>
  <c r="C400" i="41"/>
  <c r="C401" i="41"/>
  <c r="C402" i="41"/>
  <c r="C403" i="41"/>
  <c r="C404" i="41"/>
  <c r="C405" i="41"/>
  <c r="C406" i="41"/>
  <c r="C407" i="41"/>
  <c r="C408" i="41"/>
  <c r="C409" i="41"/>
  <c r="C410" i="41"/>
  <c r="C411" i="41"/>
  <c r="C412" i="41"/>
  <c r="C413" i="41"/>
  <c r="C414" i="41"/>
  <c r="C415" i="41"/>
  <c r="C416" i="41"/>
  <c r="C417" i="41"/>
  <c r="C418" i="41"/>
  <c r="C419" i="41"/>
  <c r="C420" i="41"/>
  <c r="C421" i="41"/>
  <c r="C422" i="41"/>
  <c r="C423" i="41"/>
  <c r="C424" i="41"/>
  <c r="C425" i="41"/>
  <c r="C426" i="41"/>
  <c r="C427" i="41"/>
  <c r="C428" i="41"/>
  <c r="C429" i="41"/>
  <c r="C430" i="41"/>
  <c r="C431" i="41"/>
  <c r="C432" i="41"/>
  <c r="C433" i="41"/>
  <c r="C434" i="41"/>
  <c r="C435" i="41"/>
  <c r="C436" i="41"/>
  <c r="C437" i="41"/>
  <c r="C438" i="41"/>
  <c r="C439" i="41"/>
  <c r="C440" i="41"/>
  <c r="C441" i="41"/>
  <c r="C442" i="41"/>
  <c r="C443" i="41"/>
  <c r="C444" i="41"/>
  <c r="C445" i="41"/>
  <c r="C446" i="41"/>
  <c r="C447" i="41"/>
  <c r="C448" i="41"/>
  <c r="C449" i="41"/>
  <c r="C450" i="41"/>
  <c r="C451" i="41"/>
  <c r="C452" i="41"/>
  <c r="C453" i="41"/>
  <c r="C454" i="41"/>
  <c r="C455" i="41"/>
  <c r="C456" i="41"/>
  <c r="C457" i="41"/>
  <c r="C458" i="41"/>
  <c r="C459" i="41"/>
  <c r="C460" i="41"/>
  <c r="C461" i="41"/>
  <c r="C462" i="41"/>
  <c r="C463" i="41"/>
  <c r="C464" i="41"/>
  <c r="C465" i="41"/>
  <c r="C466" i="41"/>
  <c r="C467" i="41"/>
  <c r="C468" i="41"/>
  <c r="C469" i="41"/>
  <c r="C470" i="41"/>
  <c r="C471" i="41"/>
  <c r="C472" i="41"/>
  <c r="C473" i="41"/>
  <c r="C474" i="41"/>
  <c r="C475" i="41"/>
  <c r="C476" i="41"/>
  <c r="C477" i="41"/>
  <c r="C478" i="41"/>
  <c r="C479" i="41"/>
  <c r="C480" i="41"/>
  <c r="C481" i="41"/>
  <c r="C482" i="41"/>
  <c r="C483" i="41"/>
  <c r="C484" i="41"/>
  <c r="C485" i="41"/>
  <c r="C486" i="41"/>
  <c r="C487" i="41"/>
  <c r="C488" i="41"/>
  <c r="C489" i="41"/>
  <c r="C490" i="41"/>
  <c r="C491" i="41"/>
  <c r="C492" i="41"/>
  <c r="C493" i="41"/>
  <c r="C494" i="41"/>
  <c r="C495" i="41"/>
  <c r="C496" i="41"/>
  <c r="C497" i="41"/>
  <c r="C498" i="41"/>
  <c r="C499" i="41"/>
  <c r="C500" i="41"/>
  <c r="C501" i="41"/>
  <c r="C502" i="41"/>
  <c r="C503" i="41"/>
  <c r="C504" i="41"/>
  <c r="C505" i="41"/>
  <c r="C506" i="41"/>
  <c r="C507" i="41"/>
  <c r="C508" i="41"/>
  <c r="C509" i="41"/>
  <c r="C510" i="41"/>
  <c r="C511" i="41"/>
  <c r="C512" i="41"/>
  <c r="C513" i="41"/>
  <c r="C514" i="41"/>
  <c r="C515" i="41"/>
  <c r="C516" i="41"/>
  <c r="C517" i="41"/>
  <c r="C518" i="41"/>
  <c r="C519" i="41"/>
  <c r="C520" i="41"/>
  <c r="C521" i="41"/>
  <c r="C522" i="41"/>
  <c r="C523" i="41"/>
  <c r="C524" i="41"/>
  <c r="C525" i="41"/>
  <c r="C526" i="41"/>
  <c r="C527" i="41"/>
  <c r="C528" i="41"/>
  <c r="C529" i="41"/>
  <c r="C530" i="41"/>
  <c r="C531" i="41"/>
  <c r="C532" i="41"/>
  <c r="C533" i="41"/>
  <c r="C534" i="41"/>
  <c r="C535" i="41"/>
  <c r="C536" i="41"/>
  <c r="C537" i="41"/>
  <c r="C538" i="41"/>
  <c r="C539" i="41"/>
  <c r="C540" i="41"/>
  <c r="C541" i="41"/>
  <c r="C542" i="41"/>
  <c r="C543" i="41"/>
  <c r="C544" i="41"/>
  <c r="C545" i="41"/>
  <c r="C546" i="41"/>
  <c r="C547" i="41"/>
  <c r="C548" i="41"/>
  <c r="C549" i="41"/>
  <c r="C550" i="41"/>
  <c r="C551" i="41"/>
  <c r="C552" i="41"/>
  <c r="C553" i="41"/>
  <c r="C554" i="41"/>
  <c r="C555" i="41"/>
  <c r="C556" i="41"/>
  <c r="C557" i="41"/>
  <c r="C558" i="41"/>
  <c r="C559" i="41"/>
  <c r="C560" i="41"/>
  <c r="C561" i="41"/>
  <c r="C562" i="41"/>
  <c r="C563" i="41"/>
  <c r="C564" i="41"/>
  <c r="C565" i="41"/>
  <c r="C566" i="41"/>
  <c r="C567" i="41"/>
  <c r="C568" i="41"/>
  <c r="C569" i="41"/>
  <c r="C570" i="41"/>
  <c r="C571" i="41"/>
  <c r="C572" i="41"/>
  <c r="C573" i="41"/>
  <c r="C574" i="41"/>
  <c r="C575" i="41"/>
  <c r="C576" i="41"/>
  <c r="C577" i="41"/>
  <c r="C578" i="41"/>
  <c r="C579" i="41"/>
  <c r="C580" i="41"/>
  <c r="C581" i="41"/>
  <c r="C582" i="41"/>
  <c r="C583" i="41"/>
  <c r="C584" i="41"/>
  <c r="C585" i="41"/>
  <c r="C586" i="41"/>
  <c r="C587" i="41"/>
  <c r="C588" i="41"/>
  <c r="C589" i="41"/>
  <c r="C590" i="41"/>
  <c r="C591" i="41"/>
  <c r="C592" i="41"/>
  <c r="C593" i="41"/>
  <c r="C594" i="41"/>
  <c r="C595" i="41"/>
  <c r="C596" i="41"/>
  <c r="C597" i="41"/>
  <c r="C598" i="41"/>
  <c r="C599" i="41"/>
  <c r="C600" i="41"/>
  <c r="C601" i="41"/>
  <c r="C602" i="41"/>
  <c r="C603" i="41"/>
  <c r="C604" i="41"/>
  <c r="C605" i="41"/>
  <c r="C606" i="41"/>
  <c r="C607" i="41"/>
  <c r="C608" i="41"/>
  <c r="C609" i="41"/>
  <c r="C610" i="41"/>
  <c r="C611" i="41"/>
  <c r="C612" i="41"/>
  <c r="C613" i="41"/>
  <c r="C614" i="41"/>
  <c r="C615" i="41"/>
  <c r="C616" i="41"/>
  <c r="C617" i="41"/>
  <c r="C618" i="41"/>
  <c r="C619" i="41"/>
  <c r="C620" i="41"/>
  <c r="C621" i="41"/>
  <c r="C622" i="41"/>
  <c r="C623" i="41"/>
  <c r="C624" i="41"/>
  <c r="C625" i="41"/>
  <c r="C626" i="41"/>
  <c r="C627" i="41"/>
  <c r="C628" i="41"/>
  <c r="C629" i="41"/>
  <c r="C630" i="41"/>
  <c r="C631" i="41"/>
  <c r="C632" i="41"/>
  <c r="C633" i="41"/>
  <c r="C634" i="41"/>
  <c r="C635" i="41"/>
  <c r="C636" i="41"/>
  <c r="C637" i="41"/>
  <c r="C638" i="41"/>
  <c r="C639" i="41"/>
  <c r="C640" i="41"/>
  <c r="C641" i="41"/>
  <c r="C642" i="41"/>
  <c r="C643" i="41"/>
  <c r="C644" i="41"/>
  <c r="C645" i="41"/>
  <c r="C646" i="41"/>
  <c r="C647" i="41"/>
  <c r="C648" i="41"/>
  <c r="C649" i="41"/>
  <c r="C650" i="41"/>
  <c r="C651" i="41"/>
  <c r="C652" i="41"/>
  <c r="C653" i="41"/>
  <c r="C654" i="41"/>
  <c r="C655" i="41"/>
  <c r="C656" i="41"/>
  <c r="C657" i="41"/>
  <c r="C658" i="41"/>
  <c r="C659" i="41"/>
  <c r="C660" i="41"/>
  <c r="C661" i="41"/>
  <c r="C662" i="41"/>
  <c r="C663" i="41"/>
  <c r="C664" i="41"/>
  <c r="C665" i="41"/>
  <c r="C666" i="41"/>
  <c r="C667" i="41"/>
  <c r="C668" i="41"/>
  <c r="C669" i="41"/>
  <c r="C670" i="41"/>
  <c r="C671" i="41"/>
  <c r="C672" i="41"/>
  <c r="C673" i="41"/>
  <c r="C674" i="41"/>
  <c r="C675" i="41"/>
  <c r="C676" i="41"/>
  <c r="C677" i="41"/>
  <c r="C678" i="41"/>
  <c r="C679" i="41"/>
  <c r="C680" i="41"/>
  <c r="C681" i="41"/>
  <c r="C682" i="41"/>
  <c r="C683" i="41"/>
  <c r="C684" i="41"/>
  <c r="C685" i="41"/>
  <c r="C686" i="41"/>
  <c r="C687" i="41"/>
  <c r="C688" i="41"/>
  <c r="C689" i="41"/>
  <c r="C690" i="41"/>
  <c r="C691" i="41"/>
  <c r="C692" i="41"/>
  <c r="C693" i="41"/>
  <c r="C694" i="41"/>
  <c r="C695" i="41"/>
  <c r="C696" i="41"/>
  <c r="C697" i="41"/>
  <c r="C698" i="41"/>
  <c r="C699" i="41"/>
  <c r="C700" i="41"/>
  <c r="C701" i="41"/>
  <c r="C702" i="41"/>
  <c r="C703" i="41"/>
  <c r="C704" i="41"/>
  <c r="C705" i="41"/>
  <c r="C706" i="41"/>
  <c r="C707" i="41"/>
  <c r="C708" i="41"/>
  <c r="C709" i="41"/>
  <c r="C710" i="41"/>
  <c r="C711" i="41"/>
  <c r="C712" i="41"/>
  <c r="C713" i="41"/>
  <c r="C714" i="41"/>
  <c r="C715" i="41"/>
  <c r="C716" i="41"/>
  <c r="C717" i="41"/>
  <c r="C718" i="41"/>
  <c r="C719" i="41"/>
  <c r="C720" i="41"/>
  <c r="C721" i="41"/>
  <c r="C722" i="41"/>
  <c r="C723" i="41"/>
  <c r="C724" i="41"/>
  <c r="C725" i="41"/>
  <c r="C726" i="41"/>
  <c r="C727" i="41"/>
  <c r="C728" i="41"/>
  <c r="C729" i="41"/>
  <c r="C730" i="41"/>
  <c r="C731" i="41"/>
  <c r="C732" i="41"/>
  <c r="C733" i="41"/>
  <c r="C734" i="41"/>
  <c r="C735" i="41"/>
  <c r="C736" i="41"/>
  <c r="C737" i="41"/>
  <c r="C738" i="41"/>
  <c r="C739" i="41"/>
  <c r="C740" i="41"/>
  <c r="C741" i="41"/>
  <c r="C742" i="41"/>
  <c r="C743" i="41"/>
  <c r="C744" i="41"/>
  <c r="C745" i="41"/>
  <c r="C746" i="41"/>
  <c r="C747" i="41"/>
  <c r="C748" i="41"/>
  <c r="C749" i="41"/>
  <c r="C750" i="41"/>
  <c r="C751" i="41"/>
  <c r="C752" i="41"/>
  <c r="C753" i="41"/>
  <c r="C754" i="41"/>
  <c r="C755" i="41"/>
  <c r="C756" i="41"/>
  <c r="C757" i="41"/>
  <c r="C758" i="41"/>
  <c r="C759" i="41"/>
  <c r="C760" i="41"/>
  <c r="C761" i="41"/>
  <c r="C762" i="41"/>
  <c r="C763" i="41"/>
  <c r="C764" i="41"/>
  <c r="C765" i="41"/>
  <c r="C766" i="41"/>
  <c r="C767" i="41"/>
  <c r="C768" i="41"/>
  <c r="C769" i="41"/>
  <c r="C770" i="41"/>
  <c r="C771" i="41"/>
  <c r="C772" i="41"/>
  <c r="C773" i="41"/>
  <c r="C774" i="41"/>
  <c r="C775" i="41"/>
  <c r="C776" i="41"/>
  <c r="C777" i="41"/>
  <c r="C778" i="41"/>
  <c r="C779" i="41"/>
  <c r="C780" i="41"/>
  <c r="C781" i="41"/>
  <c r="C782" i="41"/>
  <c r="C783" i="41"/>
  <c r="C784" i="41"/>
  <c r="C785" i="41"/>
  <c r="C786" i="41"/>
  <c r="C787" i="41"/>
  <c r="C788" i="41"/>
  <c r="C789" i="41"/>
  <c r="C790" i="41"/>
  <c r="C791" i="41"/>
  <c r="C792" i="41"/>
  <c r="C793" i="41"/>
  <c r="C794" i="41"/>
  <c r="C795" i="41"/>
  <c r="C796" i="41"/>
  <c r="C797" i="41"/>
  <c r="C798" i="41"/>
  <c r="C799" i="41"/>
  <c r="C800" i="41"/>
  <c r="C801" i="41"/>
  <c r="C802" i="41"/>
  <c r="C803" i="41"/>
  <c r="C804" i="41"/>
  <c r="C805" i="41"/>
  <c r="C806" i="41"/>
  <c r="C807" i="41"/>
  <c r="C808" i="41"/>
  <c r="C809" i="41"/>
  <c r="C810" i="41"/>
  <c r="C811" i="41"/>
  <c r="C812" i="41"/>
  <c r="C813" i="41"/>
  <c r="C814" i="41"/>
  <c r="C815" i="41"/>
  <c r="C816" i="41"/>
  <c r="C817" i="41"/>
  <c r="C818" i="41"/>
  <c r="C819" i="41"/>
  <c r="C820" i="41"/>
  <c r="C821" i="41"/>
  <c r="C822" i="41"/>
  <c r="C823" i="41"/>
  <c r="C824" i="41"/>
  <c r="C825" i="41"/>
  <c r="C826" i="41"/>
  <c r="C827" i="41"/>
  <c r="C828" i="41"/>
  <c r="C829" i="41"/>
  <c r="C830" i="41"/>
  <c r="C831" i="41"/>
  <c r="C832" i="41"/>
  <c r="C833" i="41"/>
  <c r="C834" i="41"/>
  <c r="C835" i="41"/>
  <c r="C836" i="41"/>
  <c r="C837" i="41"/>
  <c r="C838" i="41"/>
  <c r="C839" i="41"/>
  <c r="C840" i="41"/>
  <c r="C841" i="41"/>
  <c r="C842" i="41"/>
  <c r="C843" i="41"/>
  <c r="C844" i="41"/>
  <c r="C845" i="41"/>
  <c r="C846" i="41"/>
  <c r="C847" i="41"/>
  <c r="C848" i="41"/>
  <c r="C849" i="41"/>
  <c r="C850" i="41"/>
  <c r="C851" i="41"/>
  <c r="C852" i="41"/>
  <c r="C853" i="41"/>
  <c r="C854" i="41"/>
  <c r="C855" i="41"/>
  <c r="C856" i="41"/>
  <c r="C857" i="41"/>
  <c r="C858" i="41"/>
  <c r="C859" i="41"/>
  <c r="C860" i="41"/>
  <c r="C861" i="41"/>
  <c r="C862" i="41"/>
  <c r="C863" i="41"/>
  <c r="C864" i="41"/>
  <c r="C865" i="41"/>
  <c r="C866" i="41"/>
  <c r="C867" i="41"/>
  <c r="C868" i="41"/>
  <c r="C869" i="41"/>
  <c r="C870" i="41"/>
  <c r="C871" i="41"/>
  <c r="C872" i="41"/>
  <c r="C873" i="41"/>
  <c r="C874" i="41"/>
  <c r="C875" i="41"/>
  <c r="C876" i="41"/>
  <c r="C877" i="41"/>
  <c r="C878" i="41"/>
  <c r="C879" i="41"/>
  <c r="C880" i="41"/>
  <c r="C881" i="41"/>
  <c r="C882" i="41"/>
  <c r="C883" i="41"/>
  <c r="C884" i="41"/>
  <c r="C885" i="41"/>
  <c r="C886" i="41"/>
  <c r="C887" i="41"/>
  <c r="C888" i="41"/>
  <c r="C889" i="41"/>
  <c r="C890" i="41"/>
  <c r="C891" i="41"/>
  <c r="C892" i="41"/>
  <c r="C893" i="41"/>
  <c r="C894" i="41"/>
  <c r="C895" i="41"/>
  <c r="C896" i="41"/>
  <c r="C897" i="41"/>
  <c r="C898" i="41"/>
  <c r="C899" i="41"/>
  <c r="C900" i="41"/>
  <c r="C901" i="41"/>
  <c r="C902" i="41"/>
  <c r="C903" i="41"/>
  <c r="C904" i="41"/>
  <c r="C905" i="41"/>
  <c r="C906" i="41"/>
  <c r="C907" i="41"/>
  <c r="C908" i="41"/>
  <c r="C909" i="41"/>
  <c r="C910" i="41"/>
  <c r="C911" i="41"/>
  <c r="C912" i="41"/>
  <c r="C913" i="41"/>
  <c r="C914" i="41"/>
  <c r="C915" i="41"/>
  <c r="C916" i="41"/>
  <c r="C917" i="41"/>
  <c r="C918" i="41"/>
  <c r="C919" i="41"/>
  <c r="C920" i="41"/>
  <c r="C921" i="41"/>
  <c r="C922" i="41"/>
  <c r="C923" i="41"/>
  <c r="C924" i="41"/>
  <c r="C925" i="41"/>
  <c r="C926" i="41"/>
  <c r="C927" i="41"/>
  <c r="C928" i="41"/>
  <c r="C929" i="41"/>
  <c r="C930" i="41"/>
  <c r="C931" i="41"/>
  <c r="C932" i="41"/>
  <c r="C933" i="41"/>
  <c r="C934" i="41"/>
  <c r="C935" i="41"/>
  <c r="C936" i="41"/>
  <c r="C937" i="41"/>
  <c r="C938" i="41"/>
  <c r="C939" i="41"/>
  <c r="C940" i="41"/>
  <c r="C941" i="41"/>
  <c r="C942" i="41"/>
  <c r="C943" i="41"/>
  <c r="C944" i="41"/>
  <c r="C945" i="41"/>
  <c r="C946" i="41"/>
  <c r="C947" i="41"/>
  <c r="C948" i="41"/>
  <c r="C949" i="41"/>
  <c r="C950" i="41"/>
  <c r="C951" i="41"/>
  <c r="C952" i="41"/>
  <c r="C953" i="41"/>
  <c r="C954" i="41"/>
  <c r="C955" i="41"/>
  <c r="C956" i="41"/>
  <c r="C957" i="41"/>
  <c r="C958" i="41"/>
  <c r="C959" i="41"/>
  <c r="C960" i="41"/>
  <c r="C961" i="41"/>
  <c r="C962" i="41"/>
  <c r="C963" i="41"/>
  <c r="C964" i="41"/>
  <c r="C965" i="41"/>
  <c r="C966" i="41"/>
  <c r="C967" i="41"/>
  <c r="C968" i="41"/>
  <c r="C969" i="41"/>
  <c r="C970" i="41"/>
  <c r="C971" i="41"/>
  <c r="C972" i="41"/>
  <c r="C973" i="41"/>
  <c r="C974" i="41"/>
  <c r="C975" i="41"/>
  <c r="C976" i="41"/>
  <c r="C977" i="41"/>
  <c r="C978" i="41"/>
  <c r="C979" i="41"/>
  <c r="C980" i="41"/>
  <c r="C981" i="41"/>
  <c r="C982" i="41"/>
  <c r="C983" i="41"/>
  <c r="C984" i="41"/>
  <c r="C985" i="41"/>
  <c r="C986" i="41"/>
  <c r="C987" i="41"/>
  <c r="C988" i="41"/>
  <c r="C989" i="41"/>
  <c r="C990" i="41"/>
  <c r="C991" i="41"/>
  <c r="C992" i="41"/>
  <c r="C993" i="41"/>
  <c r="C994" i="41"/>
  <c r="C995" i="41"/>
  <c r="C996" i="41"/>
  <c r="C997" i="41"/>
  <c r="C998" i="41"/>
  <c r="C999" i="41"/>
  <c r="C1000" i="41"/>
  <c r="C1001" i="41"/>
  <c r="C1002" i="41"/>
  <c r="C1003" i="41"/>
  <c r="C1004" i="41"/>
  <c r="C1005" i="41"/>
  <c r="C1006" i="41"/>
  <c r="C1007" i="41"/>
  <c r="C1008" i="41"/>
  <c r="C1009" i="41"/>
  <c r="C1010" i="41"/>
  <c r="C1011" i="41"/>
  <c r="C1012" i="41"/>
  <c r="C1013" i="41"/>
  <c r="C1014" i="41"/>
  <c r="C1015" i="41"/>
  <c r="C1016" i="41"/>
  <c r="C1017" i="41"/>
  <c r="C1018" i="41"/>
  <c r="C1019" i="41"/>
  <c r="C1020" i="41"/>
  <c r="C1021" i="41"/>
  <c r="C1022" i="41"/>
  <c r="C1023" i="41"/>
  <c r="C1024" i="41"/>
  <c r="C1025" i="41"/>
  <c r="C1026" i="41"/>
  <c r="C1027" i="41"/>
  <c r="C1028" i="41"/>
  <c r="C1029" i="41"/>
  <c r="C1030" i="41"/>
  <c r="C1031" i="41"/>
  <c r="C1032" i="41"/>
  <c r="C1033" i="41"/>
  <c r="C1034" i="41"/>
  <c r="C1035" i="41"/>
  <c r="C1036" i="41"/>
  <c r="C1037" i="41"/>
  <c r="C1038" i="41"/>
  <c r="C1039" i="41"/>
  <c r="C1040" i="41"/>
  <c r="C1041" i="41"/>
  <c r="C1042" i="41"/>
  <c r="C1043" i="41"/>
  <c r="C1044" i="41"/>
  <c r="C1045" i="41"/>
  <c r="C1046" i="41"/>
  <c r="C1047" i="41"/>
  <c r="C1048" i="41"/>
  <c r="C1049" i="41"/>
  <c r="C1050" i="41"/>
  <c r="C1051" i="41"/>
  <c r="C1052" i="41"/>
  <c r="C1053" i="41"/>
  <c r="C1054" i="41"/>
  <c r="C1055" i="41"/>
  <c r="C1056" i="41"/>
  <c r="C1057" i="41"/>
  <c r="C1058" i="41"/>
  <c r="C1059" i="41"/>
  <c r="C1060" i="41"/>
  <c r="C1061" i="41"/>
  <c r="C1062" i="41"/>
  <c r="C1063" i="41"/>
  <c r="C1064" i="41"/>
  <c r="C1065" i="41"/>
  <c r="C1066" i="41"/>
  <c r="C1067" i="41"/>
  <c r="C1068" i="41"/>
  <c r="C1069" i="41"/>
  <c r="C1070" i="41"/>
  <c r="C1071" i="41"/>
  <c r="C1072" i="41"/>
  <c r="C1073" i="41"/>
  <c r="C1074" i="41"/>
  <c r="C1075" i="41"/>
  <c r="C1076" i="41"/>
  <c r="C1077" i="41"/>
  <c r="C1078" i="41"/>
  <c r="C1079" i="41"/>
  <c r="C1080" i="41"/>
  <c r="C1081" i="41"/>
  <c r="C1082" i="41"/>
  <c r="C1083" i="41"/>
  <c r="C1084" i="41"/>
  <c r="C1085" i="41"/>
  <c r="C1086" i="41"/>
  <c r="C1087" i="41"/>
  <c r="C1088" i="41"/>
  <c r="C1089" i="41"/>
  <c r="C1090" i="41"/>
  <c r="C1091" i="41"/>
  <c r="C1092" i="41"/>
  <c r="C1093" i="41"/>
  <c r="C1094" i="41"/>
  <c r="C1095" i="41"/>
  <c r="C1096" i="41"/>
  <c r="C1097" i="41"/>
  <c r="C1098" i="41"/>
  <c r="C1099" i="41"/>
  <c r="C1100" i="41"/>
  <c r="C1101" i="41"/>
  <c r="C1102" i="41"/>
  <c r="C1103" i="41"/>
  <c r="C1104" i="41"/>
  <c r="C1105" i="41"/>
  <c r="C1106" i="41"/>
  <c r="C1107" i="41"/>
  <c r="C1108" i="41"/>
  <c r="C1109" i="41"/>
  <c r="C1110" i="41"/>
  <c r="C1111" i="41"/>
  <c r="C1112" i="41"/>
  <c r="C1113" i="41"/>
  <c r="C1114" i="41"/>
  <c r="C1115" i="41"/>
  <c r="C1116" i="41"/>
  <c r="C1117" i="41"/>
  <c r="C1118" i="41"/>
  <c r="C1119" i="41"/>
  <c r="C1120" i="41"/>
  <c r="C1121" i="41"/>
  <c r="C1122" i="41"/>
  <c r="C1123" i="41"/>
  <c r="C1124" i="41"/>
  <c r="C1125" i="41"/>
  <c r="C1126" i="41"/>
  <c r="C1127" i="41"/>
  <c r="C1128" i="41"/>
  <c r="C1129" i="41"/>
  <c r="C1130" i="41"/>
  <c r="C1131" i="41"/>
  <c r="C1132" i="41"/>
  <c r="C1133" i="41"/>
  <c r="C1134" i="41"/>
  <c r="C1135" i="41"/>
  <c r="C1136" i="41"/>
  <c r="C1137" i="41"/>
  <c r="C1138" i="41"/>
  <c r="C1139" i="41"/>
  <c r="C1140" i="41"/>
  <c r="C1141" i="41"/>
  <c r="C1142" i="41"/>
  <c r="C1143" i="41"/>
  <c r="C1144" i="41"/>
  <c r="C1145" i="41"/>
  <c r="C1146" i="41"/>
  <c r="C1147" i="41"/>
  <c r="C1148" i="41"/>
  <c r="C1149" i="41"/>
  <c r="C1150" i="41"/>
  <c r="C1151" i="41"/>
  <c r="C1152" i="41"/>
  <c r="C1153" i="41"/>
  <c r="C1154" i="41"/>
  <c r="C1155" i="41"/>
  <c r="C1156" i="41"/>
  <c r="C1157" i="41"/>
  <c r="C1158" i="41"/>
  <c r="C1159" i="41"/>
  <c r="C1160" i="41"/>
  <c r="C1161" i="41"/>
  <c r="C1162" i="41"/>
  <c r="C1163" i="41"/>
  <c r="C1164" i="41"/>
  <c r="C1165" i="41"/>
  <c r="C1166" i="41"/>
  <c r="C1167" i="41"/>
  <c r="C1168" i="41"/>
  <c r="C1169" i="41"/>
  <c r="C1170" i="41"/>
  <c r="C1171" i="41"/>
  <c r="C1172" i="41"/>
  <c r="C1173" i="41"/>
  <c r="C1174" i="41"/>
  <c r="C1175" i="41"/>
  <c r="C1176" i="41"/>
  <c r="C1177" i="41"/>
  <c r="C1178" i="41"/>
  <c r="C1179" i="41"/>
  <c r="C1180" i="41"/>
  <c r="C1181" i="41"/>
  <c r="C1182" i="41"/>
  <c r="C1183" i="41"/>
  <c r="C1184" i="41"/>
  <c r="C1185" i="41"/>
  <c r="C1186" i="41"/>
  <c r="C1187" i="41"/>
  <c r="C1188" i="41"/>
  <c r="C1189" i="41"/>
  <c r="C1190" i="41"/>
  <c r="C1191" i="41"/>
  <c r="C1192" i="41"/>
  <c r="C1193" i="41"/>
  <c r="C1194" i="41"/>
  <c r="C1195" i="41"/>
  <c r="C1196" i="41"/>
  <c r="C1197" i="41"/>
  <c r="C1198" i="41"/>
  <c r="C1199" i="41"/>
  <c r="C1200" i="41"/>
  <c r="C1201" i="41"/>
  <c r="C1202" i="41"/>
  <c r="C1203" i="41"/>
  <c r="C1204" i="41"/>
  <c r="C1205" i="41"/>
  <c r="C1206" i="41"/>
  <c r="C1207" i="41"/>
  <c r="C1208" i="41"/>
  <c r="C1209" i="41"/>
  <c r="C1210" i="41"/>
  <c r="C1211" i="41"/>
  <c r="C1212" i="41"/>
  <c r="C1213" i="41"/>
  <c r="C1214" i="41"/>
  <c r="C1215" i="41"/>
  <c r="C1216" i="41"/>
  <c r="C1217" i="41"/>
  <c r="C1218" i="41"/>
  <c r="C1219" i="41"/>
  <c r="C1220" i="41"/>
  <c r="C1221" i="41"/>
  <c r="C1222" i="41"/>
  <c r="C1223" i="41"/>
  <c r="C1224" i="41"/>
  <c r="C1225" i="41"/>
  <c r="C1226" i="41"/>
  <c r="C1227" i="41"/>
  <c r="C1228" i="41"/>
  <c r="C1229" i="41"/>
  <c r="C1230" i="41"/>
  <c r="C1231" i="41"/>
  <c r="C1232" i="41"/>
  <c r="C1233" i="41"/>
  <c r="C1234" i="41"/>
  <c r="C1235" i="41"/>
  <c r="C1236" i="41"/>
  <c r="C1237" i="41"/>
  <c r="C1238" i="41"/>
  <c r="C1239" i="41"/>
  <c r="C1240" i="41"/>
  <c r="C1241" i="41"/>
  <c r="C1242" i="41"/>
  <c r="C1243" i="41"/>
  <c r="C1244" i="41"/>
  <c r="C1245" i="41"/>
  <c r="C1246" i="41"/>
  <c r="C1247" i="41"/>
  <c r="C1248" i="41"/>
  <c r="C1249" i="41"/>
  <c r="C1250" i="41"/>
  <c r="C1251" i="41"/>
  <c r="C1252" i="41"/>
  <c r="C1253" i="41"/>
  <c r="C1254" i="41"/>
  <c r="C1255" i="41"/>
  <c r="C1256" i="41"/>
  <c r="C1257" i="41"/>
  <c r="C1258" i="41"/>
  <c r="C1259" i="41"/>
  <c r="C1260" i="41"/>
  <c r="C1261" i="41"/>
  <c r="C1262" i="41"/>
  <c r="C1263" i="41"/>
  <c r="C1264" i="41"/>
  <c r="C1265" i="41"/>
  <c r="C1266" i="41"/>
  <c r="C1267" i="41"/>
  <c r="C1268" i="41"/>
  <c r="C1269" i="41"/>
  <c r="C1270" i="41"/>
  <c r="C1271" i="41"/>
  <c r="C1272" i="41"/>
  <c r="C1273" i="41"/>
  <c r="C1274" i="41"/>
  <c r="C1275" i="41"/>
  <c r="C1276" i="41"/>
  <c r="C1277" i="41"/>
  <c r="C1278" i="41"/>
  <c r="C1279" i="41"/>
  <c r="C1280" i="41"/>
  <c r="C1281" i="41"/>
  <c r="C1282" i="41"/>
  <c r="C1283" i="41"/>
  <c r="C1284" i="41"/>
  <c r="C1285" i="41"/>
  <c r="C1286" i="41"/>
  <c r="C1287" i="41"/>
  <c r="C1288" i="41"/>
  <c r="C1289" i="41"/>
  <c r="C1290" i="41"/>
  <c r="C1291" i="41"/>
  <c r="C1292" i="41"/>
  <c r="C1293" i="41"/>
  <c r="C1294" i="41"/>
  <c r="C1295" i="41"/>
  <c r="C1296" i="41"/>
  <c r="C1297" i="41"/>
  <c r="C1298" i="41"/>
  <c r="C1299" i="41"/>
  <c r="C1300" i="41"/>
  <c r="C1301" i="41"/>
  <c r="C1302" i="41"/>
  <c r="C1303" i="41"/>
  <c r="C1304" i="41"/>
  <c r="C1305" i="41"/>
  <c r="C1306" i="41"/>
  <c r="C1307" i="41"/>
  <c r="C1308" i="41"/>
  <c r="C1309" i="41"/>
  <c r="C1310" i="41"/>
  <c r="C1311" i="41"/>
  <c r="C1312" i="41"/>
  <c r="C1313" i="41"/>
  <c r="C1314" i="41"/>
  <c r="C1315" i="41"/>
  <c r="C1316" i="41"/>
  <c r="C1317" i="41"/>
  <c r="C1318" i="41"/>
  <c r="C1319" i="41"/>
  <c r="C1320" i="41"/>
  <c r="C1321" i="41"/>
  <c r="C1322" i="41"/>
  <c r="C1323" i="41"/>
  <c r="C1324" i="41"/>
  <c r="C1325" i="41"/>
  <c r="C1326" i="41"/>
  <c r="C1327" i="41"/>
  <c r="C1328" i="41"/>
  <c r="C1329" i="41"/>
  <c r="C1330" i="41"/>
  <c r="C1331" i="41"/>
  <c r="C1332" i="41"/>
  <c r="C1333" i="41"/>
  <c r="C1334" i="41"/>
  <c r="C1335" i="41"/>
  <c r="C1336" i="41"/>
  <c r="C1337" i="41"/>
  <c r="C1338" i="41"/>
  <c r="C1339" i="41"/>
  <c r="C1340" i="41"/>
  <c r="C1341" i="41"/>
  <c r="C1342" i="41"/>
  <c r="C1343" i="41"/>
  <c r="C1344" i="41"/>
  <c r="C1345" i="41"/>
  <c r="C1346" i="41"/>
  <c r="C1347" i="41"/>
  <c r="C1348" i="41"/>
  <c r="C1349" i="41"/>
  <c r="C1350" i="41"/>
  <c r="C1351" i="41"/>
  <c r="C1352" i="41"/>
  <c r="C1353" i="41"/>
  <c r="C1354" i="41"/>
  <c r="C1355" i="41"/>
  <c r="C1356" i="41"/>
  <c r="C1357" i="41"/>
  <c r="C1358" i="41"/>
  <c r="C1359" i="41"/>
  <c r="C1360" i="41"/>
  <c r="C1361" i="41"/>
  <c r="C1362" i="41"/>
  <c r="C1363" i="41"/>
  <c r="C1364" i="41"/>
  <c r="C1365" i="41"/>
  <c r="C1366" i="41"/>
  <c r="C1367" i="41"/>
  <c r="C1368" i="41"/>
  <c r="C1369" i="41"/>
  <c r="C1370" i="41"/>
  <c r="C1371" i="41"/>
  <c r="C1372" i="41"/>
  <c r="C1373" i="41"/>
  <c r="C1374" i="41"/>
  <c r="C1375" i="41"/>
  <c r="C1376" i="41"/>
  <c r="C1377" i="41"/>
  <c r="C1378" i="41"/>
  <c r="C1379" i="41"/>
  <c r="C1380" i="41"/>
  <c r="C1381" i="41"/>
  <c r="C1382" i="41"/>
  <c r="C1383" i="41"/>
  <c r="C1384" i="41"/>
  <c r="C1385" i="41"/>
  <c r="C1386" i="41"/>
  <c r="C1387" i="41"/>
  <c r="C1388" i="41"/>
  <c r="C1389" i="41"/>
  <c r="C1390" i="41"/>
  <c r="C1391" i="41"/>
  <c r="C1392" i="41"/>
  <c r="C1393" i="41"/>
  <c r="C1394" i="41"/>
  <c r="C1395" i="41"/>
  <c r="C1396" i="41"/>
  <c r="C1397" i="41"/>
  <c r="C1398" i="41"/>
  <c r="C1399" i="41"/>
  <c r="C1400" i="41"/>
  <c r="C1401" i="41"/>
  <c r="C1402" i="41"/>
  <c r="C1403" i="41"/>
  <c r="C1404" i="41"/>
  <c r="C1405" i="41"/>
  <c r="C1406" i="41"/>
  <c r="C1407" i="41"/>
  <c r="C1408" i="41"/>
  <c r="C1409" i="41"/>
  <c r="C1410" i="41"/>
  <c r="C1411" i="41"/>
  <c r="C1412" i="41"/>
  <c r="C1413" i="41"/>
  <c r="C1414" i="41"/>
  <c r="C1415" i="41"/>
  <c r="C1416" i="41"/>
  <c r="C1417" i="41"/>
  <c r="C1418" i="41"/>
  <c r="C1419" i="41"/>
  <c r="C1420" i="41"/>
  <c r="C1421" i="41"/>
  <c r="C1422" i="41"/>
  <c r="C1423" i="41"/>
  <c r="C1424" i="41"/>
  <c r="C1425" i="41"/>
  <c r="C1426" i="41"/>
  <c r="C1427" i="41"/>
  <c r="C1428" i="41"/>
  <c r="C1429" i="41"/>
  <c r="C1430" i="41"/>
  <c r="C1431" i="41"/>
  <c r="C1432" i="41"/>
  <c r="C1433" i="41"/>
  <c r="C1434" i="41"/>
  <c r="C1435" i="41"/>
  <c r="C1436" i="41"/>
  <c r="C1437" i="41"/>
  <c r="C1438" i="41"/>
  <c r="C1439" i="41"/>
  <c r="C1440" i="41"/>
  <c r="C1441" i="41"/>
  <c r="C1442" i="41"/>
  <c r="C1443" i="41"/>
  <c r="C1444" i="41"/>
  <c r="C1445" i="41"/>
  <c r="C1446" i="41"/>
  <c r="C1447" i="41"/>
  <c r="C1448" i="41"/>
  <c r="C1449" i="41"/>
  <c r="C1450" i="41"/>
  <c r="C1451" i="41"/>
  <c r="C1452" i="41"/>
  <c r="C1453" i="41"/>
  <c r="C1454" i="41"/>
  <c r="C1455" i="41"/>
  <c r="C1456" i="41"/>
  <c r="C1457" i="41"/>
  <c r="C1458" i="41"/>
  <c r="C1459" i="41"/>
  <c r="C1460" i="41"/>
  <c r="C1461" i="41"/>
  <c r="C1462" i="41"/>
  <c r="C1463" i="41"/>
  <c r="C1464" i="41"/>
  <c r="C1465" i="41"/>
  <c r="C1466" i="41"/>
  <c r="C1467" i="41"/>
  <c r="C1468" i="41"/>
  <c r="C1469" i="41"/>
  <c r="C1470" i="41"/>
  <c r="C1471" i="41"/>
  <c r="C1472" i="41"/>
  <c r="C1473" i="41"/>
  <c r="C1474" i="41"/>
  <c r="C1475" i="41"/>
  <c r="C1476" i="41"/>
  <c r="C1477" i="41"/>
  <c r="C1478" i="41"/>
  <c r="C1479" i="41"/>
  <c r="C1480" i="41"/>
  <c r="C1481" i="41"/>
  <c r="C1482" i="41"/>
  <c r="C1483" i="41"/>
  <c r="C1484" i="41"/>
  <c r="C1485" i="41"/>
  <c r="C1486" i="41"/>
  <c r="C1487" i="41"/>
  <c r="C1488" i="41"/>
  <c r="C1489" i="41"/>
  <c r="C1490" i="41"/>
  <c r="C1491" i="41"/>
  <c r="C1492" i="41"/>
  <c r="C1493" i="41"/>
  <c r="C1494" i="41"/>
  <c r="C1495" i="41"/>
  <c r="C1496" i="41"/>
  <c r="C1497" i="41"/>
  <c r="C1498" i="41"/>
  <c r="C1499" i="41"/>
  <c r="C1500" i="41"/>
  <c r="C1501" i="41"/>
  <c r="C1502" i="41"/>
  <c r="C1503" i="41"/>
  <c r="C1504" i="41"/>
  <c r="C1505" i="41"/>
  <c r="C1506" i="41"/>
  <c r="C1507" i="41"/>
  <c r="C1508" i="41"/>
  <c r="C1509" i="41"/>
  <c r="C1510" i="41"/>
  <c r="C1511" i="41"/>
  <c r="C1512" i="41"/>
  <c r="C1513" i="41"/>
  <c r="C1514" i="41"/>
  <c r="C1515" i="41"/>
  <c r="C1516" i="41"/>
  <c r="C1517" i="41"/>
  <c r="C1518" i="41"/>
  <c r="C1519" i="41"/>
  <c r="C1520" i="41"/>
  <c r="C1521" i="41"/>
  <c r="C1522" i="41"/>
  <c r="C1523" i="41"/>
  <c r="C1524" i="41"/>
  <c r="C1525" i="41"/>
  <c r="C1526" i="41"/>
  <c r="C1527" i="41"/>
  <c r="C1528" i="41"/>
  <c r="C1529" i="41"/>
  <c r="C1530" i="41"/>
  <c r="C1531" i="41"/>
  <c r="C1532" i="41"/>
  <c r="C1533" i="41"/>
  <c r="C1534" i="41"/>
  <c r="C1535" i="41"/>
  <c r="C1536" i="41"/>
  <c r="C1537" i="41"/>
  <c r="C1538" i="41"/>
  <c r="C1539" i="41"/>
  <c r="C1540" i="41"/>
  <c r="C1541" i="41"/>
  <c r="C1542" i="41"/>
  <c r="C1543" i="41"/>
  <c r="C1544" i="41"/>
  <c r="C1545" i="41"/>
  <c r="C1546" i="41"/>
  <c r="C1547" i="41"/>
  <c r="C1548" i="41"/>
  <c r="C1549" i="41"/>
  <c r="C1550" i="41"/>
  <c r="C1551" i="41"/>
  <c r="C1552" i="41"/>
  <c r="C1553" i="41"/>
  <c r="C1554" i="41"/>
  <c r="C1555" i="41"/>
  <c r="C1556" i="41"/>
  <c r="C1557" i="41"/>
  <c r="C1558" i="41"/>
  <c r="C1559" i="41"/>
  <c r="C1560" i="41"/>
  <c r="C1561" i="41"/>
  <c r="C1562" i="41"/>
  <c r="C1563" i="41"/>
  <c r="C1564" i="41"/>
  <c r="C1565" i="41"/>
  <c r="C1566" i="41"/>
  <c r="C1567" i="41"/>
  <c r="C1568" i="41"/>
  <c r="C1569" i="41"/>
  <c r="C1570" i="41"/>
  <c r="C1571" i="41"/>
  <c r="C1572" i="41"/>
  <c r="C1573" i="41"/>
  <c r="C1574" i="41"/>
  <c r="C1575" i="41"/>
  <c r="C1576" i="41"/>
  <c r="C1577" i="41"/>
  <c r="C1578" i="41"/>
  <c r="C1579" i="41"/>
  <c r="C1580" i="41"/>
  <c r="C1581" i="41"/>
  <c r="C1582" i="41"/>
  <c r="C1583" i="41"/>
  <c r="C1584" i="41"/>
  <c r="C1585" i="41"/>
  <c r="C1586" i="41"/>
  <c r="C1587" i="41"/>
  <c r="C1588" i="41"/>
  <c r="C1589" i="41"/>
  <c r="C1590" i="41"/>
  <c r="C1591" i="41"/>
  <c r="C1592" i="41"/>
  <c r="C1593" i="41"/>
  <c r="C1594" i="41"/>
  <c r="C1595" i="41"/>
  <c r="C1596" i="41"/>
  <c r="C1597" i="41"/>
  <c r="C1598" i="41"/>
  <c r="C1599" i="41"/>
  <c r="C1600" i="41"/>
  <c r="C1601" i="41"/>
  <c r="C1602" i="41"/>
  <c r="C1603" i="41"/>
  <c r="C1604" i="41"/>
  <c r="C1605" i="41"/>
  <c r="C1606" i="41"/>
  <c r="C1607" i="41"/>
  <c r="C1608" i="41"/>
  <c r="C1609" i="41"/>
  <c r="C1610" i="41"/>
  <c r="C1611" i="41"/>
  <c r="C1612" i="41"/>
  <c r="C1613" i="41"/>
  <c r="C1614" i="41"/>
  <c r="C1615" i="41"/>
  <c r="C1616" i="41"/>
  <c r="C1617" i="41"/>
  <c r="C1618" i="41"/>
  <c r="C1619" i="41"/>
  <c r="C1620" i="41"/>
  <c r="C1621" i="41"/>
  <c r="C1622" i="41"/>
  <c r="C1623" i="41"/>
  <c r="C1624" i="41"/>
  <c r="C1625" i="41"/>
  <c r="C1626" i="41"/>
  <c r="C1627" i="41"/>
  <c r="C1628" i="41"/>
  <c r="C1629" i="41"/>
  <c r="C1630" i="41"/>
  <c r="C1631" i="41"/>
  <c r="C1632" i="41"/>
  <c r="C1633" i="41"/>
  <c r="C1634" i="41"/>
  <c r="C1635" i="41"/>
  <c r="C1636" i="41"/>
  <c r="C1637" i="41"/>
  <c r="C1638" i="41"/>
  <c r="C1639" i="41"/>
  <c r="C1640" i="41"/>
  <c r="C1641" i="41"/>
  <c r="C1642" i="41"/>
  <c r="C1643" i="41"/>
  <c r="C1644" i="41"/>
  <c r="C1645" i="41"/>
  <c r="C1646" i="41"/>
  <c r="C1647" i="41"/>
  <c r="C1648" i="41"/>
  <c r="C1649" i="41"/>
  <c r="C1650" i="41"/>
  <c r="C1651" i="41"/>
  <c r="C1652" i="41"/>
  <c r="C1653" i="41"/>
  <c r="C1654" i="41"/>
  <c r="C1655" i="41"/>
  <c r="C1656" i="41"/>
  <c r="C1657" i="41"/>
  <c r="C1658" i="41"/>
  <c r="C1659" i="41"/>
  <c r="C1660" i="41"/>
  <c r="C1661" i="41"/>
  <c r="C1662" i="41"/>
  <c r="C1663" i="41"/>
  <c r="C1664" i="41"/>
  <c r="C1665" i="41"/>
  <c r="C1666" i="41"/>
  <c r="C1667" i="41"/>
  <c r="C1668" i="41"/>
  <c r="C1669" i="41"/>
  <c r="C1670" i="41"/>
  <c r="C1671" i="41"/>
  <c r="C1672" i="41"/>
  <c r="C1673" i="41"/>
  <c r="C1674" i="41"/>
  <c r="C1675" i="41"/>
  <c r="C1676" i="41"/>
  <c r="C1677" i="41"/>
  <c r="C1678" i="41"/>
  <c r="C1679" i="41"/>
  <c r="C1680" i="41"/>
  <c r="C1681" i="41"/>
  <c r="C1682" i="41"/>
  <c r="C1683" i="41"/>
  <c r="C1684" i="41"/>
  <c r="C1685" i="41"/>
  <c r="C1686" i="41"/>
  <c r="C1687" i="41"/>
  <c r="C1688" i="41"/>
  <c r="C1689" i="41"/>
  <c r="C1690" i="41"/>
  <c r="C1691" i="41"/>
  <c r="C1692" i="41"/>
  <c r="C1693" i="41"/>
  <c r="C1694" i="41"/>
  <c r="C1695" i="41"/>
  <c r="C1696" i="41"/>
  <c r="C1697" i="41"/>
  <c r="C1698" i="41"/>
  <c r="C1699" i="41"/>
  <c r="C1700" i="41"/>
  <c r="C1701" i="41"/>
  <c r="C1702" i="41"/>
  <c r="C1703" i="41"/>
  <c r="C1704" i="41"/>
  <c r="C1705" i="41"/>
  <c r="C1706" i="41"/>
  <c r="C1707" i="41"/>
  <c r="C1708" i="41"/>
  <c r="C1709" i="41"/>
  <c r="C1710" i="41"/>
  <c r="C1711" i="41"/>
  <c r="C1712" i="41"/>
  <c r="C1713" i="41"/>
  <c r="C1714" i="41"/>
  <c r="C1715" i="41"/>
  <c r="C1716" i="41"/>
  <c r="C1717" i="41"/>
  <c r="C1718" i="41"/>
  <c r="C1719" i="41"/>
  <c r="C1720" i="41"/>
  <c r="C1721" i="41"/>
  <c r="C1722" i="41"/>
  <c r="C1723" i="41"/>
  <c r="C1724" i="41"/>
  <c r="C1725" i="41"/>
  <c r="C1726" i="41"/>
  <c r="C1727" i="41"/>
  <c r="C1728" i="41"/>
  <c r="C1729" i="41"/>
  <c r="C1730" i="41"/>
  <c r="C1731" i="41"/>
  <c r="C1732" i="41"/>
  <c r="C1733" i="41"/>
  <c r="C1734" i="41"/>
  <c r="C1735" i="41"/>
  <c r="C1736" i="41"/>
  <c r="C1737" i="41"/>
  <c r="C1738" i="41"/>
  <c r="C1739" i="41"/>
  <c r="C1740" i="41"/>
  <c r="C1741" i="41"/>
  <c r="C1742" i="41"/>
  <c r="C1743" i="41"/>
  <c r="C1744" i="41"/>
  <c r="C1745" i="41"/>
  <c r="C1746" i="41"/>
  <c r="C1747" i="41"/>
  <c r="C1748" i="41"/>
  <c r="C1749" i="41"/>
  <c r="C1750" i="41"/>
  <c r="C1751" i="41"/>
  <c r="C1752" i="41"/>
  <c r="C1753" i="41"/>
  <c r="C1754" i="41"/>
  <c r="C1755" i="41"/>
  <c r="C1756" i="41"/>
  <c r="C1757" i="41"/>
  <c r="C1758" i="41"/>
  <c r="C1759" i="41"/>
  <c r="C1760" i="41"/>
  <c r="C1761" i="41"/>
  <c r="C1762" i="41"/>
  <c r="C1763" i="41"/>
  <c r="C1764" i="41"/>
  <c r="C1765" i="41"/>
  <c r="C1766" i="41"/>
  <c r="C1767" i="41"/>
  <c r="C1768" i="41"/>
  <c r="C1769" i="41"/>
  <c r="C1770" i="41"/>
  <c r="C1771" i="41"/>
  <c r="C1772" i="41"/>
  <c r="C1773" i="41"/>
  <c r="C1774" i="41"/>
  <c r="C1775" i="41"/>
  <c r="C1776" i="41"/>
  <c r="C1777" i="41"/>
  <c r="C1778" i="41"/>
  <c r="C1779" i="41"/>
  <c r="C1780" i="41"/>
  <c r="C1781" i="41"/>
  <c r="C1782" i="41"/>
  <c r="C1783" i="41"/>
  <c r="C1784" i="41"/>
  <c r="C1785" i="41"/>
  <c r="C1786" i="41"/>
  <c r="C1787" i="41"/>
  <c r="C1788" i="41"/>
  <c r="C1789" i="41"/>
  <c r="C1790" i="41"/>
  <c r="C1791" i="41"/>
  <c r="C1792" i="41"/>
  <c r="C1793" i="41"/>
  <c r="C1794" i="41"/>
  <c r="C1795" i="41"/>
  <c r="C1796" i="41"/>
  <c r="C1797" i="41"/>
  <c r="C1798" i="41"/>
  <c r="C1799" i="41"/>
  <c r="C1800" i="41"/>
  <c r="C1801" i="41"/>
  <c r="C1802" i="41"/>
  <c r="C1803" i="41"/>
  <c r="C1804" i="41"/>
  <c r="C1805" i="41"/>
  <c r="C1806" i="41"/>
  <c r="C1807" i="41"/>
  <c r="C1808" i="41"/>
  <c r="C1809" i="41"/>
  <c r="C1810" i="41"/>
  <c r="C1811" i="41"/>
  <c r="C1812" i="41"/>
  <c r="C1813" i="41"/>
  <c r="C1814" i="41"/>
  <c r="C1815" i="41"/>
  <c r="C1816" i="41"/>
  <c r="C1817" i="41"/>
  <c r="C1818" i="41"/>
  <c r="C1819" i="41"/>
  <c r="C1820" i="41"/>
  <c r="C1821" i="41"/>
  <c r="C1822" i="41"/>
  <c r="C1823" i="41"/>
  <c r="C1824" i="41"/>
  <c r="C1825" i="41"/>
  <c r="C1826" i="41"/>
  <c r="C1827" i="41"/>
  <c r="C1828" i="41"/>
  <c r="C1829" i="41"/>
  <c r="C1830" i="41"/>
  <c r="C1831" i="41"/>
  <c r="C1832" i="41"/>
  <c r="C1833" i="41"/>
  <c r="C1834" i="41"/>
  <c r="C1835" i="41"/>
  <c r="C1836" i="41"/>
  <c r="C1837" i="41"/>
  <c r="C1838" i="41"/>
  <c r="C1839" i="41"/>
  <c r="C1840" i="41"/>
  <c r="C1841" i="41"/>
  <c r="C1842" i="41"/>
  <c r="C1843" i="41"/>
  <c r="C1844" i="41"/>
  <c r="C1845" i="41"/>
  <c r="C1846" i="41"/>
  <c r="C1847" i="41"/>
  <c r="C1848" i="41"/>
  <c r="C1849" i="41"/>
  <c r="C1850" i="41"/>
  <c r="C1851" i="41"/>
  <c r="C1852" i="41"/>
  <c r="C1853" i="41"/>
  <c r="C1854" i="41"/>
  <c r="C1855" i="41"/>
  <c r="C1856" i="41"/>
  <c r="C1857" i="41"/>
  <c r="C1858" i="41"/>
  <c r="C1859" i="41"/>
  <c r="C1860" i="41"/>
  <c r="C1861" i="41"/>
  <c r="C1862" i="41"/>
  <c r="C1863" i="41"/>
  <c r="C1864" i="41"/>
  <c r="C1865" i="41"/>
  <c r="C1866" i="41"/>
  <c r="C1867" i="41"/>
  <c r="C1868" i="41"/>
  <c r="C1869" i="41"/>
  <c r="C1870" i="41"/>
  <c r="C1871" i="41"/>
  <c r="C1872" i="41"/>
  <c r="C1873" i="41"/>
  <c r="C1874" i="41"/>
  <c r="C1875" i="41"/>
  <c r="C1876" i="41"/>
  <c r="C1877" i="41"/>
  <c r="C1878" i="41"/>
  <c r="C1879" i="41"/>
  <c r="C1880" i="41"/>
  <c r="C1881" i="41"/>
  <c r="C1882" i="41"/>
  <c r="C1883" i="41"/>
  <c r="C1884" i="41"/>
  <c r="C1885" i="41"/>
  <c r="C1886" i="41"/>
  <c r="C1887" i="41"/>
  <c r="C1888" i="41"/>
  <c r="C1889" i="41"/>
  <c r="C1890" i="41"/>
  <c r="C1891" i="41"/>
  <c r="C1892" i="41"/>
  <c r="C1893" i="41"/>
  <c r="C1894" i="41"/>
  <c r="C1895" i="41"/>
  <c r="C1896" i="41"/>
  <c r="C1897" i="41"/>
  <c r="C1898" i="41"/>
  <c r="C1899" i="41"/>
  <c r="C1900" i="41"/>
  <c r="C1901" i="41"/>
  <c r="C1902" i="41"/>
  <c r="C1903" i="41"/>
  <c r="C1904" i="41"/>
  <c r="C1905" i="41"/>
  <c r="C1906" i="41"/>
  <c r="C1907" i="41"/>
  <c r="C1908" i="41"/>
  <c r="C1909" i="41"/>
  <c r="C1910" i="41"/>
  <c r="C1911" i="41"/>
  <c r="C1912" i="41"/>
  <c r="C1913" i="41"/>
  <c r="C1914" i="41"/>
  <c r="C1915" i="41"/>
  <c r="C1916" i="41"/>
  <c r="C1917" i="41"/>
  <c r="C1918" i="41"/>
  <c r="C1919" i="41"/>
  <c r="C1920" i="41"/>
  <c r="C1921" i="41"/>
  <c r="C1922" i="41"/>
  <c r="C1923" i="41"/>
  <c r="C1924" i="41"/>
  <c r="C1925" i="41"/>
  <c r="C1926" i="41"/>
  <c r="C1927" i="41"/>
  <c r="C1928" i="41"/>
  <c r="C1929" i="41"/>
  <c r="C1930" i="41"/>
  <c r="C1931" i="41"/>
  <c r="C1932" i="41"/>
  <c r="C1933" i="41"/>
  <c r="C1934" i="41"/>
  <c r="C1935" i="41"/>
  <c r="C1936" i="41"/>
  <c r="C1937" i="41"/>
  <c r="C1938" i="41"/>
  <c r="C1939" i="41"/>
  <c r="C1940" i="41"/>
  <c r="C1941" i="41"/>
  <c r="C1942" i="41"/>
  <c r="C1943" i="41"/>
  <c r="C1944" i="41"/>
  <c r="C1945" i="41"/>
  <c r="C1946" i="41"/>
  <c r="C1947" i="41"/>
  <c r="C1948" i="41"/>
  <c r="C1949" i="41"/>
  <c r="C1950" i="41"/>
  <c r="C1951" i="41"/>
  <c r="C1952" i="41"/>
  <c r="C1953" i="41"/>
  <c r="C1954" i="41"/>
  <c r="C1955" i="41"/>
  <c r="C1956" i="41"/>
  <c r="C1957" i="41"/>
  <c r="C1958" i="41"/>
  <c r="C1959" i="41"/>
  <c r="C1960" i="41"/>
  <c r="C1961" i="41"/>
  <c r="C1962" i="41"/>
  <c r="C1963" i="41"/>
  <c r="C1964" i="41"/>
  <c r="C1965" i="41"/>
  <c r="C1966" i="41"/>
  <c r="C1967" i="41"/>
  <c r="C1968" i="41"/>
  <c r="C1969" i="41"/>
  <c r="C1970" i="41"/>
  <c r="C1971" i="41"/>
  <c r="C1972" i="41"/>
  <c r="C1973" i="41"/>
  <c r="C1974" i="41"/>
  <c r="C1975" i="41"/>
  <c r="C1976" i="41"/>
  <c r="C1977" i="41"/>
  <c r="C1978" i="41"/>
  <c r="C1979" i="41"/>
  <c r="C1980" i="41"/>
  <c r="C1981" i="41"/>
  <c r="C1982" i="41"/>
  <c r="C1983" i="41"/>
  <c r="C1984" i="41"/>
  <c r="C1985" i="41"/>
  <c r="C1986" i="41"/>
  <c r="C1987" i="41"/>
  <c r="C1988" i="41"/>
  <c r="C1989" i="41"/>
  <c r="C1990" i="41"/>
  <c r="C1991" i="41"/>
  <c r="C1992" i="41"/>
  <c r="C1993" i="41"/>
  <c r="C1994" i="41"/>
  <c r="C1995" i="41"/>
  <c r="C1996" i="41"/>
  <c r="C1997" i="41"/>
  <c r="C1998" i="41"/>
  <c r="C1999" i="41"/>
  <c r="C2000" i="41"/>
  <c r="C2001" i="41"/>
  <c r="C2002" i="41"/>
  <c r="C2003" i="41"/>
  <c r="C2004" i="41"/>
  <c r="C2005" i="41"/>
  <c r="C2006" i="41"/>
  <c r="C2007" i="41"/>
  <c r="C2008" i="41"/>
  <c r="C2009" i="41"/>
  <c r="C2010" i="41"/>
  <c r="C2011" i="41"/>
  <c r="C2012" i="41"/>
  <c r="C2013" i="41"/>
  <c r="C2014" i="41"/>
  <c r="C2015" i="41"/>
  <c r="C2016" i="41"/>
  <c r="C2017" i="41"/>
  <c r="C2018" i="41"/>
  <c r="C2019" i="41"/>
  <c r="C2020" i="41"/>
  <c r="C2021" i="41"/>
  <c r="C2022" i="41"/>
  <c r="C2023" i="41"/>
  <c r="C2024" i="41"/>
  <c r="C2025" i="41"/>
  <c r="C2026" i="41"/>
  <c r="C2027" i="41"/>
  <c r="C2028" i="41"/>
  <c r="C2029" i="41"/>
  <c r="C2030" i="41"/>
  <c r="C2031" i="41"/>
  <c r="C2032" i="41"/>
  <c r="C2033" i="41"/>
  <c r="C2034" i="41"/>
  <c r="C2035" i="41"/>
  <c r="C2036" i="41"/>
  <c r="C2037" i="41"/>
  <c r="C2038" i="41"/>
  <c r="C2039" i="41"/>
  <c r="C2040" i="41"/>
  <c r="C2041" i="41"/>
  <c r="C2042" i="41"/>
  <c r="C2043" i="41"/>
  <c r="C2044" i="41"/>
  <c r="C2045" i="41"/>
  <c r="C2046" i="41"/>
  <c r="C2047" i="41"/>
  <c r="C2048" i="41"/>
  <c r="C2049" i="41"/>
  <c r="C2050" i="41"/>
  <c r="C2051" i="41"/>
  <c r="C2052" i="41"/>
  <c r="C2053" i="41"/>
  <c r="C2054" i="41"/>
  <c r="C2055" i="41"/>
  <c r="C2056" i="41"/>
  <c r="C2057" i="41"/>
  <c r="C2058" i="41"/>
  <c r="C2059" i="41"/>
  <c r="C2060" i="41"/>
  <c r="C2061" i="41"/>
  <c r="C2062" i="41"/>
  <c r="C2063" i="41"/>
  <c r="C2064" i="41"/>
  <c r="C2065" i="41"/>
  <c r="C2066" i="41"/>
  <c r="C2067" i="41"/>
  <c r="C2068" i="41"/>
  <c r="C2069" i="41"/>
  <c r="C2070" i="41"/>
  <c r="C2071" i="41"/>
  <c r="C2072" i="41"/>
  <c r="C2073" i="41"/>
  <c r="C2074" i="41"/>
  <c r="C2075" i="41"/>
  <c r="C2076" i="41"/>
  <c r="C2077" i="41"/>
  <c r="C2078" i="41"/>
  <c r="C2079" i="41"/>
  <c r="C2080" i="41"/>
  <c r="C2081" i="41"/>
  <c r="C2082" i="41"/>
  <c r="C2083" i="41"/>
  <c r="C2084" i="41"/>
  <c r="C2085" i="41"/>
  <c r="C2086" i="41"/>
  <c r="C2087" i="41"/>
  <c r="C2088" i="41"/>
  <c r="C2089" i="41"/>
  <c r="C2090" i="41"/>
  <c r="C2091" i="41"/>
  <c r="C2092" i="41"/>
  <c r="C2093" i="41"/>
  <c r="C2094" i="41"/>
  <c r="C2095" i="41"/>
  <c r="C2096" i="41"/>
  <c r="C2097" i="41"/>
  <c r="C2098" i="41"/>
  <c r="C2099" i="41"/>
  <c r="C2100" i="41"/>
  <c r="C2101" i="41"/>
  <c r="C2102" i="41"/>
  <c r="C2103" i="41"/>
  <c r="C2104" i="41"/>
  <c r="C2105" i="41"/>
  <c r="C2106" i="41"/>
  <c r="C2107" i="41"/>
  <c r="C2108" i="41"/>
  <c r="C2109" i="41"/>
  <c r="C2110" i="41"/>
  <c r="C2111" i="41"/>
  <c r="C2112" i="41"/>
  <c r="C2113" i="41"/>
  <c r="C2114" i="41"/>
  <c r="C2115" i="41"/>
  <c r="C2116" i="41"/>
  <c r="C2117" i="41"/>
  <c r="C2118" i="41"/>
  <c r="C2119" i="41"/>
  <c r="C2120" i="41"/>
  <c r="C2121" i="41"/>
  <c r="C2122" i="41"/>
  <c r="C2123" i="41"/>
  <c r="C2124" i="41"/>
  <c r="C2125" i="41"/>
  <c r="C2126" i="41"/>
  <c r="C2127" i="41"/>
  <c r="C2128" i="41"/>
  <c r="C2129" i="41"/>
  <c r="C2130" i="41"/>
  <c r="C2131" i="41"/>
  <c r="C2132" i="41"/>
  <c r="C2133" i="41"/>
  <c r="C2134" i="41"/>
  <c r="C2135" i="41"/>
  <c r="C2136" i="41"/>
  <c r="C2137" i="41"/>
  <c r="C2138" i="41"/>
  <c r="C2139" i="41"/>
  <c r="C2140" i="41"/>
  <c r="C2141" i="41"/>
  <c r="C2142" i="41"/>
  <c r="C2143" i="41"/>
  <c r="C2144" i="41"/>
  <c r="C2145" i="41"/>
  <c r="C2146" i="41"/>
  <c r="C2147" i="41"/>
  <c r="C2148" i="41"/>
  <c r="C2149" i="41"/>
  <c r="C2150" i="41"/>
  <c r="C2151" i="41"/>
  <c r="C2152" i="41"/>
  <c r="C2153" i="41"/>
  <c r="C2154" i="41"/>
  <c r="C2155" i="41"/>
  <c r="C2156" i="41"/>
  <c r="C2157" i="41"/>
  <c r="C2158" i="41"/>
  <c r="C2159" i="41"/>
  <c r="C2160" i="41"/>
  <c r="C2161" i="41"/>
  <c r="C2162" i="41"/>
  <c r="C2163" i="41"/>
  <c r="C2164" i="41"/>
  <c r="C2165" i="41"/>
  <c r="C2166" i="41"/>
  <c r="C2167" i="41"/>
  <c r="C2168" i="41"/>
  <c r="C2169" i="41"/>
  <c r="C2170" i="41"/>
  <c r="C2171" i="41"/>
  <c r="C2172" i="41"/>
  <c r="C2173" i="41"/>
  <c r="C2174" i="41"/>
  <c r="C2175" i="41"/>
  <c r="C2176" i="41"/>
  <c r="C2177" i="41"/>
  <c r="C2178" i="41"/>
  <c r="C2179" i="41"/>
  <c r="C2180" i="41"/>
  <c r="C2181" i="41"/>
  <c r="C2182" i="41"/>
  <c r="C2183" i="41"/>
  <c r="C2184" i="41"/>
  <c r="C2185" i="41"/>
  <c r="C2186" i="41"/>
  <c r="C2187" i="41"/>
  <c r="C2188" i="41"/>
  <c r="C2189" i="41"/>
  <c r="C2190" i="41"/>
  <c r="C2191" i="41"/>
  <c r="C2192" i="41"/>
  <c r="C2193" i="41"/>
  <c r="C2194" i="41"/>
  <c r="C2195" i="41"/>
  <c r="C2196" i="41"/>
  <c r="C2197" i="41"/>
  <c r="C2198" i="41"/>
  <c r="C2199" i="41"/>
  <c r="C2200" i="41"/>
  <c r="C2201" i="41"/>
  <c r="C2202" i="41"/>
  <c r="C2203" i="41"/>
  <c r="C2204" i="41"/>
  <c r="C2205" i="41"/>
  <c r="C2206" i="41"/>
  <c r="C2207" i="41"/>
  <c r="C2208" i="41"/>
  <c r="C2209" i="41"/>
  <c r="C2210" i="41"/>
  <c r="C2211" i="41"/>
  <c r="C2212" i="41"/>
  <c r="C2213" i="41"/>
  <c r="C2214" i="41"/>
  <c r="C2215" i="41"/>
  <c r="C2216" i="41"/>
  <c r="C2217" i="41"/>
  <c r="C2218" i="41"/>
  <c r="C2219" i="41"/>
  <c r="C2220" i="41"/>
  <c r="C2221" i="41"/>
  <c r="C2222" i="41"/>
  <c r="C2223" i="41"/>
  <c r="C2224" i="41"/>
  <c r="C2225" i="41"/>
  <c r="C2226" i="41"/>
  <c r="C2227" i="41"/>
  <c r="C2228" i="41"/>
  <c r="C2229" i="41"/>
  <c r="C2230" i="41"/>
  <c r="C2231" i="41"/>
  <c r="C2232" i="41"/>
  <c r="C2233" i="41"/>
  <c r="C2234" i="41"/>
  <c r="C2235" i="41"/>
  <c r="C2236" i="41"/>
  <c r="C2237" i="41"/>
  <c r="C2238" i="41"/>
  <c r="C2239" i="41"/>
  <c r="C2240" i="41"/>
  <c r="C2241" i="41"/>
  <c r="C2242" i="41"/>
  <c r="C2243" i="41"/>
  <c r="C2244" i="41"/>
  <c r="C2245" i="41"/>
  <c r="C2246" i="41"/>
  <c r="C2247" i="41"/>
  <c r="C2248" i="41"/>
  <c r="C2249" i="41"/>
  <c r="C2250" i="41"/>
  <c r="C2251" i="41"/>
  <c r="C2252" i="41"/>
  <c r="C2253" i="41"/>
  <c r="C2254" i="41"/>
  <c r="C2255" i="41"/>
  <c r="C2256" i="41"/>
  <c r="C2257" i="41"/>
  <c r="C2258" i="41"/>
  <c r="C2259" i="41"/>
  <c r="C2260" i="41"/>
  <c r="C2261" i="41"/>
  <c r="C2262" i="41"/>
  <c r="C2263" i="41"/>
  <c r="C2264" i="41"/>
  <c r="C2265" i="41"/>
  <c r="C2266" i="41"/>
  <c r="C2267" i="41"/>
  <c r="C2268" i="41"/>
  <c r="C2269" i="41"/>
  <c r="C2270" i="41"/>
  <c r="C2271" i="41"/>
  <c r="C2272" i="41"/>
  <c r="C2273" i="41"/>
  <c r="C2274" i="41"/>
  <c r="C2275" i="41"/>
  <c r="C2276" i="41"/>
  <c r="C2277" i="41"/>
  <c r="C2278" i="41"/>
  <c r="C2279" i="41"/>
  <c r="C2280" i="41"/>
  <c r="C2281" i="41"/>
  <c r="C2282" i="41"/>
  <c r="C2283" i="41"/>
  <c r="C2284" i="41"/>
  <c r="C2285" i="41"/>
  <c r="C2286" i="41"/>
  <c r="C2287" i="41"/>
  <c r="C2288" i="41"/>
  <c r="C2289" i="41"/>
  <c r="C2290" i="41"/>
  <c r="C2291" i="41"/>
  <c r="C2292" i="41"/>
  <c r="C2293" i="41"/>
  <c r="C2294" i="41"/>
  <c r="C2295" i="41"/>
  <c r="C2296" i="41"/>
  <c r="C2297" i="41"/>
  <c r="C2298" i="41"/>
  <c r="C2299" i="41"/>
  <c r="C2300" i="41"/>
  <c r="C2301" i="41"/>
  <c r="C2302" i="41"/>
  <c r="C2303" i="41"/>
  <c r="C2304" i="41"/>
  <c r="C2305" i="41"/>
  <c r="C2306" i="41"/>
  <c r="C2307" i="41"/>
  <c r="C2308" i="41"/>
  <c r="C2309" i="41"/>
  <c r="C2310" i="41"/>
  <c r="C2311" i="41"/>
  <c r="C2312" i="41"/>
  <c r="C2313" i="41"/>
  <c r="C2314" i="41"/>
  <c r="C2315" i="41"/>
  <c r="C2316" i="41"/>
  <c r="C2317" i="41"/>
  <c r="C2318" i="41"/>
  <c r="C2319" i="41"/>
  <c r="C2320" i="41"/>
  <c r="C2321" i="41"/>
  <c r="C2322" i="41"/>
  <c r="C2323" i="41"/>
  <c r="C2324" i="41"/>
  <c r="C2325" i="41"/>
  <c r="C2326" i="41"/>
  <c r="C2327" i="41"/>
  <c r="C2328" i="41"/>
  <c r="C2329" i="41"/>
  <c r="C2330" i="41"/>
  <c r="C2331" i="41"/>
  <c r="C2332" i="41"/>
  <c r="C2333" i="41"/>
  <c r="C2334" i="41"/>
  <c r="C2335" i="41"/>
  <c r="C2336" i="41"/>
  <c r="C2337" i="41"/>
  <c r="C2338" i="41"/>
  <c r="C2339" i="41"/>
  <c r="C2340" i="41"/>
  <c r="C2341" i="41"/>
  <c r="C2342" i="41"/>
  <c r="C2343" i="41"/>
  <c r="C2344" i="41"/>
  <c r="C2345" i="41"/>
  <c r="C2346" i="41"/>
  <c r="C2347" i="41"/>
  <c r="C2348" i="41"/>
  <c r="C2349" i="41"/>
  <c r="C2350" i="41"/>
  <c r="C2351" i="41"/>
  <c r="C2352" i="41"/>
  <c r="C2353" i="41"/>
  <c r="C2354" i="41"/>
  <c r="C2355" i="41"/>
  <c r="C2356" i="41"/>
  <c r="C2357" i="41"/>
  <c r="C2358" i="41"/>
  <c r="C2359" i="41"/>
  <c r="C2360" i="41"/>
  <c r="C2361" i="41"/>
  <c r="C2362" i="41"/>
  <c r="C2363" i="41"/>
  <c r="C2364" i="41"/>
  <c r="C2365" i="41"/>
  <c r="C2366" i="41"/>
  <c r="C2367" i="41"/>
  <c r="C2368" i="41"/>
  <c r="C2369" i="41"/>
  <c r="C2370" i="41"/>
  <c r="C2371" i="41"/>
  <c r="C2372" i="41"/>
  <c r="C2373" i="41"/>
  <c r="C2374" i="41"/>
  <c r="C2375" i="41"/>
  <c r="C2376" i="41"/>
  <c r="C2377" i="41"/>
  <c r="C2378" i="41"/>
  <c r="C2379" i="41"/>
  <c r="C2380" i="41"/>
  <c r="C2381" i="41"/>
  <c r="C2382" i="41"/>
  <c r="C2383" i="41"/>
  <c r="C2384" i="41"/>
  <c r="C2385" i="41"/>
  <c r="C2386" i="41"/>
  <c r="C2387" i="41"/>
  <c r="C2388" i="41"/>
  <c r="C2389" i="41"/>
  <c r="C2390" i="41"/>
  <c r="C2391" i="41"/>
  <c r="C2392" i="41"/>
  <c r="C2393" i="41"/>
  <c r="C2394" i="41"/>
  <c r="C2395" i="41"/>
  <c r="C2396" i="41"/>
  <c r="C2397" i="41"/>
  <c r="C2398" i="41"/>
  <c r="C2399" i="41"/>
  <c r="C2400" i="41"/>
  <c r="C2401" i="41"/>
  <c r="C2402" i="41"/>
  <c r="C2403" i="41"/>
  <c r="C2404" i="41"/>
  <c r="C2405" i="41"/>
  <c r="C2406" i="41"/>
  <c r="C2407" i="41"/>
  <c r="C2408" i="41"/>
  <c r="C2409" i="41"/>
  <c r="C2410" i="41"/>
  <c r="C2411" i="41"/>
  <c r="C2412" i="41"/>
  <c r="C2413" i="41"/>
  <c r="C2414" i="41"/>
  <c r="C2415" i="41"/>
  <c r="C2416" i="41"/>
  <c r="C2417" i="41"/>
  <c r="C2418" i="41"/>
  <c r="C2419" i="41"/>
  <c r="C2420" i="41"/>
  <c r="C2421" i="41"/>
  <c r="C2422" i="41"/>
  <c r="C2423" i="41"/>
  <c r="C2424" i="41"/>
  <c r="C2425" i="41"/>
  <c r="C2426" i="41"/>
  <c r="C2427" i="41"/>
  <c r="C2428" i="41"/>
  <c r="C2429" i="41"/>
  <c r="C2430" i="41"/>
  <c r="C2431" i="41"/>
  <c r="C2432" i="41"/>
  <c r="C2433" i="41"/>
  <c r="C2434" i="41"/>
  <c r="C2435" i="41"/>
  <c r="C2436" i="41"/>
  <c r="C2437" i="41"/>
  <c r="C2438" i="41"/>
  <c r="C2439" i="41"/>
  <c r="C2440" i="41"/>
  <c r="C2441" i="41"/>
  <c r="C2442" i="41"/>
  <c r="C2443" i="41"/>
  <c r="C2444" i="41"/>
  <c r="C2445" i="41"/>
  <c r="C2446" i="41"/>
  <c r="C2447" i="41"/>
  <c r="C2448" i="41"/>
  <c r="C2449" i="41"/>
  <c r="C2450" i="41"/>
  <c r="C2451" i="41"/>
  <c r="C2452" i="41"/>
  <c r="C2453" i="41"/>
  <c r="C2454" i="41"/>
  <c r="C2455" i="41"/>
  <c r="C2456" i="41"/>
  <c r="C2457" i="41"/>
  <c r="C2458" i="41"/>
  <c r="C2459" i="41"/>
  <c r="C2460" i="41"/>
  <c r="C2461" i="41"/>
  <c r="C2462" i="41"/>
  <c r="C2463" i="41"/>
  <c r="C2464" i="41"/>
  <c r="C2465" i="41"/>
  <c r="C2466" i="41"/>
  <c r="C2467" i="41"/>
  <c r="C2468" i="41"/>
  <c r="C2469" i="41"/>
  <c r="C2470" i="41"/>
  <c r="C2471" i="41"/>
  <c r="C2472" i="41"/>
  <c r="C2473" i="41"/>
  <c r="C2474" i="41"/>
  <c r="C2475" i="41"/>
  <c r="C2476" i="41"/>
  <c r="C2477" i="41"/>
  <c r="C2478" i="41"/>
  <c r="C2479" i="41"/>
  <c r="C2480" i="41"/>
  <c r="C2481" i="41"/>
  <c r="C2482" i="41"/>
  <c r="C2483" i="41"/>
  <c r="C2484" i="41"/>
  <c r="C2485" i="41"/>
  <c r="C2486" i="41"/>
  <c r="C2487" i="41"/>
  <c r="C2488" i="41"/>
  <c r="C2489" i="41"/>
  <c r="C2490" i="41"/>
  <c r="C2491" i="41"/>
  <c r="C2492" i="41"/>
  <c r="C2493" i="41"/>
  <c r="C2494" i="41"/>
  <c r="C2495" i="41"/>
  <c r="C2496" i="41"/>
  <c r="C2497" i="41"/>
  <c r="C2498" i="41"/>
  <c r="C2499" i="41"/>
  <c r="C2500" i="41"/>
  <c r="C2501" i="41"/>
  <c r="C2502" i="41"/>
  <c r="C2503" i="41"/>
  <c r="C2504" i="41"/>
  <c r="C2505" i="41"/>
  <c r="C2506" i="41"/>
  <c r="C2507" i="41"/>
  <c r="C2508" i="41"/>
  <c r="C2509" i="41"/>
  <c r="C2510" i="41"/>
  <c r="C2511" i="41"/>
  <c r="C2512" i="41"/>
  <c r="C2513" i="41"/>
  <c r="C2514" i="41"/>
  <c r="C2515" i="41"/>
  <c r="C2516" i="41"/>
  <c r="C2517" i="41"/>
  <c r="C2518" i="41"/>
  <c r="C2519" i="41"/>
  <c r="C2520" i="41"/>
  <c r="C2521" i="41"/>
  <c r="C2522" i="41"/>
  <c r="C2523" i="41"/>
  <c r="C2524" i="41"/>
  <c r="C2525" i="41"/>
  <c r="C2526" i="41"/>
  <c r="C2527" i="41"/>
  <c r="C2528" i="41"/>
  <c r="C2529" i="41"/>
  <c r="C2530" i="41"/>
  <c r="C2531" i="41"/>
  <c r="C2532" i="41"/>
  <c r="C2533" i="41"/>
  <c r="C2534" i="41"/>
  <c r="C2535" i="41"/>
  <c r="C2536" i="41"/>
  <c r="C2537" i="41"/>
  <c r="C2538" i="41"/>
  <c r="C2539" i="41"/>
  <c r="C2540" i="41"/>
  <c r="C2541" i="41"/>
  <c r="C2542" i="41"/>
  <c r="C2543" i="41"/>
  <c r="C2544" i="41"/>
  <c r="C2545" i="41"/>
  <c r="C2546" i="41"/>
  <c r="C2547" i="41"/>
  <c r="C2548" i="41"/>
  <c r="C2549" i="41"/>
  <c r="C2550" i="41"/>
  <c r="C2551" i="41"/>
  <c r="C2552" i="41"/>
  <c r="C2553" i="41"/>
  <c r="C2554" i="41"/>
  <c r="C2555" i="41"/>
  <c r="C2556" i="41"/>
  <c r="C2557" i="41"/>
  <c r="C2558" i="41"/>
  <c r="C2559" i="41"/>
  <c r="C2560" i="41"/>
  <c r="C2561" i="41"/>
  <c r="C2562" i="41"/>
  <c r="C2563" i="41"/>
  <c r="C2564" i="41"/>
  <c r="C2565" i="41"/>
  <c r="C2566" i="41"/>
  <c r="C2567" i="41"/>
  <c r="C2568" i="41"/>
  <c r="C2569" i="41"/>
  <c r="C2570" i="41"/>
  <c r="C2571" i="41"/>
  <c r="C2572" i="41"/>
  <c r="C2573" i="41"/>
  <c r="C2574" i="41"/>
  <c r="C2575" i="41"/>
  <c r="C2576" i="41"/>
  <c r="C2577" i="41"/>
  <c r="C2578" i="41"/>
  <c r="C2579" i="41"/>
  <c r="C2580" i="41"/>
  <c r="C2581" i="41"/>
  <c r="C2582" i="41"/>
  <c r="C2583" i="41"/>
  <c r="C2584" i="41"/>
  <c r="C2585" i="41"/>
  <c r="C2586" i="41"/>
  <c r="C2587" i="41"/>
  <c r="C2588" i="41"/>
  <c r="C2589" i="41"/>
  <c r="C2590" i="41"/>
  <c r="C2591" i="41"/>
  <c r="C2592" i="41"/>
  <c r="C2593" i="41"/>
  <c r="C2594" i="41"/>
  <c r="C2595" i="41"/>
  <c r="C2596" i="41"/>
  <c r="C2597" i="41"/>
  <c r="C2598" i="41"/>
  <c r="C2599" i="41"/>
  <c r="C2600" i="41"/>
  <c r="C2601" i="41"/>
  <c r="C2602" i="41"/>
  <c r="C2603" i="41"/>
  <c r="C2604" i="41"/>
  <c r="C2605" i="41"/>
  <c r="C2606" i="41"/>
  <c r="C2607" i="41"/>
  <c r="C2608" i="41"/>
  <c r="C2609" i="41"/>
  <c r="C2610" i="41"/>
  <c r="C2611" i="41"/>
  <c r="C2612" i="41"/>
  <c r="C2613" i="41"/>
  <c r="C2614" i="41"/>
  <c r="C2615" i="41"/>
  <c r="C2616" i="41"/>
  <c r="C2617" i="41"/>
  <c r="C2618" i="41"/>
  <c r="C2619" i="41"/>
  <c r="C2620" i="41"/>
  <c r="C2621" i="41"/>
  <c r="C2622" i="41"/>
  <c r="C2623" i="41"/>
  <c r="C2624" i="41"/>
  <c r="C2625" i="41"/>
  <c r="C2626" i="41"/>
  <c r="C2627" i="41"/>
  <c r="C2628" i="41"/>
  <c r="C2629" i="41"/>
  <c r="C2630" i="41"/>
  <c r="C2631" i="41"/>
  <c r="C2632" i="41"/>
  <c r="C2633" i="41"/>
  <c r="C2634" i="41"/>
  <c r="C2635" i="41"/>
  <c r="C2636" i="41"/>
  <c r="C2637" i="41"/>
  <c r="C2638" i="41"/>
  <c r="C2639" i="41"/>
  <c r="C2640" i="41"/>
  <c r="C2641" i="41"/>
  <c r="C2642" i="41"/>
  <c r="C2643" i="41"/>
  <c r="C2644" i="41"/>
  <c r="C2645" i="41"/>
  <c r="C2646" i="41"/>
  <c r="C2647" i="41"/>
  <c r="C2648" i="41"/>
  <c r="C2649" i="41"/>
  <c r="C2650" i="41"/>
  <c r="C2651" i="41"/>
  <c r="C2652" i="41"/>
  <c r="C2653" i="41"/>
  <c r="C2654" i="41"/>
  <c r="C2655" i="41"/>
  <c r="C2656" i="41"/>
  <c r="C2657" i="41"/>
  <c r="C2658" i="41"/>
  <c r="C2659" i="41"/>
  <c r="C2660" i="41"/>
  <c r="C2661" i="41"/>
  <c r="C2662" i="41"/>
  <c r="C2663" i="41"/>
  <c r="C2664" i="41"/>
  <c r="C2665" i="41"/>
  <c r="C2666" i="41"/>
  <c r="C2667" i="41"/>
  <c r="C2668" i="41"/>
  <c r="C2669" i="41"/>
  <c r="C2" i="41"/>
  <c r="H57" i="42" l="1"/>
  <c r="H49" i="42"/>
  <c r="H41" i="42"/>
  <c r="H33" i="42"/>
  <c r="H55" i="42"/>
  <c r="H39" i="42"/>
  <c r="H36" i="42"/>
  <c r="H56" i="42"/>
  <c r="H48" i="42"/>
  <c r="H40" i="42"/>
  <c r="H47" i="42"/>
  <c r="H44" i="42"/>
  <c r="H43" i="42"/>
  <c r="H42" i="42"/>
  <c r="H54" i="42"/>
  <c r="H46" i="42"/>
  <c r="H38" i="42"/>
  <c r="H53" i="42"/>
  <c r="H51" i="42"/>
  <c r="H34" i="42"/>
  <c r="H37" i="42"/>
  <c r="H52" i="42"/>
  <c r="H35" i="42"/>
  <c r="H50" i="42"/>
  <c r="J80" i="39"/>
  <c r="J79" i="39"/>
  <c r="J77" i="39"/>
  <c r="J76" i="39"/>
  <c r="J75" i="39"/>
  <c r="J74" i="39"/>
  <c r="J73" i="39"/>
  <c r="I50" i="42" l="1"/>
  <c r="J50" i="42"/>
  <c r="J36" i="42"/>
  <c r="I36" i="42"/>
  <c r="I37" i="42"/>
  <c r="J37" i="42"/>
  <c r="I43" i="42"/>
  <c r="J43" i="42"/>
  <c r="I55" i="42"/>
  <c r="J55" i="42"/>
  <c r="I56" i="42"/>
  <c r="J56" i="42"/>
  <c r="J54" i="42"/>
  <c r="I54" i="42"/>
  <c r="I34" i="42"/>
  <c r="J34" i="42"/>
  <c r="I44" i="42"/>
  <c r="J44" i="42"/>
  <c r="I33" i="42"/>
  <c r="J33" i="42"/>
  <c r="I51" i="42"/>
  <c r="J51" i="42"/>
  <c r="I47" i="42"/>
  <c r="J47" i="42"/>
  <c r="J41" i="42"/>
  <c r="I41" i="42"/>
  <c r="I46" i="42"/>
  <c r="J46" i="42"/>
  <c r="I35" i="42"/>
  <c r="J35" i="42"/>
  <c r="J39" i="42"/>
  <c r="I39" i="42"/>
  <c r="J53" i="42"/>
  <c r="I53" i="42"/>
  <c r="J40" i="42"/>
  <c r="I40" i="42"/>
  <c r="I49" i="42"/>
  <c r="J49" i="42"/>
  <c r="J52" i="42"/>
  <c r="I52" i="42"/>
  <c r="I42" i="42"/>
  <c r="J42" i="42"/>
  <c r="J38" i="42"/>
  <c r="I38" i="42"/>
  <c r="J48" i="42"/>
  <c r="I48" i="42"/>
  <c r="J57" i="42"/>
  <c r="I57" i="42"/>
  <c r="AE49" i="24"/>
  <c r="T45" i="19"/>
  <c r="T46" i="19"/>
  <c r="T47" i="19"/>
  <c r="T48" i="19"/>
  <c r="T49" i="19"/>
  <c r="T50" i="19"/>
  <c r="T51" i="19"/>
  <c r="T52" i="19"/>
  <c r="T53" i="19"/>
  <c r="T44" i="19"/>
  <c r="U45" i="19"/>
  <c r="AF49" i="26" s="1"/>
  <c r="U46" i="19"/>
  <c r="AF49" i="27" s="1"/>
  <c r="U47" i="19"/>
  <c r="AF49" i="28" s="1"/>
  <c r="U48" i="19"/>
  <c r="AF49" i="29" s="1"/>
  <c r="U49" i="19"/>
  <c r="AF49" i="30" s="1"/>
  <c r="U50" i="19"/>
  <c r="AF49" i="33" s="1"/>
  <c r="U51" i="19"/>
  <c r="AF49" i="34" s="1"/>
  <c r="U52" i="19"/>
  <c r="AF49" i="35" s="1"/>
  <c r="U53" i="19"/>
  <c r="AF49" i="36" s="1"/>
  <c r="U44" i="19"/>
  <c r="AF49" i="24" s="1"/>
  <c r="K38" i="42" l="1"/>
  <c r="K40" i="42"/>
  <c r="K57" i="42"/>
  <c r="K36" i="42"/>
  <c r="K52" i="42"/>
  <c r="K48" i="42"/>
  <c r="K39" i="42"/>
  <c r="K42" i="42"/>
  <c r="K44" i="42"/>
  <c r="K55" i="42"/>
  <c r="K54" i="42"/>
  <c r="K50" i="42"/>
  <c r="K34" i="42"/>
  <c r="K49" i="42"/>
  <c r="K37" i="42"/>
  <c r="K43" i="42"/>
  <c r="K46" i="42"/>
  <c r="K56" i="42"/>
  <c r="K35" i="42"/>
  <c r="K33" i="42"/>
  <c r="K53" i="42"/>
  <c r="K41" i="42"/>
  <c r="K47" i="42"/>
  <c r="K51" i="42"/>
  <c r="AA34" i="19"/>
  <c r="J51" i="39" l="1"/>
  <c r="I51" i="39"/>
  <c r="J53" i="39" l="1"/>
  <c r="G28" i="42" s="1"/>
  <c r="I28" i="42" s="1"/>
  <c r="I80" i="39"/>
  <c r="I53" i="39" s="1"/>
  <c r="G22" i="42" s="1"/>
  <c r="I22" i="42" s="1"/>
  <c r="J52" i="39"/>
  <c r="G32" i="42" s="1"/>
  <c r="I32" i="42" s="1"/>
  <c r="I79" i="39"/>
  <c r="I52" i="39" s="1"/>
  <c r="J50" i="39"/>
  <c r="G31" i="42" s="1"/>
  <c r="I31" i="42" s="1"/>
  <c r="I77" i="39"/>
  <c r="I50" i="39" s="1"/>
  <c r="G25" i="42" s="1"/>
  <c r="I25" i="42" s="1"/>
  <c r="J49" i="39"/>
  <c r="G30" i="42" s="1"/>
  <c r="I30" i="42" s="1"/>
  <c r="I76" i="39"/>
  <c r="I49" i="39" s="1"/>
  <c r="G24" i="42" s="1"/>
  <c r="I24" i="42" s="1"/>
  <c r="J48" i="39"/>
  <c r="G29" i="42" s="1"/>
  <c r="I29" i="42" s="1"/>
  <c r="I75" i="39"/>
  <c r="I48" i="39" s="1"/>
  <c r="G23" i="42" s="1"/>
  <c r="I23" i="42" s="1"/>
  <c r="J47" i="39"/>
  <c r="G27" i="42" s="1"/>
  <c r="I27" i="42" s="1"/>
  <c r="I74" i="39"/>
  <c r="I47" i="39" s="1"/>
  <c r="G21" i="42" s="1"/>
  <c r="I21" i="42" s="1"/>
  <c r="J46" i="39"/>
  <c r="G26" i="42" s="1"/>
  <c r="I26" i="42" s="1"/>
  <c r="I73" i="39"/>
  <c r="I46" i="39" s="1"/>
  <c r="G20" i="42" s="1"/>
  <c r="I20" i="42" s="1"/>
  <c r="G62" i="42" l="1"/>
  <c r="G63" i="42"/>
  <c r="E26" i="18"/>
  <c r="E25" i="18"/>
  <c r="E24" i="18"/>
  <c r="E23" i="18"/>
  <c r="E22" i="18"/>
  <c r="E21" i="18"/>
  <c r="O8" i="30" l="1"/>
  <c r="U8" i="30"/>
  <c r="O8" i="29"/>
  <c r="U8" i="29"/>
  <c r="O8" i="28"/>
  <c r="U8" i="28"/>
  <c r="O8" i="26"/>
  <c r="U8" i="26"/>
  <c r="O8" i="27"/>
  <c r="U8" i="27"/>
  <c r="U8" i="24"/>
  <c r="O8" i="24"/>
  <c r="AE32" i="26" l="1"/>
  <c r="AE32" i="27"/>
  <c r="AE32" i="28"/>
  <c r="AE32" i="29"/>
  <c r="AE32" i="30"/>
  <c r="AE32" i="33"/>
  <c r="AE32" i="34"/>
  <c r="AE32" i="35"/>
  <c r="AE32" i="36"/>
  <c r="AE32" i="24"/>
  <c r="D25" i="25" l="1"/>
  <c r="BN32" i="18" l="1"/>
  <c r="BN33" i="18"/>
  <c r="BN34" i="18"/>
  <c r="BN35" i="18"/>
  <c r="BN36" i="18"/>
  <c r="BN37" i="18"/>
  <c r="BN38" i="18"/>
  <c r="BN39" i="18"/>
  <c r="BN40" i="18"/>
  <c r="BN41" i="18"/>
  <c r="BN42" i="18"/>
  <c r="BN43" i="18"/>
  <c r="BN44" i="18"/>
  <c r="BN45" i="18"/>
  <c r="BN46" i="18"/>
  <c r="BN47" i="18"/>
  <c r="BN48" i="18"/>
  <c r="BN49" i="18"/>
  <c r="BN50" i="18"/>
  <c r="BN51" i="18"/>
  <c r="BN52" i="18"/>
  <c r="BN53" i="18"/>
  <c r="BN54" i="18"/>
  <c r="BN55" i="18"/>
  <c r="BN56" i="18"/>
  <c r="BN57" i="18"/>
  <c r="BN58" i="18"/>
  <c r="BN59" i="18"/>
  <c r="BN60" i="18"/>
  <c r="BN61" i="18"/>
  <c r="BN62" i="18"/>
  <c r="BN63" i="18"/>
  <c r="BN64" i="18"/>
  <c r="BN65" i="18"/>
  <c r="BN66" i="18"/>
  <c r="BN67" i="18"/>
  <c r="BN68" i="18"/>
  <c r="BN69" i="18"/>
  <c r="BN70" i="18"/>
  <c r="BN71" i="18"/>
  <c r="BN72" i="18"/>
  <c r="BN73" i="18"/>
  <c r="BN74" i="18"/>
  <c r="BN75" i="18"/>
  <c r="BN76" i="18"/>
  <c r="BN77" i="18"/>
  <c r="BN78" i="18"/>
  <c r="BN79" i="18"/>
  <c r="BN80" i="18"/>
  <c r="BN81" i="18"/>
  <c r="BN82" i="18"/>
  <c r="BN83" i="18"/>
  <c r="BN84" i="18"/>
  <c r="BN85" i="18"/>
  <c r="BN86" i="18"/>
  <c r="BN87" i="18"/>
  <c r="BN88" i="18"/>
  <c r="BN89" i="18"/>
  <c r="BN90" i="18"/>
  <c r="BN31" i="18"/>
  <c r="BN22" i="18"/>
  <c r="BN23" i="18"/>
  <c r="BN24" i="18"/>
  <c r="BN25" i="18"/>
  <c r="BN26" i="18"/>
  <c r="BN27" i="18"/>
  <c r="BN28" i="18"/>
  <c r="BN29" i="18"/>
  <c r="BN30" i="18"/>
  <c r="BN21" i="18"/>
  <c r="BR22" i="18" l="1"/>
  <c r="BS32" i="18" s="1"/>
  <c r="BR23" i="18"/>
  <c r="BS33" i="18" s="1"/>
  <c r="BR24" i="18"/>
  <c r="BS34" i="18" s="1"/>
  <c r="BR25" i="18"/>
  <c r="BS35" i="18" s="1"/>
  <c r="BR26" i="18"/>
  <c r="BS36" i="18" s="1"/>
  <c r="BR27" i="18"/>
  <c r="BS37" i="18" s="1"/>
  <c r="BR28" i="18"/>
  <c r="BS38" i="18" s="1"/>
  <c r="BR29" i="18"/>
  <c r="BS39" i="18" s="1"/>
  <c r="BR30" i="18"/>
  <c r="BS40" i="18" s="1"/>
  <c r="BR31" i="18"/>
  <c r="BS41" i="18" s="1"/>
  <c r="BR32" i="18"/>
  <c r="BS42" i="18" s="1"/>
  <c r="BR33" i="18"/>
  <c r="BS43" i="18" s="1"/>
  <c r="BR34" i="18"/>
  <c r="BS44" i="18" s="1"/>
  <c r="BR35" i="18"/>
  <c r="BS45" i="18" s="1"/>
  <c r="BR36" i="18"/>
  <c r="BS46" i="18" s="1"/>
  <c r="BR37" i="18"/>
  <c r="BS47" i="18" s="1"/>
  <c r="BR38" i="18"/>
  <c r="BS48" i="18" s="1"/>
  <c r="BR39" i="18"/>
  <c r="BS49" i="18" s="1"/>
  <c r="BR40" i="18"/>
  <c r="BS50" i="18" s="1"/>
  <c r="BR41" i="18"/>
  <c r="BS51" i="18" s="1"/>
  <c r="BR42" i="18"/>
  <c r="BS52" i="18" s="1"/>
  <c r="BR43" i="18"/>
  <c r="BS53" i="18" s="1"/>
  <c r="BR44" i="18"/>
  <c r="BS54" i="18" s="1"/>
  <c r="BR45" i="18"/>
  <c r="BS55" i="18" s="1"/>
  <c r="BR46" i="18"/>
  <c r="BS56" i="18" s="1"/>
  <c r="BR47" i="18"/>
  <c r="BS57" i="18" s="1"/>
  <c r="BR48" i="18"/>
  <c r="BS58" i="18" s="1"/>
  <c r="BR49" i="18"/>
  <c r="BS59" i="18" s="1"/>
  <c r="BR50" i="18"/>
  <c r="BS60" i="18" s="1"/>
  <c r="BR51" i="18"/>
  <c r="BS61" i="18" s="1"/>
  <c r="BR52" i="18"/>
  <c r="BS62" i="18" s="1"/>
  <c r="BR53" i="18"/>
  <c r="BS63" i="18" s="1"/>
  <c r="BR54" i="18"/>
  <c r="BS64" i="18" s="1"/>
  <c r="BR55" i="18"/>
  <c r="BS65" i="18" s="1"/>
  <c r="BR56" i="18"/>
  <c r="BS66" i="18" s="1"/>
  <c r="BR57" i="18"/>
  <c r="BS67" i="18" s="1"/>
  <c r="BR58" i="18"/>
  <c r="BS68" i="18" s="1"/>
  <c r="BR59" i="18"/>
  <c r="BS69" i="18" s="1"/>
  <c r="BR60" i="18"/>
  <c r="BS70" i="18" s="1"/>
  <c r="BR61" i="18"/>
  <c r="BS71" i="18" s="1"/>
  <c r="BR62" i="18"/>
  <c r="BS72" i="18" s="1"/>
  <c r="BR63" i="18"/>
  <c r="BS73" i="18" s="1"/>
  <c r="BR64" i="18"/>
  <c r="BS74" i="18" s="1"/>
  <c r="BR65" i="18"/>
  <c r="BS75" i="18" s="1"/>
  <c r="BR66" i="18"/>
  <c r="BS76" i="18" s="1"/>
  <c r="BR67" i="18"/>
  <c r="BS77" i="18" s="1"/>
  <c r="BR68" i="18"/>
  <c r="BS78" i="18" s="1"/>
  <c r="BR69" i="18"/>
  <c r="BS79" i="18" s="1"/>
  <c r="BR70" i="18"/>
  <c r="BS80" i="18" s="1"/>
  <c r="BR71" i="18"/>
  <c r="BS81" i="18" s="1"/>
  <c r="BR72" i="18"/>
  <c r="BS82" i="18" s="1"/>
  <c r="BR73" i="18"/>
  <c r="BS83" i="18" s="1"/>
  <c r="BR74" i="18"/>
  <c r="BS84" i="18" s="1"/>
  <c r="BR75" i="18"/>
  <c r="BS85" i="18" s="1"/>
  <c r="BR76" i="18"/>
  <c r="BS86" i="18" s="1"/>
  <c r="BR77" i="18"/>
  <c r="BS87" i="18" s="1"/>
  <c r="BR78" i="18"/>
  <c r="BS88" i="18" s="1"/>
  <c r="BR79" i="18"/>
  <c r="BS89" i="18" s="1"/>
  <c r="BR80" i="18"/>
  <c r="BS90" i="18" s="1"/>
  <c r="BR81" i="18"/>
  <c r="BS21" i="18" s="1"/>
  <c r="BR82" i="18"/>
  <c r="BS22" i="18" s="1"/>
  <c r="BR83" i="18"/>
  <c r="BS23" i="18" s="1"/>
  <c r="BR84" i="18"/>
  <c r="BS24" i="18" s="1"/>
  <c r="BR85" i="18"/>
  <c r="BS25" i="18" s="1"/>
  <c r="BR86" i="18"/>
  <c r="BS26" i="18" s="1"/>
  <c r="BR87" i="18"/>
  <c r="BS27" i="18" s="1"/>
  <c r="BR88" i="18"/>
  <c r="BS28" i="18" s="1"/>
  <c r="BR89" i="18"/>
  <c r="BS29" i="18" s="1"/>
  <c r="BR90" i="18"/>
  <c r="BS30" i="18" s="1"/>
  <c r="BR21" i="18"/>
  <c r="BS31" i="18" s="1"/>
  <c r="M21" i="19" l="1"/>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20" i="19"/>
  <c r="F18" i="18" l="1" a="1"/>
  <c r="F18" i="18" s="1"/>
  <c r="ML18" i="18" s="1"/>
  <c r="R33" i="19"/>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32" i="19"/>
  <c r="R21" i="19"/>
  <c r="R22" i="19"/>
  <c r="R23" i="19"/>
  <c r="R24" i="19"/>
  <c r="R25" i="19"/>
  <c r="R26" i="19"/>
  <c r="R27" i="19"/>
  <c r="R28" i="19"/>
  <c r="R29" i="19"/>
  <c r="R30" i="19"/>
  <c r="R20" i="19"/>
  <c r="Q21" i="19"/>
  <c r="Q22" i="19"/>
  <c r="Q23" i="19"/>
  <c r="Q24" i="19"/>
  <c r="Q25" i="19"/>
  <c r="Q26" i="19"/>
  <c r="Q27" i="19"/>
  <c r="Q28" i="19"/>
  <c r="Q29" i="19"/>
  <c r="Q30"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20" i="19"/>
  <c r="IS31" i="18"/>
  <c r="IT31" i="18"/>
  <c r="IS32" i="18"/>
  <c r="IT32" i="18"/>
  <c r="IS33" i="18"/>
  <c r="IT33" i="18"/>
  <c r="IS34" i="18"/>
  <c r="IT34" i="18"/>
  <c r="IS35" i="18"/>
  <c r="IT35" i="18"/>
  <c r="IS36" i="18"/>
  <c r="IT36" i="18"/>
  <c r="IS37" i="18"/>
  <c r="IT37" i="18"/>
  <c r="IS38" i="18"/>
  <c r="IT38" i="18"/>
  <c r="IS39" i="18"/>
  <c r="IT39" i="18"/>
  <c r="IS40" i="18"/>
  <c r="IT40" i="18"/>
  <c r="IS41" i="18"/>
  <c r="IT41" i="18"/>
  <c r="IS42" i="18"/>
  <c r="IT42" i="18"/>
  <c r="IS43" i="18"/>
  <c r="IT43" i="18"/>
  <c r="IS44" i="18"/>
  <c r="IT44" i="18"/>
  <c r="IS45" i="18"/>
  <c r="IT45" i="18"/>
  <c r="IS46" i="18"/>
  <c r="IT46" i="18"/>
  <c r="IS47" i="18"/>
  <c r="IT47" i="18"/>
  <c r="IS48" i="18"/>
  <c r="IT48" i="18"/>
  <c r="IS49" i="18"/>
  <c r="IT49" i="18"/>
  <c r="IS50" i="18"/>
  <c r="IT50" i="18"/>
  <c r="IS51" i="18"/>
  <c r="IT51" i="18"/>
  <c r="IS52" i="18"/>
  <c r="IT52" i="18"/>
  <c r="IS53" i="18"/>
  <c r="IT53" i="18"/>
  <c r="IS54" i="18"/>
  <c r="IT54" i="18"/>
  <c r="IS55" i="18"/>
  <c r="IT55" i="18"/>
  <c r="IS56" i="18"/>
  <c r="IT56" i="18"/>
  <c r="IS57" i="18"/>
  <c r="IT57" i="18"/>
  <c r="IS58" i="18"/>
  <c r="IT58" i="18"/>
  <c r="IS59" i="18"/>
  <c r="IT59" i="18"/>
  <c r="IS60" i="18"/>
  <c r="IT60" i="18"/>
  <c r="IS61" i="18"/>
  <c r="IT61" i="18"/>
  <c r="IS62" i="18"/>
  <c r="IT62" i="18"/>
  <c r="IS63" i="18"/>
  <c r="IT63" i="18"/>
  <c r="IS64" i="18"/>
  <c r="IT64" i="18"/>
  <c r="IS65" i="18"/>
  <c r="IT65" i="18"/>
  <c r="IS66" i="18"/>
  <c r="IT66" i="18"/>
  <c r="IS67" i="18"/>
  <c r="IT67" i="18"/>
  <c r="IS68" i="18"/>
  <c r="IT68" i="18"/>
  <c r="IS69" i="18"/>
  <c r="IT69" i="18"/>
  <c r="IS70" i="18"/>
  <c r="IT70" i="18"/>
  <c r="IS71" i="18"/>
  <c r="IT71" i="18"/>
  <c r="IS72" i="18"/>
  <c r="IT72" i="18"/>
  <c r="IS73" i="18"/>
  <c r="IT73" i="18"/>
  <c r="IS74" i="18"/>
  <c r="IT74" i="18"/>
  <c r="IS75" i="18"/>
  <c r="IT75" i="18"/>
  <c r="IS76" i="18"/>
  <c r="IT76" i="18"/>
  <c r="IS77" i="18"/>
  <c r="IT77" i="18"/>
  <c r="IS78" i="18"/>
  <c r="IT78" i="18"/>
  <c r="IS79" i="18"/>
  <c r="IT79" i="18"/>
  <c r="IS80" i="18"/>
  <c r="IT80" i="18"/>
  <c r="IS81" i="18"/>
  <c r="IT81" i="18"/>
  <c r="IS82" i="18"/>
  <c r="IT82" i="18"/>
  <c r="IS83" i="18"/>
  <c r="IT83" i="18"/>
  <c r="IS84" i="18"/>
  <c r="IT84" i="18"/>
  <c r="IS85" i="18"/>
  <c r="IT85" i="18"/>
  <c r="IS86" i="18"/>
  <c r="IT86" i="18"/>
  <c r="IS87" i="18"/>
  <c r="IT87" i="18"/>
  <c r="IS88" i="18"/>
  <c r="IT88" i="18"/>
  <c r="IS89" i="18"/>
  <c r="IT89" i="18"/>
  <c r="IS90" i="18"/>
  <c r="IT90" i="18"/>
  <c r="IT21" i="18"/>
  <c r="BQ22" i="18"/>
  <c r="BQ23" i="18"/>
  <c r="BQ24" i="18"/>
  <c r="BQ25" i="18"/>
  <c r="BQ26" i="18"/>
  <c r="BQ27" i="18"/>
  <c r="BQ28" i="18"/>
  <c r="BQ29" i="18"/>
  <c r="BQ30" i="18"/>
  <c r="BQ31" i="18"/>
  <c r="BQ32" i="18"/>
  <c r="BQ33" i="18"/>
  <c r="BQ34" i="18"/>
  <c r="BQ35" i="18"/>
  <c r="BQ36" i="18"/>
  <c r="BQ37" i="18"/>
  <c r="BQ38" i="18"/>
  <c r="BQ39" i="18"/>
  <c r="BQ40" i="18"/>
  <c r="BQ41" i="18"/>
  <c r="BQ42" i="18"/>
  <c r="BQ43" i="18"/>
  <c r="BQ44" i="18"/>
  <c r="BQ45" i="18"/>
  <c r="BQ46" i="18"/>
  <c r="BQ47" i="18"/>
  <c r="BQ48" i="18"/>
  <c r="BQ49" i="18"/>
  <c r="BQ50" i="18"/>
  <c r="BQ51" i="18"/>
  <c r="BQ52" i="18"/>
  <c r="BQ53" i="18"/>
  <c r="BQ54" i="18"/>
  <c r="BQ55" i="18"/>
  <c r="BQ56" i="18"/>
  <c r="BQ57" i="18"/>
  <c r="BQ58" i="18"/>
  <c r="BQ59" i="18"/>
  <c r="BQ60" i="18"/>
  <c r="BQ61" i="18"/>
  <c r="BQ62" i="18"/>
  <c r="BQ63" i="18"/>
  <c r="BQ64" i="18"/>
  <c r="BQ65" i="18"/>
  <c r="BQ66" i="18"/>
  <c r="BQ67" i="18"/>
  <c r="BQ68" i="18"/>
  <c r="BQ69" i="18"/>
  <c r="BQ70" i="18"/>
  <c r="BQ71" i="18"/>
  <c r="BQ72" i="18"/>
  <c r="BQ73" i="18"/>
  <c r="BQ74" i="18"/>
  <c r="BQ75" i="18"/>
  <c r="BQ76" i="18"/>
  <c r="BQ77" i="18"/>
  <c r="BQ78" i="18"/>
  <c r="BQ79" i="18"/>
  <c r="BQ80" i="18"/>
  <c r="BQ81" i="18"/>
  <c r="BQ82" i="18"/>
  <c r="BQ83" i="18"/>
  <c r="BQ84" i="18"/>
  <c r="BQ85" i="18"/>
  <c r="BQ86" i="18"/>
  <c r="BQ87" i="18"/>
  <c r="BQ88" i="18"/>
  <c r="BQ89" i="18"/>
  <c r="BQ90" i="18"/>
  <c r="BQ21" i="18"/>
  <c r="CC80" i="18" l="1"/>
  <c r="CA80" i="18"/>
  <c r="BW80" i="18"/>
  <c r="BZ80" i="18"/>
  <c r="BV80" i="18"/>
  <c r="CC72" i="18"/>
  <c r="CA72" i="18"/>
  <c r="BW72" i="18"/>
  <c r="BZ72" i="18"/>
  <c r="BV72" i="18"/>
  <c r="CC64" i="18"/>
  <c r="CA64" i="18"/>
  <c r="BW64" i="18"/>
  <c r="BZ64" i="18"/>
  <c r="BV64" i="18"/>
  <c r="CC56" i="18"/>
  <c r="CA56" i="18"/>
  <c r="BW56" i="18"/>
  <c r="BZ56" i="18"/>
  <c r="BV56" i="18"/>
  <c r="CA52" i="18"/>
  <c r="CC52" i="18"/>
  <c r="BW52" i="18"/>
  <c r="BZ52" i="18"/>
  <c r="BV52" i="18"/>
  <c r="CC44" i="18"/>
  <c r="CA44" i="18"/>
  <c r="BW44" i="18"/>
  <c r="BZ44" i="18"/>
  <c r="BV44" i="18"/>
  <c r="CC36" i="18"/>
  <c r="CA36" i="18"/>
  <c r="BW36" i="18"/>
  <c r="BZ36" i="18"/>
  <c r="BV36" i="18"/>
  <c r="CA32" i="18"/>
  <c r="CC32" i="18"/>
  <c r="BW32" i="18"/>
  <c r="BZ32" i="18"/>
  <c r="BV32" i="18"/>
  <c r="CA24" i="18"/>
  <c r="CC24" i="18"/>
  <c r="BZ24" i="18"/>
  <c r="BV24" i="18"/>
  <c r="BW24" i="18"/>
  <c r="CC87" i="18"/>
  <c r="CA87" i="18"/>
  <c r="BW87" i="18"/>
  <c r="BZ87" i="18"/>
  <c r="BV87" i="18"/>
  <c r="CC83" i="18"/>
  <c r="CA83" i="18"/>
  <c r="BW83" i="18"/>
  <c r="BZ83" i="18"/>
  <c r="BV83" i="18"/>
  <c r="CC79" i="18"/>
  <c r="CA79" i="18"/>
  <c r="BW79" i="18"/>
  <c r="BZ79" i="18"/>
  <c r="BV79" i="18"/>
  <c r="CC75" i="18"/>
  <c r="CA75" i="18"/>
  <c r="BW75" i="18"/>
  <c r="BZ75" i="18"/>
  <c r="BV75" i="18"/>
  <c r="CC71" i="18"/>
  <c r="CA71" i="18"/>
  <c r="BW71" i="18"/>
  <c r="BZ71" i="18"/>
  <c r="BV71" i="18"/>
  <c r="CC67" i="18"/>
  <c r="CA67" i="18"/>
  <c r="BW67" i="18"/>
  <c r="BZ67" i="18"/>
  <c r="BV67" i="18"/>
  <c r="CC63" i="18"/>
  <c r="CA63" i="18"/>
  <c r="BW63" i="18"/>
  <c r="BZ63" i="18"/>
  <c r="BV63" i="18"/>
  <c r="CC59" i="18"/>
  <c r="CA59" i="18"/>
  <c r="BW59" i="18"/>
  <c r="BZ59" i="18"/>
  <c r="BV59" i="18"/>
  <c r="CC55" i="18"/>
  <c r="CA55" i="18"/>
  <c r="BW55" i="18"/>
  <c r="BZ55" i="18"/>
  <c r="BV55" i="18"/>
  <c r="CC51" i="18"/>
  <c r="CA51" i="18"/>
  <c r="BW51" i="18"/>
  <c r="BZ51" i="18"/>
  <c r="BV51" i="18"/>
  <c r="CC47" i="18"/>
  <c r="CA47" i="18"/>
  <c r="BW47" i="18"/>
  <c r="BZ47" i="18"/>
  <c r="BV47" i="18"/>
  <c r="CA43" i="18"/>
  <c r="CC43" i="18"/>
  <c r="BW43" i="18"/>
  <c r="BZ43" i="18"/>
  <c r="BV43" i="18"/>
  <c r="CC39" i="18"/>
  <c r="CA39" i="18"/>
  <c r="BW39" i="18"/>
  <c r="BZ39" i="18"/>
  <c r="BV39" i="18"/>
  <c r="CC35" i="18"/>
  <c r="CA35" i="18"/>
  <c r="BW35" i="18"/>
  <c r="BZ35" i="18"/>
  <c r="BV35" i="18"/>
  <c r="CA27" i="18"/>
  <c r="CC27" i="18"/>
  <c r="BZ27" i="18"/>
  <c r="BV27" i="18"/>
  <c r="BW27" i="18"/>
  <c r="CA23" i="18"/>
  <c r="CC23" i="18"/>
  <c r="BZ23" i="18"/>
  <c r="BV23" i="18"/>
  <c r="BW23" i="18"/>
  <c r="CC90" i="18"/>
  <c r="CA90" i="18"/>
  <c r="BZ90" i="18"/>
  <c r="BV90" i="18"/>
  <c r="BW90" i="18"/>
  <c r="CC82" i="18"/>
  <c r="CA82" i="18"/>
  <c r="BZ82" i="18"/>
  <c r="BV82" i="18"/>
  <c r="BW82" i="18"/>
  <c r="CC70" i="18"/>
  <c r="CA70" i="18"/>
  <c r="BZ70" i="18"/>
  <c r="BV70" i="18"/>
  <c r="BW70" i="18"/>
  <c r="CC62" i="18"/>
  <c r="CA62" i="18"/>
  <c r="BZ62" i="18"/>
  <c r="BV62" i="18"/>
  <c r="BW62" i="18"/>
  <c r="CC54" i="18"/>
  <c r="CA54" i="18"/>
  <c r="BZ54" i="18"/>
  <c r="BV54" i="18"/>
  <c r="BW54" i="18"/>
  <c r="CA42" i="18"/>
  <c r="CC42" i="18"/>
  <c r="BZ42" i="18"/>
  <c r="BV42" i="18"/>
  <c r="BW42" i="18"/>
  <c r="CC34" i="18"/>
  <c r="CA34" i="18"/>
  <c r="BZ34" i="18"/>
  <c r="BV34" i="18"/>
  <c r="BW34" i="18"/>
  <c r="CC26" i="18"/>
  <c r="CA26" i="18"/>
  <c r="BW26" i="18"/>
  <c r="BZ26" i="18"/>
  <c r="BV26" i="18"/>
  <c r="CC88" i="18"/>
  <c r="CA88" i="18"/>
  <c r="BW88" i="18"/>
  <c r="BZ88" i="18"/>
  <c r="BV88" i="18"/>
  <c r="CA86" i="18"/>
  <c r="CC86" i="18"/>
  <c r="BZ86" i="18"/>
  <c r="BV86" i="18"/>
  <c r="BW86" i="18"/>
  <c r="CA78" i="18"/>
  <c r="CC78" i="18"/>
  <c r="BZ78" i="18"/>
  <c r="BV78" i="18"/>
  <c r="BW78" i="18"/>
  <c r="CA74" i="18"/>
  <c r="CC74" i="18"/>
  <c r="BZ74" i="18"/>
  <c r="BV74" i="18"/>
  <c r="BW74" i="18"/>
  <c r="CA66" i="18"/>
  <c r="CC66" i="18"/>
  <c r="BZ66" i="18"/>
  <c r="BV66" i="18"/>
  <c r="BW66" i="18"/>
  <c r="CA58" i="18"/>
  <c r="CC58" i="18"/>
  <c r="BZ58" i="18"/>
  <c r="BV58" i="18"/>
  <c r="BW58" i="18"/>
  <c r="CA50" i="18"/>
  <c r="CC50" i="18"/>
  <c r="BZ50" i="18"/>
  <c r="BV50" i="18"/>
  <c r="BW50" i="18"/>
  <c r="CC46" i="18"/>
  <c r="CA46" i="18"/>
  <c r="BZ46" i="18"/>
  <c r="BV46" i="18"/>
  <c r="BW46" i="18"/>
  <c r="CA38" i="18"/>
  <c r="CC38" i="18"/>
  <c r="BZ38" i="18"/>
  <c r="BV38" i="18"/>
  <c r="BW38" i="18"/>
  <c r="CA89" i="18"/>
  <c r="CC89" i="18"/>
  <c r="BZ89" i="18"/>
  <c r="BV89" i="18"/>
  <c r="BW89" i="18"/>
  <c r="CA85" i="18"/>
  <c r="CC85" i="18"/>
  <c r="BZ85" i="18"/>
  <c r="BV85" i="18"/>
  <c r="BW85" i="18"/>
  <c r="CA81" i="18"/>
  <c r="CC81" i="18"/>
  <c r="BZ81" i="18"/>
  <c r="BV81" i="18"/>
  <c r="BW81" i="18"/>
  <c r="CA77" i="18"/>
  <c r="CC77" i="18"/>
  <c r="BZ77" i="18"/>
  <c r="BV77" i="18"/>
  <c r="BW77" i="18"/>
  <c r="CA73" i="18"/>
  <c r="CC73" i="18"/>
  <c r="BZ73" i="18"/>
  <c r="BV73" i="18"/>
  <c r="BW73" i="18"/>
  <c r="CA69" i="18"/>
  <c r="CC69" i="18"/>
  <c r="BZ69" i="18"/>
  <c r="BV69" i="18"/>
  <c r="BW69" i="18"/>
  <c r="CC65" i="18"/>
  <c r="CA65" i="18"/>
  <c r="BZ65" i="18"/>
  <c r="BV65" i="18"/>
  <c r="BW65" i="18"/>
  <c r="CA61" i="18"/>
  <c r="CC61" i="18"/>
  <c r="BZ61" i="18"/>
  <c r="BV61" i="18"/>
  <c r="BW61" i="18"/>
  <c r="CA57" i="18"/>
  <c r="CC57" i="18"/>
  <c r="BZ57" i="18"/>
  <c r="BV57" i="18"/>
  <c r="BW57" i="18"/>
  <c r="CA53" i="18"/>
  <c r="CC53" i="18"/>
  <c r="BZ53" i="18"/>
  <c r="BV53" i="18"/>
  <c r="BW53" i="18"/>
  <c r="CA49" i="18"/>
  <c r="CC49" i="18"/>
  <c r="BZ49" i="18"/>
  <c r="BV49" i="18"/>
  <c r="BW49" i="18"/>
  <c r="CA45" i="18"/>
  <c r="CC45" i="18"/>
  <c r="BZ45" i="18"/>
  <c r="BV45" i="18"/>
  <c r="BW45" i="18"/>
  <c r="CA41" i="18"/>
  <c r="CC41" i="18"/>
  <c r="BZ41" i="18"/>
  <c r="BV41" i="18"/>
  <c r="BW41" i="18"/>
  <c r="CA37" i="18"/>
  <c r="CC37" i="18"/>
  <c r="BZ37" i="18"/>
  <c r="BV37" i="18"/>
  <c r="BW37" i="18"/>
  <c r="CA33" i="18"/>
  <c r="CC33" i="18"/>
  <c r="BZ33" i="18"/>
  <c r="BV33" i="18"/>
  <c r="BW33" i="18"/>
  <c r="CC29" i="18"/>
  <c r="CA29" i="18"/>
  <c r="BW29" i="18"/>
  <c r="BZ29" i="18"/>
  <c r="BV29" i="18"/>
  <c r="CC25" i="18"/>
  <c r="CA25" i="18"/>
  <c r="BW25" i="18"/>
  <c r="BZ25" i="18"/>
  <c r="BV25" i="18"/>
  <c r="CC84" i="18"/>
  <c r="CA84" i="18"/>
  <c r="BW84" i="18"/>
  <c r="BZ84" i="18"/>
  <c r="BV84" i="18"/>
  <c r="CC76" i="18"/>
  <c r="CA76" i="18"/>
  <c r="BW76" i="18"/>
  <c r="BZ76" i="18"/>
  <c r="BV76" i="18"/>
  <c r="CA68" i="18"/>
  <c r="CT68" i="18" s="1"/>
  <c r="CO68" i="18" s="1"/>
  <c r="CC68" i="18"/>
  <c r="BW68" i="18"/>
  <c r="BZ68" i="18"/>
  <c r="BV68" i="18"/>
  <c r="CC60" i="18"/>
  <c r="CA60" i="18"/>
  <c r="BW60" i="18"/>
  <c r="BZ60" i="18"/>
  <c r="BV60" i="18"/>
  <c r="CC48" i="18"/>
  <c r="CA48" i="18"/>
  <c r="BW48" i="18"/>
  <c r="BZ48" i="18"/>
  <c r="BV48" i="18"/>
  <c r="CA40" i="18"/>
  <c r="CC40" i="18"/>
  <c r="BW40" i="18"/>
  <c r="BZ40" i="18"/>
  <c r="BV40" i="18"/>
  <c r="CC28" i="18"/>
  <c r="CA28" i="18"/>
  <c r="BZ28" i="18"/>
  <c r="BV28" i="18"/>
  <c r="BW28" i="18"/>
  <c r="CA21" i="18"/>
  <c r="CC21" i="18"/>
  <c r="CC31" i="18"/>
  <c r="CA31" i="18"/>
  <c r="BW31" i="18"/>
  <c r="BZ31" i="18"/>
  <c r="BV31" i="18"/>
  <c r="CA30" i="18"/>
  <c r="CC30" i="18"/>
  <c r="BZ30" i="18"/>
  <c r="BW30" i="18"/>
  <c r="BV30" i="18"/>
  <c r="CA22" i="18"/>
  <c r="CC22" i="18"/>
  <c r="BZ22" i="18"/>
  <c r="BV22" i="18"/>
  <c r="BW22" i="18"/>
  <c r="BZ21" i="18"/>
  <c r="BW21" i="18"/>
  <c r="BV21" i="18"/>
  <c r="CH90" i="18"/>
  <c r="CI90" i="18" s="1"/>
  <c r="CE90" i="18"/>
  <c r="CF90" i="18"/>
  <c r="CJ90" i="18"/>
  <c r="CB90" i="18"/>
  <c r="CD90" i="18" s="1"/>
  <c r="CU90" i="18" s="1"/>
  <c r="CP90" i="18" s="1"/>
  <c r="CG90" i="18"/>
  <c r="CH87" i="18"/>
  <c r="CI87" i="18" s="1"/>
  <c r="CB87" i="18"/>
  <c r="CD87" i="18" s="1"/>
  <c r="CE87" i="18"/>
  <c r="CG87" i="18"/>
  <c r="CF87" i="18"/>
  <c r="CJ87" i="18"/>
  <c r="CE75" i="18"/>
  <c r="CF75" i="18"/>
  <c r="CJ75" i="18"/>
  <c r="CB75" i="18"/>
  <c r="CD75" i="18" s="1"/>
  <c r="CU75" i="18" s="1"/>
  <c r="CP75" i="18" s="1"/>
  <c r="CG75" i="18"/>
  <c r="CH75" i="18"/>
  <c r="CI75" i="18" s="1"/>
  <c r="CE63" i="18"/>
  <c r="CF63" i="18"/>
  <c r="CJ63" i="18"/>
  <c r="CB63" i="18"/>
  <c r="CD63" i="18" s="1"/>
  <c r="CG63" i="18"/>
  <c r="CH63" i="18"/>
  <c r="CI63" i="18" s="1"/>
  <c r="CB39" i="18"/>
  <c r="CD39" i="18" s="1"/>
  <c r="CU39" i="18" s="1"/>
  <c r="CP39" i="18" s="1"/>
  <c r="CG39" i="18"/>
  <c r="CH39" i="18"/>
  <c r="CI39" i="18" s="1"/>
  <c r="CE39" i="18"/>
  <c r="CF39" i="18"/>
  <c r="CJ39" i="18"/>
  <c r="CB86" i="18"/>
  <c r="CD86" i="18" s="1"/>
  <c r="CU86" i="18" s="1"/>
  <c r="CP86" i="18" s="1"/>
  <c r="CG86" i="18"/>
  <c r="CH86" i="18"/>
  <c r="CI86" i="18" s="1"/>
  <c r="CF86" i="18"/>
  <c r="CE86" i="18"/>
  <c r="CV86" i="18" s="1"/>
  <c r="CQ86" i="18" s="1"/>
  <c r="CJ86" i="18"/>
  <c r="CH74" i="18"/>
  <c r="CI74" i="18" s="1"/>
  <c r="CE74" i="18"/>
  <c r="CF74" i="18"/>
  <c r="CJ74" i="18"/>
  <c r="CB74" i="18"/>
  <c r="CD74" i="18" s="1"/>
  <c r="CG74" i="18"/>
  <c r="CH58" i="18"/>
  <c r="CI58" i="18" s="1"/>
  <c r="CE58" i="18"/>
  <c r="CF58" i="18"/>
  <c r="CJ58" i="18"/>
  <c r="CB58" i="18"/>
  <c r="CD58" i="18" s="1"/>
  <c r="CG58" i="18"/>
  <c r="CH83" i="18"/>
  <c r="CI83" i="18" s="1"/>
  <c r="CE83" i="18"/>
  <c r="CB83" i="18"/>
  <c r="CD83" i="18" s="1"/>
  <c r="CF83" i="18"/>
  <c r="CJ83" i="18"/>
  <c r="CG83" i="18"/>
  <c r="CE71" i="18"/>
  <c r="CF71" i="18"/>
  <c r="CJ71" i="18"/>
  <c r="CX71" i="18" s="1"/>
  <c r="CN71" i="18" s="1"/>
  <c r="CB71" i="18"/>
  <c r="CD71" i="18" s="1"/>
  <c r="CG71" i="18"/>
  <c r="CH71" i="18"/>
  <c r="CI71" i="18" s="1"/>
  <c r="CB82" i="18"/>
  <c r="CD82" i="18" s="1"/>
  <c r="CG82" i="18"/>
  <c r="CJ82" i="18"/>
  <c r="CH82" i="18"/>
  <c r="CI82" i="18" s="1"/>
  <c r="CE82" i="18"/>
  <c r="CF82" i="18"/>
  <c r="CB78" i="18"/>
  <c r="CD78" i="18" s="1"/>
  <c r="CG78" i="18"/>
  <c r="CF78" i="18"/>
  <c r="CH78" i="18"/>
  <c r="CI78" i="18" s="1"/>
  <c r="CE78" i="18"/>
  <c r="CV78" i="18" s="1"/>
  <c r="CQ78" i="18" s="1"/>
  <c r="CJ78" i="18"/>
  <c r="CH70" i="18"/>
  <c r="CI70" i="18" s="1"/>
  <c r="CE70" i="18"/>
  <c r="CF70" i="18"/>
  <c r="CJ70" i="18"/>
  <c r="CG70" i="18"/>
  <c r="CB70" i="18"/>
  <c r="CD70" i="18" s="1"/>
  <c r="CH66" i="18"/>
  <c r="CI66" i="18" s="1"/>
  <c r="CE66" i="18"/>
  <c r="CF66" i="18"/>
  <c r="CV66" i="18" s="1"/>
  <c r="CQ66" i="18" s="1"/>
  <c r="CJ66" i="18"/>
  <c r="CG66" i="18"/>
  <c r="CB66" i="18"/>
  <c r="CD66" i="18" s="1"/>
  <c r="CH62" i="18"/>
  <c r="CI62" i="18" s="1"/>
  <c r="CE62" i="18"/>
  <c r="CF62" i="18"/>
  <c r="CJ62" i="18"/>
  <c r="CB62" i="18"/>
  <c r="CD62" i="18" s="1"/>
  <c r="CG62" i="18"/>
  <c r="CE50" i="18"/>
  <c r="CV50" i="18" s="1"/>
  <c r="CQ50" i="18" s="1"/>
  <c r="CF50" i="18"/>
  <c r="CJ50" i="18"/>
  <c r="CB50" i="18"/>
  <c r="CD50" i="18" s="1"/>
  <c r="CG50" i="18"/>
  <c r="CH50" i="18"/>
  <c r="CI50" i="18" s="1"/>
  <c r="CE46" i="18"/>
  <c r="CF46" i="18"/>
  <c r="CJ46" i="18"/>
  <c r="CB46" i="18"/>
  <c r="CD46" i="18" s="1"/>
  <c r="CG46" i="18"/>
  <c r="CH46" i="18"/>
  <c r="CI46" i="18" s="1"/>
  <c r="CF38" i="18"/>
  <c r="CJ38" i="18"/>
  <c r="CB38" i="18"/>
  <c r="CD38" i="18" s="1"/>
  <c r="CG38" i="18"/>
  <c r="CH38" i="18"/>
  <c r="CI38" i="18" s="1"/>
  <c r="CE38" i="18"/>
  <c r="CF89" i="18"/>
  <c r="CJ89" i="18"/>
  <c r="CE89" i="18"/>
  <c r="CB89" i="18"/>
  <c r="CD89" i="18" s="1"/>
  <c r="CG89" i="18"/>
  <c r="CH89" i="18"/>
  <c r="CI89" i="18" s="1"/>
  <c r="CX89" i="18" s="1"/>
  <c r="CN89" i="18" s="1"/>
  <c r="CF85" i="18"/>
  <c r="CJ85" i="18"/>
  <c r="CB85" i="18"/>
  <c r="CD85" i="18" s="1"/>
  <c r="CG85" i="18"/>
  <c r="CH85" i="18"/>
  <c r="CI85" i="18" s="1"/>
  <c r="CE85" i="18"/>
  <c r="CF81" i="18"/>
  <c r="CJ81" i="18"/>
  <c r="CB81" i="18"/>
  <c r="CD81" i="18" s="1"/>
  <c r="CG81" i="18"/>
  <c r="CH81" i="18"/>
  <c r="CI81" i="18" s="1"/>
  <c r="CE81" i="18"/>
  <c r="CF77" i="18"/>
  <c r="CJ77" i="18"/>
  <c r="CX77" i="18" s="1"/>
  <c r="CN77" i="18" s="1"/>
  <c r="CE77" i="18"/>
  <c r="CV77" i="18" s="1"/>
  <c r="CQ77" i="18" s="1"/>
  <c r="CB77" i="18"/>
  <c r="CD77" i="18" s="1"/>
  <c r="CG77" i="18"/>
  <c r="CH77" i="18"/>
  <c r="CI77" i="18" s="1"/>
  <c r="CB73" i="18"/>
  <c r="CD73" i="18" s="1"/>
  <c r="CG73" i="18"/>
  <c r="CH73" i="18"/>
  <c r="CI73" i="18" s="1"/>
  <c r="CE73" i="18"/>
  <c r="CJ73" i="18"/>
  <c r="CF73" i="18"/>
  <c r="CB69" i="18"/>
  <c r="CD69" i="18" s="1"/>
  <c r="CG69" i="18"/>
  <c r="CH69" i="18"/>
  <c r="CI69" i="18" s="1"/>
  <c r="CE69" i="18"/>
  <c r="CF69" i="18"/>
  <c r="CJ69" i="18"/>
  <c r="CB65" i="18"/>
  <c r="CD65" i="18" s="1"/>
  <c r="CG65" i="18"/>
  <c r="CH65" i="18"/>
  <c r="CI65" i="18" s="1"/>
  <c r="CE65" i="18"/>
  <c r="CF65" i="18"/>
  <c r="CJ65" i="18"/>
  <c r="CB61" i="18"/>
  <c r="CD61" i="18" s="1"/>
  <c r="CG61" i="18"/>
  <c r="CH61" i="18"/>
  <c r="CI61" i="18" s="1"/>
  <c r="CE61" i="18"/>
  <c r="CF61" i="18"/>
  <c r="CJ61" i="18"/>
  <c r="CB57" i="18"/>
  <c r="CD57" i="18" s="1"/>
  <c r="CG57" i="18"/>
  <c r="CH57" i="18"/>
  <c r="CI57" i="18" s="1"/>
  <c r="CE57" i="18"/>
  <c r="CJ57" i="18"/>
  <c r="CX57" i="18" s="1"/>
  <c r="CN57" i="18" s="1"/>
  <c r="CF57" i="18"/>
  <c r="CV57" i="18" s="1"/>
  <c r="CQ57" i="18" s="1"/>
  <c r="CH49" i="18"/>
  <c r="CI49" i="18" s="1"/>
  <c r="CE49" i="18"/>
  <c r="CF49" i="18"/>
  <c r="CV49" i="18" s="1"/>
  <c r="CQ49" i="18" s="1"/>
  <c r="CJ49" i="18"/>
  <c r="CG49" i="18"/>
  <c r="CB49" i="18"/>
  <c r="CD49" i="18" s="1"/>
  <c r="CE37" i="18"/>
  <c r="CF37" i="18"/>
  <c r="CJ37" i="18"/>
  <c r="CB37" i="18"/>
  <c r="CD37" i="18" s="1"/>
  <c r="CU37" i="18" s="1"/>
  <c r="CP37" i="18" s="1"/>
  <c r="CG37" i="18"/>
  <c r="CH37" i="18"/>
  <c r="CI37" i="18" s="1"/>
  <c r="CH79" i="18"/>
  <c r="CI79" i="18" s="1"/>
  <c r="CG79" i="18"/>
  <c r="CE79" i="18"/>
  <c r="CB79" i="18"/>
  <c r="CD79" i="18" s="1"/>
  <c r="CF79" i="18"/>
  <c r="CJ79" i="18"/>
  <c r="CX79" i="18" s="1"/>
  <c r="CN79" i="18" s="1"/>
  <c r="CE67" i="18"/>
  <c r="CV67" i="18" s="1"/>
  <c r="CQ67" i="18" s="1"/>
  <c r="CF67" i="18"/>
  <c r="CJ67" i="18"/>
  <c r="CB67" i="18"/>
  <c r="CD67" i="18" s="1"/>
  <c r="CG67" i="18"/>
  <c r="CH67" i="18"/>
  <c r="CI67" i="18" s="1"/>
  <c r="CE59" i="18"/>
  <c r="CF59" i="18"/>
  <c r="CJ59" i="18"/>
  <c r="CX59" i="18" s="1"/>
  <c r="CN59" i="18" s="1"/>
  <c r="CB59" i="18"/>
  <c r="CD59" i="18" s="1"/>
  <c r="CU59" i="18" s="1"/>
  <c r="CP59" i="18" s="1"/>
  <c r="CG59" i="18"/>
  <c r="CH59" i="18"/>
  <c r="CI59" i="18" s="1"/>
  <c r="CF47" i="18"/>
  <c r="CV47" i="18" s="1"/>
  <c r="CQ47" i="18" s="1"/>
  <c r="CJ47" i="18"/>
  <c r="CB47" i="18"/>
  <c r="CD47" i="18" s="1"/>
  <c r="CG47" i="18"/>
  <c r="CH47" i="18"/>
  <c r="CI47" i="18" s="1"/>
  <c r="CE47" i="18"/>
  <c r="CE88" i="18"/>
  <c r="CV88" i="18" s="1"/>
  <c r="CQ88" i="18" s="1"/>
  <c r="CF88" i="18"/>
  <c r="CJ88" i="18"/>
  <c r="CB88" i="18"/>
  <c r="CD88" i="18" s="1"/>
  <c r="CU88" i="18" s="1"/>
  <c r="CP88" i="18" s="1"/>
  <c r="CG88" i="18"/>
  <c r="CH88" i="18"/>
  <c r="CI88" i="18" s="1"/>
  <c r="CE84" i="18"/>
  <c r="CF84" i="18"/>
  <c r="CJ84" i="18"/>
  <c r="CH84" i="18"/>
  <c r="CI84" i="18" s="1"/>
  <c r="CB84" i="18"/>
  <c r="CD84" i="18" s="1"/>
  <c r="CG84" i="18"/>
  <c r="CE80" i="18"/>
  <c r="CV80" i="18" s="1"/>
  <c r="CQ80" i="18" s="1"/>
  <c r="CH80" i="18"/>
  <c r="CI80" i="18" s="1"/>
  <c r="CF80" i="18"/>
  <c r="CJ80" i="18"/>
  <c r="CX80" i="18" s="1"/>
  <c r="CN80" i="18" s="1"/>
  <c r="CB80" i="18"/>
  <c r="CD80" i="18" s="1"/>
  <c r="CU80" i="18" s="1"/>
  <c r="CP80" i="18" s="1"/>
  <c r="CG80" i="18"/>
  <c r="CF76" i="18"/>
  <c r="CB76" i="18"/>
  <c r="CD76" i="18" s="1"/>
  <c r="CG76" i="18"/>
  <c r="CH76" i="18"/>
  <c r="CI76" i="18" s="1"/>
  <c r="CJ76" i="18"/>
  <c r="CE76" i="18"/>
  <c r="CF72" i="18"/>
  <c r="CJ72" i="18"/>
  <c r="CB72" i="18"/>
  <c r="CD72" i="18" s="1"/>
  <c r="CG72" i="18"/>
  <c r="CH72" i="18"/>
  <c r="CI72" i="18" s="1"/>
  <c r="CE72" i="18"/>
  <c r="CF68" i="18"/>
  <c r="CV68" i="18" s="1"/>
  <c r="CQ68" i="18" s="1"/>
  <c r="CJ68" i="18"/>
  <c r="CB68" i="18"/>
  <c r="CD68" i="18" s="1"/>
  <c r="CU68" i="18" s="1"/>
  <c r="CP68" i="18" s="1"/>
  <c r="CG68" i="18"/>
  <c r="CH68" i="18"/>
  <c r="CI68" i="18" s="1"/>
  <c r="CE68" i="18"/>
  <c r="CF64" i="18"/>
  <c r="CJ64" i="18"/>
  <c r="CB64" i="18"/>
  <c r="CD64" i="18" s="1"/>
  <c r="CG64" i="18"/>
  <c r="CH64" i="18"/>
  <c r="CI64" i="18" s="1"/>
  <c r="CE64" i="18"/>
  <c r="CF60" i="18"/>
  <c r="CV60" i="18" s="1"/>
  <c r="CQ60" i="18" s="1"/>
  <c r="CJ60" i="18"/>
  <c r="CB60" i="18"/>
  <c r="CD60" i="18" s="1"/>
  <c r="CG60" i="18"/>
  <c r="CH60" i="18"/>
  <c r="CI60" i="18" s="1"/>
  <c r="CE60" i="18"/>
  <c r="CF56" i="18"/>
  <c r="CJ56" i="18"/>
  <c r="CB56" i="18"/>
  <c r="CD56" i="18" s="1"/>
  <c r="CG56" i="18"/>
  <c r="CH56" i="18"/>
  <c r="CI56" i="18" s="1"/>
  <c r="CE56" i="18"/>
  <c r="CB48" i="18"/>
  <c r="CD48" i="18" s="1"/>
  <c r="CG48" i="18"/>
  <c r="CH48" i="18"/>
  <c r="CI48" i="18" s="1"/>
  <c r="CE48" i="18"/>
  <c r="CF48" i="18"/>
  <c r="CJ48" i="18"/>
  <c r="CH40" i="18"/>
  <c r="CI40" i="18" s="1"/>
  <c r="CE40" i="18"/>
  <c r="CF40" i="18"/>
  <c r="CJ40" i="18"/>
  <c r="CG40" i="18"/>
  <c r="CB40" i="18"/>
  <c r="CD40" i="18" s="1"/>
  <c r="CU40" i="18" s="1"/>
  <c r="CP40" i="18" s="1"/>
  <c r="CH36" i="18"/>
  <c r="CI36" i="18" s="1"/>
  <c r="CE36" i="18"/>
  <c r="CF36" i="18"/>
  <c r="CJ36" i="18"/>
  <c r="CB36" i="18"/>
  <c r="CD36" i="18" s="1"/>
  <c r="CG36" i="18"/>
  <c r="CF55" i="18"/>
  <c r="CJ55" i="18"/>
  <c r="CE55" i="18"/>
  <c r="CB55" i="18"/>
  <c r="CD55" i="18" s="1"/>
  <c r="CG55" i="18"/>
  <c r="CH55" i="18"/>
  <c r="CI55" i="18" s="1"/>
  <c r="CF51" i="18"/>
  <c r="CJ51" i="18"/>
  <c r="CB51" i="18"/>
  <c r="CD51" i="18" s="1"/>
  <c r="CG51" i="18"/>
  <c r="CH51" i="18"/>
  <c r="CI51" i="18" s="1"/>
  <c r="CE51" i="18"/>
  <c r="CE54" i="18"/>
  <c r="CF54" i="18"/>
  <c r="CJ54" i="18"/>
  <c r="CH54" i="18"/>
  <c r="CI54" i="18" s="1"/>
  <c r="CB54" i="18"/>
  <c r="CD54" i="18" s="1"/>
  <c r="CG54" i="18"/>
  <c r="CH53" i="18"/>
  <c r="CI53" i="18" s="1"/>
  <c r="CG53" i="18"/>
  <c r="CE53" i="18"/>
  <c r="CF53" i="18"/>
  <c r="CJ53" i="18"/>
  <c r="CB53" i="18"/>
  <c r="CD53" i="18" s="1"/>
  <c r="CB52" i="18"/>
  <c r="CD52" i="18" s="1"/>
  <c r="CG52" i="18"/>
  <c r="CJ52" i="18"/>
  <c r="CH52" i="18"/>
  <c r="CI52" i="18" s="1"/>
  <c r="CE52" i="18"/>
  <c r="CF52" i="18"/>
  <c r="CB43" i="18"/>
  <c r="CD43" i="18" s="1"/>
  <c r="CG43" i="18"/>
  <c r="CH43" i="18"/>
  <c r="CI43" i="18" s="1"/>
  <c r="CE43" i="18"/>
  <c r="CF43" i="18"/>
  <c r="CJ43" i="18"/>
  <c r="CF42" i="18"/>
  <c r="CJ42" i="18"/>
  <c r="CB42" i="18"/>
  <c r="CD42" i="18" s="1"/>
  <c r="CG42" i="18"/>
  <c r="CH42" i="18"/>
  <c r="CI42" i="18" s="1"/>
  <c r="CE42" i="18"/>
  <c r="CE45" i="18"/>
  <c r="CF45" i="18"/>
  <c r="CJ45" i="18"/>
  <c r="CB45" i="18"/>
  <c r="CD45" i="18" s="1"/>
  <c r="CG45" i="18"/>
  <c r="CH45" i="18"/>
  <c r="CI45" i="18" s="1"/>
  <c r="CE41" i="18"/>
  <c r="CF41" i="18"/>
  <c r="CJ41" i="18"/>
  <c r="CB41" i="18"/>
  <c r="CD41" i="18" s="1"/>
  <c r="CG41" i="18"/>
  <c r="CH41" i="18"/>
  <c r="CI41" i="18" s="1"/>
  <c r="CH44" i="18"/>
  <c r="CI44" i="18" s="1"/>
  <c r="CE44" i="18"/>
  <c r="CF44" i="18"/>
  <c r="CJ44" i="18"/>
  <c r="CB44" i="18"/>
  <c r="CD44" i="18" s="1"/>
  <c r="CG44" i="18"/>
  <c r="CH35" i="18"/>
  <c r="CI35" i="18" s="1"/>
  <c r="CF35" i="18"/>
  <c r="CB35" i="18"/>
  <c r="CD35" i="18" s="1"/>
  <c r="CE35" i="18"/>
  <c r="CJ35" i="18"/>
  <c r="CG35" i="18"/>
  <c r="CH31" i="18"/>
  <c r="CI31" i="18" s="1"/>
  <c r="CF31" i="18"/>
  <c r="CG31" i="18"/>
  <c r="CE31" i="18"/>
  <c r="CJ31" i="18"/>
  <c r="CB31" i="18"/>
  <c r="CD31" i="18" s="1"/>
  <c r="CB34" i="18"/>
  <c r="CD34" i="18" s="1"/>
  <c r="CG34" i="18"/>
  <c r="CF34" i="18"/>
  <c r="CH34" i="18"/>
  <c r="CI34" i="18" s="1"/>
  <c r="CE34" i="18"/>
  <c r="CJ34" i="18"/>
  <c r="CF33" i="18"/>
  <c r="CJ33" i="18"/>
  <c r="CB33" i="18"/>
  <c r="CD33" i="18" s="1"/>
  <c r="CG33" i="18"/>
  <c r="CH33" i="18"/>
  <c r="CI33" i="18" s="1"/>
  <c r="CE33" i="18"/>
  <c r="CE32" i="18"/>
  <c r="CF32" i="18"/>
  <c r="CJ32" i="18"/>
  <c r="CB32" i="18"/>
  <c r="CD32" i="18" s="1"/>
  <c r="CG32" i="18"/>
  <c r="CH32" i="18"/>
  <c r="CI32" i="18" s="1"/>
  <c r="CE28" i="18"/>
  <c r="CE27" i="18"/>
  <c r="CE26" i="18"/>
  <c r="CE24" i="18"/>
  <c r="CE23" i="18"/>
  <c r="CE30" i="18"/>
  <c r="CE22" i="18"/>
  <c r="CE29" i="18"/>
  <c r="CE25" i="18"/>
  <c r="CT76" i="18"/>
  <c r="CO76" i="18" s="1"/>
  <c r="CX76" i="18"/>
  <c r="CN76" i="18" s="1"/>
  <c r="CU76" i="18"/>
  <c r="CP76" i="18" s="1"/>
  <c r="CW76" i="18"/>
  <c r="CL76" i="18" s="1"/>
  <c r="CV76" i="18"/>
  <c r="CQ76" i="18" s="1"/>
  <c r="CT89" i="18"/>
  <c r="CO89" i="18" s="1"/>
  <c r="CW77" i="18"/>
  <c r="CL77" i="18" s="1"/>
  <c r="CT77" i="18"/>
  <c r="CO77" i="18" s="1"/>
  <c r="CU77" i="18"/>
  <c r="CP77" i="18" s="1"/>
  <c r="CW69" i="18"/>
  <c r="CL69" i="18" s="1"/>
  <c r="CU69" i="18"/>
  <c r="CP69" i="18" s="1"/>
  <c r="CU57" i="18"/>
  <c r="CP57" i="18" s="1"/>
  <c r="CW37" i="18"/>
  <c r="CL37" i="18" s="1"/>
  <c r="CX88" i="18"/>
  <c r="CN88" i="18" s="1"/>
  <c r="CW80" i="18"/>
  <c r="CL80" i="18" s="1"/>
  <c r="CV56" i="18"/>
  <c r="CQ56" i="18" s="1"/>
  <c r="CW48" i="18"/>
  <c r="CL48" i="18" s="1"/>
  <c r="CV40" i="18"/>
  <c r="CQ40" i="18" s="1"/>
  <c r="CE21" i="18"/>
  <c r="CJ21" i="18"/>
  <c r="CV79" i="18"/>
  <c r="CQ79" i="18" s="1"/>
  <c r="CT79" i="18"/>
  <c r="CO79" i="18" s="1"/>
  <c r="CW59" i="18"/>
  <c r="CL59" i="18" s="1"/>
  <c r="CW47" i="18"/>
  <c r="CL47" i="18" s="1"/>
  <c r="CV39" i="18"/>
  <c r="CQ39" i="18" s="1"/>
  <c r="CV90" i="18"/>
  <c r="CQ90" i="18" s="1"/>
  <c r="CT90" i="18"/>
  <c r="CO90" i="18" s="1"/>
  <c r="CX86" i="18"/>
  <c r="CN86" i="18" s="1"/>
  <c r="CX78" i="18"/>
  <c r="CN78" i="18" s="1"/>
  <c r="CU78" i="18"/>
  <c r="CP78" i="18" s="1"/>
  <c r="CW78" i="18"/>
  <c r="CL78" i="18" s="1"/>
  <c r="CT66" i="18"/>
  <c r="CO66" i="18" s="1"/>
  <c r="CT58" i="18"/>
  <c r="CO58" i="18" s="1"/>
  <c r="CV58" i="18"/>
  <c r="CQ58" i="18" s="1"/>
  <c r="CW58" i="18"/>
  <c r="CL58" i="18" s="1"/>
  <c r="CT46" i="18"/>
  <c r="CO46" i="18" s="1"/>
  <c r="CU46" i="18"/>
  <c r="CP46" i="18" s="1"/>
  <c r="AW18" i="18"/>
  <c r="OC18" i="18" s="1"/>
  <c r="AS18" i="18"/>
  <c r="NY18" i="18" s="1"/>
  <c r="AB18" i="18"/>
  <c r="NH18" i="18" s="1"/>
  <c r="Y18" i="18"/>
  <c r="NE18" i="18" s="1"/>
  <c r="AK18" i="18"/>
  <c r="NQ18" i="18" s="1"/>
  <c r="Q18" i="18"/>
  <c r="MW18" i="18" s="1"/>
  <c r="AJ18" i="18"/>
  <c r="NP18" i="18" s="1"/>
  <c r="M18" i="18"/>
  <c r="MS18" i="18" s="1"/>
  <c r="BU84" i="18"/>
  <c r="BU76" i="18"/>
  <c r="BU68" i="18"/>
  <c r="BU60" i="18"/>
  <c r="BU56" i="18"/>
  <c r="BU48" i="18"/>
  <c r="BU36" i="18"/>
  <c r="BU24" i="18"/>
  <c r="CB24" i="18"/>
  <c r="CD24" i="18" s="1"/>
  <c r="BA18" i="18"/>
  <c r="OG18" i="18" s="1"/>
  <c r="AR18" i="18"/>
  <c r="NX18" i="18" s="1"/>
  <c r="AG18" i="18"/>
  <c r="NM18" i="18" s="1"/>
  <c r="U18" i="18"/>
  <c r="NA18" i="18" s="1"/>
  <c r="L18" i="18"/>
  <c r="MR18" i="18" s="1"/>
  <c r="BU86" i="18"/>
  <c r="BU78" i="18"/>
  <c r="BL78" i="18" s="1"/>
  <c r="BM78" i="18" s="1"/>
  <c r="BY78" i="18" s="1"/>
  <c r="CS78" i="18" s="1"/>
  <c r="CM78" i="18" s="1"/>
  <c r="BU70" i="18"/>
  <c r="BU62" i="18"/>
  <c r="BU50" i="18"/>
  <c r="BU89" i="18"/>
  <c r="BU85" i="18"/>
  <c r="BU81" i="18"/>
  <c r="BU77" i="18"/>
  <c r="BL77" i="18" s="1"/>
  <c r="BM77" i="18" s="1"/>
  <c r="BY77" i="18" s="1"/>
  <c r="CS77" i="18" s="1"/>
  <c r="CM77" i="18" s="1"/>
  <c r="BU73" i="18"/>
  <c r="BU69" i="18"/>
  <c r="BU65" i="18"/>
  <c r="BU61" i="18"/>
  <c r="BU57" i="18"/>
  <c r="BU53" i="18"/>
  <c r="BU49" i="18"/>
  <c r="BU45" i="18"/>
  <c r="BU41" i="18"/>
  <c r="BU37" i="18"/>
  <c r="BU33" i="18"/>
  <c r="BU29" i="18"/>
  <c r="CB29" i="18"/>
  <c r="CD29" i="18" s="1"/>
  <c r="BU88" i="18"/>
  <c r="BU80" i="18"/>
  <c r="BL80" i="18" s="1"/>
  <c r="BM80" i="18" s="1"/>
  <c r="BY80" i="18" s="1"/>
  <c r="CS80" i="18" s="1"/>
  <c r="CM80" i="18" s="1"/>
  <c r="BU72" i="18"/>
  <c r="BU64" i="18"/>
  <c r="BU52" i="18"/>
  <c r="BU44" i="18"/>
  <c r="BU40" i="18"/>
  <c r="BU32" i="18"/>
  <c r="CB28" i="18"/>
  <c r="CD28" i="18" s="1"/>
  <c r="BU28" i="18"/>
  <c r="CB21" i="18"/>
  <c r="CD21" i="18" s="1"/>
  <c r="BU21" i="18"/>
  <c r="BU87" i="18"/>
  <c r="BU83" i="18"/>
  <c r="BU79" i="18"/>
  <c r="BL79" i="18" s="1"/>
  <c r="BM79" i="18" s="1"/>
  <c r="BY79" i="18" s="1"/>
  <c r="CS79" i="18" s="1"/>
  <c r="CM79" i="18" s="1"/>
  <c r="BU75" i="18"/>
  <c r="BU71" i="18"/>
  <c r="BU67" i="18"/>
  <c r="BU63" i="18"/>
  <c r="BU59" i="18"/>
  <c r="BU55" i="18"/>
  <c r="BU51" i="18"/>
  <c r="BU47" i="18"/>
  <c r="BU43" i="18"/>
  <c r="BU39" i="18"/>
  <c r="BU35" i="18"/>
  <c r="BU31" i="18"/>
  <c r="CB27" i="18"/>
  <c r="CD27" i="18" s="1"/>
  <c r="BU27" i="18"/>
  <c r="CB23" i="18"/>
  <c r="CD23" i="18" s="1"/>
  <c r="BU23" i="18"/>
  <c r="AZ18" i="18"/>
  <c r="OF18" i="18" s="1"/>
  <c r="AO18" i="18"/>
  <c r="NU18" i="18" s="1"/>
  <c r="AC18" i="18"/>
  <c r="NI18" i="18" s="1"/>
  <c r="T18" i="18"/>
  <c r="MZ18" i="18" s="1"/>
  <c r="I18" i="18"/>
  <c r="MO18" i="18" s="1"/>
  <c r="BU90" i="18"/>
  <c r="BL90" i="18" s="1"/>
  <c r="BM90" i="18" s="1"/>
  <c r="BY90" i="18" s="1"/>
  <c r="BU82" i="18"/>
  <c r="BU74" i="18"/>
  <c r="BU66" i="18"/>
  <c r="BU58" i="18"/>
  <c r="BU54" i="18"/>
  <c r="BU46" i="18"/>
  <c r="BU42" i="18"/>
  <c r="BU38" i="18"/>
  <c r="BU34" i="18"/>
  <c r="CB30" i="18"/>
  <c r="CD30" i="18" s="1"/>
  <c r="BU30" i="18"/>
  <c r="CB26" i="18"/>
  <c r="CD26" i="18" s="1"/>
  <c r="CU26" i="18" s="1"/>
  <c r="CP26" i="18" s="1"/>
  <c r="BU26" i="18"/>
  <c r="CB22" i="18"/>
  <c r="CD22" i="18" s="1"/>
  <c r="BU22" i="18"/>
  <c r="AV18" i="18"/>
  <c r="OB18" i="18" s="1"/>
  <c r="AN18" i="18"/>
  <c r="NT18" i="18" s="1"/>
  <c r="AF18" i="18"/>
  <c r="NL18" i="18" s="1"/>
  <c r="X18" i="18"/>
  <c r="ND18" i="18" s="1"/>
  <c r="P18" i="18"/>
  <c r="MV18" i="18" s="1"/>
  <c r="H18" i="18"/>
  <c r="MN18" i="18" s="1"/>
  <c r="CB25" i="18"/>
  <c r="BU25" i="18"/>
  <c r="AY18" i="18"/>
  <c r="OE18" i="18" s="1"/>
  <c r="AU18" i="18"/>
  <c r="OA18" i="18" s="1"/>
  <c r="AQ18" i="18"/>
  <c r="NW18" i="18" s="1"/>
  <c r="AM18" i="18"/>
  <c r="NS18" i="18" s="1"/>
  <c r="AI18" i="18"/>
  <c r="NO18" i="18" s="1"/>
  <c r="AE18" i="18"/>
  <c r="NK18" i="18" s="1"/>
  <c r="AA18" i="18"/>
  <c r="NG18" i="18" s="1"/>
  <c r="W18" i="18"/>
  <c r="NC18" i="18" s="1"/>
  <c r="S18" i="18"/>
  <c r="MY18" i="18" s="1"/>
  <c r="O18" i="18"/>
  <c r="MU18" i="18" s="1"/>
  <c r="K18" i="18"/>
  <c r="MQ18" i="18" s="1"/>
  <c r="G18" i="18"/>
  <c r="MM18" i="18" s="1"/>
  <c r="AX18" i="18"/>
  <c r="OD18" i="18" s="1"/>
  <c r="AT18" i="18"/>
  <c r="NZ18" i="18" s="1"/>
  <c r="AP18" i="18"/>
  <c r="NV18" i="18" s="1"/>
  <c r="AL18" i="18"/>
  <c r="NR18" i="18" s="1"/>
  <c r="AH18" i="18"/>
  <c r="NN18" i="18" s="1"/>
  <c r="AD18" i="18"/>
  <c r="NJ18" i="18" s="1"/>
  <c r="Z18" i="18"/>
  <c r="NF18" i="18" s="1"/>
  <c r="V18" i="18"/>
  <c r="NB18" i="18" s="1"/>
  <c r="R18" i="18"/>
  <c r="MX18" i="18" s="1"/>
  <c r="N18" i="18"/>
  <c r="MT18" i="18" s="1"/>
  <c r="J18" i="18"/>
  <c r="MP18" i="18" s="1"/>
  <c r="CG21" i="18"/>
  <c r="CJ23" i="18"/>
  <c r="CJ29" i="18"/>
  <c r="CF29" i="18"/>
  <c r="CG29" i="18"/>
  <c r="CH29" i="18"/>
  <c r="CI29" i="18" s="1"/>
  <c r="CF25" i="18"/>
  <c r="CG25" i="18"/>
  <c r="CH25" i="18"/>
  <c r="CF21" i="18"/>
  <c r="CJ28" i="18"/>
  <c r="CF28" i="18"/>
  <c r="CG28" i="18"/>
  <c r="CH28" i="18"/>
  <c r="CI28" i="18" s="1"/>
  <c r="CF24" i="18"/>
  <c r="CG24" i="18"/>
  <c r="CH24" i="18"/>
  <c r="CI24" i="18" s="1"/>
  <c r="CJ25" i="18"/>
  <c r="CJ27" i="18"/>
  <c r="CG27" i="18"/>
  <c r="CH27" i="18"/>
  <c r="CI27" i="18" s="1"/>
  <c r="CF27" i="18"/>
  <c r="CG23" i="18"/>
  <c r="CH23" i="18"/>
  <c r="CI23" i="18" s="1"/>
  <c r="CF23" i="18"/>
  <c r="CH21" i="18"/>
  <c r="CJ24" i="18"/>
  <c r="CJ30" i="18"/>
  <c r="CH30" i="18"/>
  <c r="CI30" i="18" s="1"/>
  <c r="CF30" i="18"/>
  <c r="CG30" i="18"/>
  <c r="CJ26" i="18"/>
  <c r="CH26" i="18"/>
  <c r="CI26" i="18" s="1"/>
  <c r="CF26" i="18"/>
  <c r="CG26" i="18"/>
  <c r="CJ22" i="18"/>
  <c r="CH22" i="18"/>
  <c r="CI22" i="18" s="1"/>
  <c r="CF22" i="18"/>
  <c r="CG22" i="18"/>
  <c r="CX69" i="18" l="1"/>
  <c r="CN69" i="18" s="1"/>
  <c r="CU48" i="18"/>
  <c r="CP48" i="18" s="1"/>
  <c r="CV28" i="18"/>
  <c r="CQ28" i="18" s="1"/>
  <c r="CW79" i="18"/>
  <c r="CL79" i="18" s="1"/>
  <c r="CT80" i="18"/>
  <c r="CO80" i="18" s="1"/>
  <c r="MU80" i="18" s="1"/>
  <c r="CT69" i="18"/>
  <c r="CO69" i="18" s="1"/>
  <c r="CX40" i="18"/>
  <c r="CN40" i="18" s="1"/>
  <c r="CX48" i="18"/>
  <c r="CN48" i="18" s="1"/>
  <c r="CX56" i="18"/>
  <c r="CN56" i="18" s="1"/>
  <c r="CX47" i="18"/>
  <c r="CN47" i="18" s="1"/>
  <c r="CV37" i="18"/>
  <c r="CQ37" i="18" s="1"/>
  <c r="CX85" i="18"/>
  <c r="CN85" i="18" s="1"/>
  <c r="CV38" i="18"/>
  <c r="CQ38" i="18" s="1"/>
  <c r="CW38" i="18"/>
  <c r="CL38" i="18" s="1"/>
  <c r="CX38" i="18"/>
  <c r="CN38" i="18" s="1"/>
  <c r="CV46" i="18"/>
  <c r="CQ46" i="18" s="1"/>
  <c r="CX50" i="18"/>
  <c r="CN50" i="18" s="1"/>
  <c r="CX58" i="18"/>
  <c r="CN58" i="18" s="1"/>
  <c r="CW86" i="18"/>
  <c r="CL86" i="18" s="1"/>
  <c r="CT60" i="18"/>
  <c r="CO60" i="18" s="1"/>
  <c r="CU89" i="18"/>
  <c r="CP89" i="18" s="1"/>
  <c r="NW89" i="18" s="1"/>
  <c r="CU58" i="18"/>
  <c r="CP58" i="18" s="1"/>
  <c r="CT78" i="18"/>
  <c r="CO78" i="18" s="1"/>
  <c r="NG78" i="18" s="1"/>
  <c r="CV89" i="18"/>
  <c r="CQ89" i="18" s="1"/>
  <c r="CV87" i="18"/>
  <c r="CQ87" i="18" s="1"/>
  <c r="CU60" i="18"/>
  <c r="CP60" i="18" s="1"/>
  <c r="CT88" i="18"/>
  <c r="CO88" i="18" s="1"/>
  <c r="CX66" i="18"/>
  <c r="CN66" i="18" s="1"/>
  <c r="CU66" i="18"/>
  <c r="CP66" i="18" s="1"/>
  <c r="CU56" i="18"/>
  <c r="CP56" i="18" s="1"/>
  <c r="CT36" i="18"/>
  <c r="CO36" i="18" s="1"/>
  <c r="CT50" i="18"/>
  <c r="CO50" i="18" s="1"/>
  <c r="CT56" i="18"/>
  <c r="CO56" i="18" s="1"/>
  <c r="CW68" i="18"/>
  <c r="CL68" i="18" s="1"/>
  <c r="CV59" i="18"/>
  <c r="CQ59" i="18" s="1"/>
  <c r="CV70" i="18"/>
  <c r="CQ70" i="18" s="1"/>
  <c r="CW50" i="18"/>
  <c r="CL50" i="18" s="1"/>
  <c r="CX49" i="18"/>
  <c r="CN49" i="18" s="1"/>
  <c r="CU50" i="18"/>
  <c r="CP50" i="18" s="1"/>
  <c r="CU49" i="18"/>
  <c r="CP49" i="18" s="1"/>
  <c r="CT49" i="18"/>
  <c r="CO49" i="18" s="1"/>
  <c r="CV48" i="18"/>
  <c r="CQ48" i="18" s="1"/>
  <c r="CT48" i="18"/>
  <c r="CO48" i="18" s="1"/>
  <c r="CU36" i="18"/>
  <c r="CP36" i="18" s="1"/>
  <c r="CT39" i="18"/>
  <c r="CO39" i="18" s="1"/>
  <c r="CX36" i="18"/>
  <c r="CN36" i="18" s="1"/>
  <c r="CV36" i="18"/>
  <c r="CQ36" i="18" s="1"/>
  <c r="CT28" i="18"/>
  <c r="CO28" i="18" s="1"/>
  <c r="CT37" i="18"/>
  <c r="CO37" i="18" s="1"/>
  <c r="CW67" i="18"/>
  <c r="CL67" i="18" s="1"/>
  <c r="CX68" i="18"/>
  <c r="CN68" i="18" s="1"/>
  <c r="CX90" i="18"/>
  <c r="CN90" i="18" s="1"/>
  <c r="CW89" i="18"/>
  <c r="CL89" i="18" s="1"/>
  <c r="CW40" i="18"/>
  <c r="CL40" i="18" s="1"/>
  <c r="CX67" i="18"/>
  <c r="CN67" i="18" s="1"/>
  <c r="CX39" i="18"/>
  <c r="CN39" i="18" s="1"/>
  <c r="CX60" i="18"/>
  <c r="CN60" i="18" s="1"/>
  <c r="CW70" i="18"/>
  <c r="CL70" i="18" s="1"/>
  <c r="CW88" i="18"/>
  <c r="CL88" i="18" s="1"/>
  <c r="CX37" i="18"/>
  <c r="CN37" i="18" s="1"/>
  <c r="CX46" i="18"/>
  <c r="CN46" i="18" s="1"/>
  <c r="CW66" i="18"/>
  <c r="CL66" i="18" s="1"/>
  <c r="BL75" i="18"/>
  <c r="BL76" i="18"/>
  <c r="CU47" i="18"/>
  <c r="CP47" i="18" s="1"/>
  <c r="BL89" i="18"/>
  <c r="BM89" i="18" s="1"/>
  <c r="BY89" i="18" s="1"/>
  <c r="CS89" i="18" s="1"/>
  <c r="CM89" i="18" s="1"/>
  <c r="CS90" i="18"/>
  <c r="CM90" i="18" s="1"/>
  <c r="CU79" i="18"/>
  <c r="CP79" i="18" s="1"/>
  <c r="ML79" i="18" s="1"/>
  <c r="BL86" i="18"/>
  <c r="CU67" i="18"/>
  <c r="CP67" i="18" s="1"/>
  <c r="CU38" i="18"/>
  <c r="CP38" i="18" s="1"/>
  <c r="BL81" i="18"/>
  <c r="BL88" i="18"/>
  <c r="BM88" i="18" s="1"/>
  <c r="BY88" i="18" s="1"/>
  <c r="CS88" i="18" s="1"/>
  <c r="CM88" i="18" s="1"/>
  <c r="CW90" i="18"/>
  <c r="CL90" i="18" s="1"/>
  <c r="CT87" i="18"/>
  <c r="CO87" i="18" s="1"/>
  <c r="BL87" i="18"/>
  <c r="CT86" i="18"/>
  <c r="CO86" i="18" s="1"/>
  <c r="CT67" i="18"/>
  <c r="CO67" i="18" s="1"/>
  <c r="CV64" i="18"/>
  <c r="CQ64" i="18" s="1"/>
  <c r="CV69" i="18"/>
  <c r="CQ69" i="18" s="1"/>
  <c r="CU70" i="18"/>
  <c r="CP70" i="18" s="1"/>
  <c r="CW56" i="18"/>
  <c r="CL56" i="18" s="1"/>
  <c r="CW60" i="18"/>
  <c r="CL60" i="18" s="1"/>
  <c r="CT57" i="18"/>
  <c r="CO57" i="18" s="1"/>
  <c r="CW57" i="18"/>
  <c r="CL57" i="18" s="1"/>
  <c r="CT59" i="18"/>
  <c r="CO59" i="18" s="1"/>
  <c r="CW49" i="18"/>
  <c r="CL49" i="18" s="1"/>
  <c r="CT47" i="18"/>
  <c r="CO47" i="18" s="1"/>
  <c r="CW46" i="18"/>
  <c r="CL46" i="18" s="1"/>
  <c r="CT40" i="18"/>
  <c r="CO40" i="18" s="1"/>
  <c r="CW36" i="18"/>
  <c r="CL36" i="18" s="1"/>
  <c r="CW39" i="18"/>
  <c r="CL39" i="18" s="1"/>
  <c r="CT38" i="18"/>
  <c r="CO38" i="18" s="1"/>
  <c r="CU27" i="18"/>
  <c r="CP27" i="18" s="1"/>
  <c r="CV29" i="18"/>
  <c r="CQ29" i="18" s="1"/>
  <c r="CU29" i="18"/>
  <c r="CP29" i="18" s="1"/>
  <c r="CV30" i="18"/>
  <c r="CQ30" i="18" s="1"/>
  <c r="CU30" i="18"/>
  <c r="CP30" i="18" s="1"/>
  <c r="CT30" i="18"/>
  <c r="CO30" i="18" s="1"/>
  <c r="CX70" i="18"/>
  <c r="CN70" i="18" s="1"/>
  <c r="CU87" i="18"/>
  <c r="CP87" i="18" s="1"/>
  <c r="CT70" i="18"/>
  <c r="CO70" i="18" s="1"/>
  <c r="CU28" i="18"/>
  <c r="CP28" i="18" s="1"/>
  <c r="CV42" i="18"/>
  <c r="CQ42" i="18" s="1"/>
  <c r="BL85" i="18"/>
  <c r="BL74" i="18"/>
  <c r="BL82" i="18"/>
  <c r="CX87" i="18"/>
  <c r="CN87" i="18" s="1"/>
  <c r="CW87" i="18"/>
  <c r="CL87" i="18" s="1"/>
  <c r="CV27" i="18"/>
  <c r="CQ27" i="18" s="1"/>
  <c r="CX65" i="18"/>
  <c r="CN65" i="18" s="1"/>
  <c r="CU44" i="18"/>
  <c r="CP44" i="18" s="1"/>
  <c r="CU81" i="18"/>
  <c r="CP81" i="18" s="1"/>
  <c r="OE90" i="18"/>
  <c r="NW80" i="18"/>
  <c r="NS80" i="18"/>
  <c r="NR80" i="18"/>
  <c r="NN80" i="18"/>
  <c r="NP80" i="18"/>
  <c r="NL80" i="18"/>
  <c r="MZ80" i="18"/>
  <c r="NA80" i="18"/>
  <c r="MW80" i="18"/>
  <c r="MS80" i="18"/>
  <c r="MO80" i="18"/>
  <c r="OG88" i="18"/>
  <c r="MX88" i="18"/>
  <c r="NG77" i="18"/>
  <c r="NS77" i="18"/>
  <c r="OE77" i="18"/>
  <c r="NK77" i="18"/>
  <c r="MQ77" i="18"/>
  <c r="NC77" i="18"/>
  <c r="NO77" i="18"/>
  <c r="MU77" i="18"/>
  <c r="OD77" i="18"/>
  <c r="MM77" i="18"/>
  <c r="MY77" i="18"/>
  <c r="NW77" i="18"/>
  <c r="OA77" i="18"/>
  <c r="ML77" i="18"/>
  <c r="NV77" i="18"/>
  <c r="NB77" i="18"/>
  <c r="NR77" i="18"/>
  <c r="NJ77" i="18"/>
  <c r="MX77" i="18"/>
  <c r="NZ77" i="18"/>
  <c r="NN77" i="18"/>
  <c r="NF77" i="18"/>
  <c r="MP77" i="18"/>
  <c r="OB77" i="18"/>
  <c r="NX77" i="18"/>
  <c r="NP77" i="18"/>
  <c r="OF77" i="18"/>
  <c r="NT77" i="18"/>
  <c r="NL77" i="18"/>
  <c r="MT77" i="18"/>
  <c r="MN77" i="18"/>
  <c r="OG77" i="18"/>
  <c r="NQ77" i="18"/>
  <c r="NA77" i="18"/>
  <c r="NH77" i="18"/>
  <c r="MZ77" i="18"/>
  <c r="MR77" i="18"/>
  <c r="OC77" i="18"/>
  <c r="NM77" i="18"/>
  <c r="MW77" i="18"/>
  <c r="ND77" i="18"/>
  <c r="NY77" i="18"/>
  <c r="NI77" i="18"/>
  <c r="MS77" i="18"/>
  <c r="MV77" i="18"/>
  <c r="NU77" i="18"/>
  <c r="NE77" i="18"/>
  <c r="MO77" i="18"/>
  <c r="CU61" i="18"/>
  <c r="CP61" i="18" s="1"/>
  <c r="CX29" i="18"/>
  <c r="CN29" i="18" s="1"/>
  <c r="CX30" i="18"/>
  <c r="CN30" i="18" s="1"/>
  <c r="CX28" i="18"/>
  <c r="CN28" i="18" s="1"/>
  <c r="CX27" i="18"/>
  <c r="CN27" i="18" s="1"/>
  <c r="CW30" i="18"/>
  <c r="CL30" i="18" s="1"/>
  <c r="CW29" i="18"/>
  <c r="CL29" i="18" s="1"/>
  <c r="CW28" i="18"/>
  <c r="CL28" i="18" s="1"/>
  <c r="CT29" i="18"/>
  <c r="CO29" i="18" s="1"/>
  <c r="CW27" i="18"/>
  <c r="CL27" i="18" s="1"/>
  <c r="CT27" i="18"/>
  <c r="CO27" i="18" s="1"/>
  <c r="CX73" i="18"/>
  <c r="CN73" i="18" s="1"/>
  <c r="CV71" i="18"/>
  <c r="CQ71" i="18" s="1"/>
  <c r="CU71" i="18"/>
  <c r="CP71" i="18" s="1"/>
  <c r="CW71" i="18"/>
  <c r="CL71" i="18" s="1"/>
  <c r="CT71" i="18"/>
  <c r="CO71" i="18" s="1"/>
  <c r="CV63" i="18"/>
  <c r="CQ63" i="18" s="1"/>
  <c r="CV75" i="18"/>
  <c r="CQ75" i="18" s="1"/>
  <c r="CT45" i="18"/>
  <c r="CO45" i="18" s="1"/>
  <c r="CV72" i="18"/>
  <c r="CQ72" i="18" s="1"/>
  <c r="CX41" i="18"/>
  <c r="CN41" i="18" s="1"/>
  <c r="CX75" i="18"/>
  <c r="CN75" i="18" s="1"/>
  <c r="CX64" i="18"/>
  <c r="CN64" i="18" s="1"/>
  <c r="CX81" i="18"/>
  <c r="CN81" i="18" s="1"/>
  <c r="CW42" i="18"/>
  <c r="CL42" i="18" s="1"/>
  <c r="CX42" i="18"/>
  <c r="CN42" i="18" s="1"/>
  <c r="CW51" i="18"/>
  <c r="CL51" i="18" s="1"/>
  <c r="CV83" i="18"/>
  <c r="CQ83" i="18" s="1"/>
  <c r="CX52" i="18"/>
  <c r="CN52" i="18" s="1"/>
  <c r="CW75" i="18"/>
  <c r="CL75" i="18" s="1"/>
  <c r="CV61" i="18"/>
  <c r="CQ61" i="18" s="1"/>
  <c r="CU65" i="18"/>
  <c r="CP65" i="18" s="1"/>
  <c r="CX34" i="18"/>
  <c r="CN34" i="18" s="1"/>
  <c r="CX82" i="18"/>
  <c r="CN82" i="18" s="1"/>
  <c r="CW82" i="18"/>
  <c r="CL82" i="18" s="1"/>
  <c r="CT75" i="18"/>
  <c r="CO75" i="18" s="1"/>
  <c r="CU31" i="18"/>
  <c r="CP31" i="18" s="1"/>
  <c r="CV43" i="18"/>
  <c r="CQ43" i="18" s="1"/>
  <c r="CV51" i="18"/>
  <c r="CQ51" i="18" s="1"/>
  <c r="CX33" i="18"/>
  <c r="CN33" i="18" s="1"/>
  <c r="CV53" i="18"/>
  <c r="CQ53" i="18" s="1"/>
  <c r="CX53" i="18"/>
  <c r="CN53" i="18" s="1"/>
  <c r="CX35" i="18"/>
  <c r="CN35" i="18" s="1"/>
  <c r="CX84" i="18"/>
  <c r="CN84" i="18" s="1"/>
  <c r="CX51" i="18"/>
  <c r="CN51" i="18" s="1"/>
  <c r="CV84" i="18"/>
  <c r="CQ84" i="18" s="1"/>
  <c r="CU41" i="18"/>
  <c r="CP41" i="18" s="1"/>
  <c r="CU54" i="18"/>
  <c r="CP54" i="18" s="1"/>
  <c r="CX62" i="18"/>
  <c r="CN62" i="18" s="1"/>
  <c r="CV82" i="18"/>
  <c r="CQ82" i="18" s="1"/>
  <c r="CX43" i="18"/>
  <c r="CN43" i="18" s="1"/>
  <c r="CT43" i="18"/>
  <c r="CO43" i="18" s="1"/>
  <c r="CV55" i="18"/>
  <c r="CQ55" i="18" s="1"/>
  <c r="CU83" i="18"/>
  <c r="CP83" i="18" s="1"/>
  <c r="CX83" i="18"/>
  <c r="CN83" i="18" s="1"/>
  <c r="CV52" i="18"/>
  <c r="CQ52" i="18" s="1"/>
  <c r="CU33" i="18"/>
  <c r="CP33" i="18" s="1"/>
  <c r="CX61" i="18"/>
  <c r="CN61" i="18" s="1"/>
  <c r="CU73" i="18"/>
  <c r="CP73" i="18" s="1"/>
  <c r="CV31" i="18"/>
  <c r="CQ31" i="18" s="1"/>
  <c r="CU55" i="18"/>
  <c r="CP55" i="18" s="1"/>
  <c r="CX55" i="18"/>
  <c r="CN55" i="18" s="1"/>
  <c r="CV44" i="18"/>
  <c r="CQ44" i="18" s="1"/>
  <c r="CU52" i="18"/>
  <c r="CP52" i="18" s="1"/>
  <c r="CX72" i="18"/>
  <c r="CN72" i="18" s="1"/>
  <c r="CW84" i="18"/>
  <c r="CL84" i="18" s="1"/>
  <c r="CV65" i="18"/>
  <c r="CQ65" i="18" s="1"/>
  <c r="CT85" i="18"/>
  <c r="CO85" i="18" s="1"/>
  <c r="CU74" i="18"/>
  <c r="CP74" i="18" s="1"/>
  <c r="CU63" i="18"/>
  <c r="CP63" i="18" s="1"/>
  <c r="CX63" i="18"/>
  <c r="CN63" i="18" s="1"/>
  <c r="CV33" i="18"/>
  <c r="CQ33" i="18" s="1"/>
  <c r="CV81" i="18"/>
  <c r="CQ81" i="18" s="1"/>
  <c r="CU84" i="18"/>
  <c r="CP84" i="18" s="1"/>
  <c r="CV34" i="18"/>
  <c r="CQ34" i="18" s="1"/>
  <c r="CU42" i="18"/>
  <c r="CP42" i="18" s="1"/>
  <c r="CV54" i="18"/>
  <c r="CQ54" i="18" s="1"/>
  <c r="CU62" i="18"/>
  <c r="CP62" i="18" s="1"/>
  <c r="CV74" i="18"/>
  <c r="CQ74" i="18" s="1"/>
  <c r="CU82" i="18"/>
  <c r="CP82" i="18" s="1"/>
  <c r="CU51" i="18"/>
  <c r="CP51" i="18" s="1"/>
  <c r="CU32" i="18"/>
  <c r="CP32" i="18" s="1"/>
  <c r="CX44" i="18"/>
  <c r="CN44" i="18" s="1"/>
  <c r="CU72" i="18"/>
  <c r="CP72" i="18" s="1"/>
  <c r="CW72" i="18"/>
  <c r="CL72" i="18" s="1"/>
  <c r="CV41" i="18"/>
  <c r="CQ41" i="18" s="1"/>
  <c r="CU45" i="18"/>
  <c r="CP45" i="18" s="1"/>
  <c r="CU53" i="18"/>
  <c r="CP53" i="18" s="1"/>
  <c r="CT53" i="18"/>
  <c r="CO53" i="18" s="1"/>
  <c r="CT65" i="18"/>
  <c r="CO65" i="18" s="1"/>
  <c r="CT73" i="18"/>
  <c r="CO73" i="18" s="1"/>
  <c r="CU34" i="18"/>
  <c r="CP34" i="18" s="1"/>
  <c r="CT34" i="18"/>
  <c r="CO34" i="18" s="1"/>
  <c r="CX54" i="18"/>
  <c r="CN54" i="18" s="1"/>
  <c r="CW62" i="18"/>
  <c r="CL62" i="18" s="1"/>
  <c r="CX74" i="18"/>
  <c r="CN74" i="18" s="1"/>
  <c r="CU43" i="18"/>
  <c r="CP43" i="18" s="1"/>
  <c r="CW55" i="18"/>
  <c r="CL55" i="18" s="1"/>
  <c r="CW83" i="18"/>
  <c r="CL83" i="18" s="1"/>
  <c r="CV32" i="18"/>
  <c r="CQ32" i="18" s="1"/>
  <c r="CW44" i="18"/>
  <c r="CL44" i="18" s="1"/>
  <c r="CT41" i="18"/>
  <c r="CO41" i="18" s="1"/>
  <c r="CV45" i="18"/>
  <c r="CQ45" i="18" s="1"/>
  <c r="CV73" i="18"/>
  <c r="CQ73" i="18" s="1"/>
  <c r="CV85" i="18"/>
  <c r="CQ85" i="18" s="1"/>
  <c r="CV62" i="18"/>
  <c r="CQ62" i="18" s="1"/>
  <c r="CT31" i="18"/>
  <c r="CO31" i="18" s="1"/>
  <c r="CT63" i="18"/>
  <c r="CO63" i="18" s="1"/>
  <c r="CW63" i="18"/>
  <c r="CL63" i="18" s="1"/>
  <c r="CX32" i="18"/>
  <c r="CN32" i="18" s="1"/>
  <c r="CU64" i="18"/>
  <c r="CP64" i="18" s="1"/>
  <c r="CW33" i="18"/>
  <c r="CL33" i="18" s="1"/>
  <c r="CU85" i="18"/>
  <c r="CP85" i="18" s="1"/>
  <c r="CT81" i="18"/>
  <c r="CO81" i="18" s="1"/>
  <c r="CX31" i="18"/>
  <c r="CN31" i="18" s="1"/>
  <c r="CU35" i="18"/>
  <c r="CP35" i="18" s="1"/>
  <c r="CV35" i="18"/>
  <c r="CQ35" i="18" s="1"/>
  <c r="CT35" i="18"/>
  <c r="CO35" i="18" s="1"/>
  <c r="CX45" i="18"/>
  <c r="CN45" i="18" s="1"/>
  <c r="CT83" i="18"/>
  <c r="CO83" i="18" s="1"/>
  <c r="CW52" i="18"/>
  <c r="CL52" i="18" s="1"/>
  <c r="CW64" i="18"/>
  <c r="CL64" i="18" s="1"/>
  <c r="CW34" i="18"/>
  <c r="CL34" i="18" s="1"/>
  <c r="CW31" i="18"/>
  <c r="CL31" i="18" s="1"/>
  <c r="CT55" i="18"/>
  <c r="CO55" i="18" s="1"/>
  <c r="CT32" i="18"/>
  <c r="CO32" i="18" s="1"/>
  <c r="CW32" i="18"/>
  <c r="CL32" i="18" s="1"/>
  <c r="CW41" i="18"/>
  <c r="CL41" i="18" s="1"/>
  <c r="CW45" i="18"/>
  <c r="CL45" i="18" s="1"/>
  <c r="CW53" i="18"/>
  <c r="CL53" i="18" s="1"/>
  <c r="CW61" i="18"/>
  <c r="CL61" i="18" s="1"/>
  <c r="CW65" i="18"/>
  <c r="CL65" i="18" s="1"/>
  <c r="CW73" i="18"/>
  <c r="CL73" i="18" s="1"/>
  <c r="CW85" i="18"/>
  <c r="CL85" i="18" s="1"/>
  <c r="CW81" i="18"/>
  <c r="CL81" i="18" s="1"/>
  <c r="CW54" i="18"/>
  <c r="CL54" i="18" s="1"/>
  <c r="CW74" i="18"/>
  <c r="CL74" i="18" s="1"/>
  <c r="CW43" i="18"/>
  <c r="CL43" i="18" s="1"/>
  <c r="CT51" i="18"/>
  <c r="CO51" i="18" s="1"/>
  <c r="CT61" i="18"/>
  <c r="CO61" i="18" s="1"/>
  <c r="CT42" i="18"/>
  <c r="CO42" i="18" s="1"/>
  <c r="CT54" i="18"/>
  <c r="CO54" i="18" s="1"/>
  <c r="CT62" i="18"/>
  <c r="CO62" i="18" s="1"/>
  <c r="CT74" i="18"/>
  <c r="CO74" i="18" s="1"/>
  <c r="CT82" i="18"/>
  <c r="CO82" i="18" s="1"/>
  <c r="CW35" i="18"/>
  <c r="CL35" i="18" s="1"/>
  <c r="CT44" i="18"/>
  <c r="CO44" i="18" s="1"/>
  <c r="CT52" i="18"/>
  <c r="CO52" i="18" s="1"/>
  <c r="CT64" i="18"/>
  <c r="CO64" i="18" s="1"/>
  <c r="CT72" i="18"/>
  <c r="CO72" i="18" s="1"/>
  <c r="CT84" i="18"/>
  <c r="CO84" i="18" s="1"/>
  <c r="CT33" i="18"/>
  <c r="CO33" i="18" s="1"/>
  <c r="CY77" i="18"/>
  <c r="CR32" i="18"/>
  <c r="CD25" i="18"/>
  <c r="CR25" i="18"/>
  <c r="CI25" i="18"/>
  <c r="CI21" i="18"/>
  <c r="CR84" i="18"/>
  <c r="CR43" i="18"/>
  <c r="CW26" i="18"/>
  <c r="CL26" i="18" s="1"/>
  <c r="CT26" i="18"/>
  <c r="CO26" i="18" s="1"/>
  <c r="CR58" i="18"/>
  <c r="CR31" i="18"/>
  <c r="CR74" i="18"/>
  <c r="CR78" i="18"/>
  <c r="CR30" i="18"/>
  <c r="CX26" i="18"/>
  <c r="CN26" i="18" s="1"/>
  <c r="CR22" i="18"/>
  <c r="CV26" i="18"/>
  <c r="CQ26" i="18" s="1"/>
  <c r="CR82" i="18"/>
  <c r="CR48" i="18"/>
  <c r="CR62" i="18"/>
  <c r="CR36" i="18"/>
  <c r="CR33" i="18"/>
  <c r="CR27" i="18"/>
  <c r="CR39" i="18"/>
  <c r="CR63" i="18"/>
  <c r="CR59" i="18"/>
  <c r="CR71" i="18"/>
  <c r="CR42" i="18"/>
  <c r="CR46" i="18"/>
  <c r="CR66" i="18"/>
  <c r="CR52" i="18"/>
  <c r="CR77" i="18"/>
  <c r="CR75" i="18"/>
  <c r="CR34" i="18"/>
  <c r="CR50" i="18"/>
  <c r="CR44" i="18"/>
  <c r="CR60" i="18"/>
  <c r="CR72" i="18"/>
  <c r="CR88" i="18"/>
  <c r="CR45" i="18"/>
  <c r="CR61" i="18"/>
  <c r="CR81" i="18"/>
  <c r="CR23" i="18"/>
  <c r="CR47" i="18"/>
  <c r="CR21" i="18"/>
  <c r="CR38" i="18"/>
  <c r="CR54" i="18"/>
  <c r="CR70" i="18"/>
  <c r="CR86" i="18"/>
  <c r="CR24" i="18"/>
  <c r="CR56" i="18"/>
  <c r="CR64" i="18"/>
  <c r="CR76" i="18"/>
  <c r="CR37" i="18"/>
  <c r="CR53" i="18"/>
  <c r="CR69" i="18"/>
  <c r="CR55" i="18"/>
  <c r="CR79" i="18"/>
  <c r="CR51" i="18"/>
  <c r="CR35" i="18"/>
  <c r="CR83" i="18"/>
  <c r="CR26" i="18"/>
  <c r="CR90" i="18"/>
  <c r="CR28" i="18"/>
  <c r="CR40" i="18"/>
  <c r="CR68" i="18"/>
  <c r="CR80" i="18"/>
  <c r="CR29" i="18"/>
  <c r="CR41" i="18"/>
  <c r="CR49" i="18"/>
  <c r="CR57" i="18"/>
  <c r="CR65" i="18"/>
  <c r="CR73" i="18"/>
  <c r="CR85" i="18"/>
  <c r="CR89" i="18"/>
  <c r="CR67" i="18"/>
  <c r="CR87" i="18"/>
  <c r="CW21" i="18"/>
  <c r="CL21" i="18" s="1"/>
  <c r="CX23" i="18"/>
  <c r="CN23" i="18" s="1"/>
  <c r="CT21" i="18"/>
  <c r="CO21" i="18" s="1"/>
  <c r="CV22" i="18"/>
  <c r="CQ22" i="18" s="1"/>
  <c r="CU23" i="18"/>
  <c r="CP23" i="18" s="1"/>
  <c r="CT23" i="18"/>
  <c r="CO23" i="18" s="1"/>
  <c r="CU21" i="18"/>
  <c r="CP21" i="18" s="1"/>
  <c r="CW25" i="18"/>
  <c r="CL25" i="18" s="1"/>
  <c r="CX22" i="18"/>
  <c r="CN22" i="18" s="1"/>
  <c r="CW22" i="18"/>
  <c r="CL22" i="18" s="1"/>
  <c r="CX24" i="18"/>
  <c r="CN24" i="18" s="1"/>
  <c r="CV23" i="18"/>
  <c r="CQ23" i="18" s="1"/>
  <c r="CW23" i="18"/>
  <c r="CL23" i="18" s="1"/>
  <c r="CW24" i="18"/>
  <c r="CL24" i="18" s="1"/>
  <c r="CT25" i="18"/>
  <c r="CO25" i="18" s="1"/>
  <c r="CV25" i="18"/>
  <c r="CQ25" i="18" s="1"/>
  <c r="CU24" i="18"/>
  <c r="CP24" i="18" s="1"/>
  <c r="CT24" i="18"/>
  <c r="CO24" i="18" s="1"/>
  <c r="CV24" i="18"/>
  <c r="CQ24" i="18" s="1"/>
  <c r="CU22" i="18"/>
  <c r="CP22" i="18" s="1"/>
  <c r="CT22" i="18"/>
  <c r="CO22" i="18" s="1"/>
  <c r="CV21" i="18"/>
  <c r="CQ21" i="18" s="1"/>
  <c r="CY80" i="18" l="1"/>
  <c r="NI80" i="18"/>
  <c r="NT80" i="18"/>
  <c r="NO80" i="18"/>
  <c r="NY80" i="18"/>
  <c r="OG80" i="18"/>
  <c r="OF80" i="18"/>
  <c r="MX80" i="18"/>
  <c r="ML80" i="18"/>
  <c r="NC80" i="18"/>
  <c r="NQ80" i="18"/>
  <c r="NZ80" i="18"/>
  <c r="NG80" i="18"/>
  <c r="MV80" i="18"/>
  <c r="MR80" i="18"/>
  <c r="NH80" i="18"/>
  <c r="NJ80" i="18"/>
  <c r="OA80" i="18"/>
  <c r="MQ80" i="18"/>
  <c r="NE80" i="18"/>
  <c r="NB80" i="18"/>
  <c r="NU80" i="18"/>
  <c r="OC80" i="18"/>
  <c r="MP80" i="18"/>
  <c r="NV80" i="18"/>
  <c r="NK80" i="18"/>
  <c r="MM80" i="18"/>
  <c r="MU89" i="18"/>
  <c r="NM80" i="18"/>
  <c r="OB80" i="18"/>
  <c r="NX80" i="18"/>
  <c r="MY80" i="18"/>
  <c r="OB89" i="18"/>
  <c r="MN80" i="18"/>
  <c r="ND80" i="18"/>
  <c r="MT80" i="18"/>
  <c r="NF80" i="18"/>
  <c r="OE80" i="18"/>
  <c r="OD80" i="18"/>
  <c r="OA78" i="18"/>
  <c r="MV79" i="18"/>
  <c r="OD79" i="18"/>
  <c r="NI78" i="18"/>
  <c r="NA78" i="18"/>
  <c r="NV78" i="18"/>
  <c r="MU78" i="18"/>
  <c r="OB79" i="18"/>
  <c r="MP79" i="18"/>
  <c r="NF79" i="18"/>
  <c r="NO79" i="18"/>
  <c r="NI79" i="18"/>
  <c r="NG79" i="18"/>
  <c r="NY79" i="18"/>
  <c r="NI90" i="18"/>
  <c r="NE90" i="18"/>
  <c r="MW88" i="18"/>
  <c r="NY78" i="18"/>
  <c r="NO78" i="18"/>
  <c r="NQ90" i="18"/>
  <c r="NM79" i="18"/>
  <c r="MT79" i="18"/>
  <c r="MQ79" i="18"/>
  <c r="MN78" i="18"/>
  <c r="ML78" i="18"/>
  <c r="OC79" i="18"/>
  <c r="NB79" i="18"/>
  <c r="NK79" i="18"/>
  <c r="CY79" i="18"/>
  <c r="NP78" i="18"/>
  <c r="NP90" i="18"/>
  <c r="NQ79" i="18"/>
  <c r="NN79" i="18"/>
  <c r="OA79" i="18"/>
  <c r="NX78" i="18"/>
  <c r="NT90" i="18"/>
  <c r="NU79" i="18"/>
  <c r="NP79" i="18"/>
  <c r="NZ79" i="18"/>
  <c r="MM79" i="18"/>
  <c r="NB78" i="18"/>
  <c r="MZ79" i="18"/>
  <c r="NX79" i="18"/>
  <c r="MX79" i="18"/>
  <c r="MQ89" i="18"/>
  <c r="NW79" i="18"/>
  <c r="MR89" i="18"/>
  <c r="MR78" i="18"/>
  <c r="NQ78" i="18"/>
  <c r="OB78" i="18"/>
  <c r="NF78" i="18"/>
  <c r="NC78" i="18"/>
  <c r="NW78" i="18"/>
  <c r="MZ89" i="18"/>
  <c r="NJ89" i="18"/>
  <c r="MO89" i="18"/>
  <c r="NE89" i="18"/>
  <c r="MO78" i="18"/>
  <c r="MZ78" i="18"/>
  <c r="OG78" i="18"/>
  <c r="MP78" i="18"/>
  <c r="NN78" i="18"/>
  <c r="MQ78" i="18"/>
  <c r="NH89" i="18"/>
  <c r="NR89" i="18"/>
  <c r="NU89" i="18"/>
  <c r="ML89" i="18"/>
  <c r="MX89" i="18"/>
  <c r="CY89" i="18"/>
  <c r="NE78" i="18"/>
  <c r="NH78" i="18"/>
  <c r="MV78" i="18"/>
  <c r="MT78" i="18"/>
  <c r="NZ78" i="18"/>
  <c r="NK78" i="18"/>
  <c r="NL89" i="18"/>
  <c r="NB89" i="18"/>
  <c r="NQ89" i="18"/>
  <c r="MY89" i="18"/>
  <c r="OA89" i="18"/>
  <c r="CY78" i="18"/>
  <c r="NU78" i="18"/>
  <c r="MW78" i="18"/>
  <c r="NL78" i="18"/>
  <c r="MX78" i="18"/>
  <c r="MY78" i="18"/>
  <c r="OE78" i="18"/>
  <c r="NT89" i="18"/>
  <c r="NV89" i="18"/>
  <c r="NC89" i="18"/>
  <c r="NK89" i="18"/>
  <c r="ND78" i="18"/>
  <c r="NM78" i="18"/>
  <c r="NT78" i="18"/>
  <c r="NJ78" i="18"/>
  <c r="MM78" i="18"/>
  <c r="NS78" i="18"/>
  <c r="OF89" i="18"/>
  <c r="NF89" i="18"/>
  <c r="OC89" i="18"/>
  <c r="NM89" i="18"/>
  <c r="MS78" i="18"/>
  <c r="OC78" i="18"/>
  <c r="OF78" i="18"/>
  <c r="NR78" i="18"/>
  <c r="OD78" i="18"/>
  <c r="NP89" i="18"/>
  <c r="NI89" i="18"/>
  <c r="NO90" i="18"/>
  <c r="MR79" i="18"/>
  <c r="NA79" i="18"/>
  <c r="NL79" i="18"/>
  <c r="MU79" i="18"/>
  <c r="MY79" i="18"/>
  <c r="MS79" i="18"/>
  <c r="OG79" i="18"/>
  <c r="NV79" i="18"/>
  <c r="NC79" i="18"/>
  <c r="ND90" i="18"/>
  <c r="ML90" i="18"/>
  <c r="NB90" i="18"/>
  <c r="MW90" i="18"/>
  <c r="NJ90" i="18"/>
  <c r="ND89" i="18"/>
  <c r="NX89" i="18"/>
  <c r="NG89" i="18"/>
  <c r="MW89" i="18"/>
  <c r="OE89" i="18"/>
  <c r="OD90" i="18"/>
  <c r="NA89" i="18"/>
  <c r="CY90" i="18"/>
  <c r="NA88" i="18"/>
  <c r="NH90" i="18"/>
  <c r="OF90" i="18"/>
  <c r="NR90" i="18"/>
  <c r="MY90" i="18"/>
  <c r="NG90" i="18"/>
  <c r="NC90" i="18"/>
  <c r="MU88" i="18"/>
  <c r="NX90" i="18"/>
  <c r="NV90" i="18"/>
  <c r="MQ90" i="18"/>
  <c r="NA90" i="18"/>
  <c r="MU90" i="18"/>
  <c r="OC90" i="18"/>
  <c r="MR90" i="18"/>
  <c r="OB90" i="18"/>
  <c r="NF90" i="18"/>
  <c r="NW90" i="18"/>
  <c r="OG90" i="18"/>
  <c r="OA90" i="18"/>
  <c r="MZ90" i="18"/>
  <c r="MP90" i="18"/>
  <c r="NN90" i="18"/>
  <c r="MS90" i="18"/>
  <c r="MM90" i="18"/>
  <c r="MO90" i="18"/>
  <c r="OF88" i="18"/>
  <c r="MN90" i="18"/>
  <c r="MT90" i="18"/>
  <c r="NZ90" i="18"/>
  <c r="NY90" i="18"/>
  <c r="NS90" i="18"/>
  <c r="NU90" i="18"/>
  <c r="NS89" i="18"/>
  <c r="OB88" i="18"/>
  <c r="MV90" i="18"/>
  <c r="NL90" i="18"/>
  <c r="MX90" i="18"/>
  <c r="NK90" i="18"/>
  <c r="NM90" i="18"/>
  <c r="MO79" i="18"/>
  <c r="MN79" i="18"/>
  <c r="ND79" i="18"/>
  <c r="NT79" i="18"/>
  <c r="NJ79" i="18"/>
  <c r="OE79" i="18"/>
  <c r="NE79" i="18"/>
  <c r="MW79" i="18"/>
  <c r="NH79" i="18"/>
  <c r="OF79" i="18"/>
  <c r="NR79" i="18"/>
  <c r="NS79" i="18"/>
  <c r="MN89" i="18"/>
  <c r="MP89" i="18"/>
  <c r="NN89" i="18"/>
  <c r="OD89" i="18"/>
  <c r="MS89" i="18"/>
  <c r="OG89" i="18"/>
  <c r="MV89" i="18"/>
  <c r="MT89" i="18"/>
  <c r="NZ89" i="18"/>
  <c r="NO89" i="18"/>
  <c r="NY89" i="18"/>
  <c r="MM89" i="18"/>
  <c r="NN88" i="18"/>
  <c r="MM88" i="18"/>
  <c r="NZ88" i="18"/>
  <c r="OD88" i="18"/>
  <c r="MQ88" i="18"/>
  <c r="OA88" i="18"/>
  <c r="ND88" i="18"/>
  <c r="MS88" i="18"/>
  <c r="MO88" i="18"/>
  <c r="CY88" i="18"/>
  <c r="NL88" i="18"/>
  <c r="OE88" i="18"/>
  <c r="OC88" i="18"/>
  <c r="MV88" i="18"/>
  <c r="NT88" i="18"/>
  <c r="NW88" i="18"/>
  <c r="MR88" i="18"/>
  <c r="NP88" i="18"/>
  <c r="NJ88" i="18"/>
  <c r="NY88" i="18"/>
  <c r="NS88" i="18"/>
  <c r="NU88" i="18"/>
  <c r="MZ88" i="18"/>
  <c r="NX88" i="18"/>
  <c r="NR88" i="18"/>
  <c r="NK88" i="18"/>
  <c r="NM88" i="18"/>
  <c r="NO88" i="18"/>
  <c r="NH88" i="18"/>
  <c r="NB88" i="18"/>
  <c r="NE88" i="18"/>
  <c r="NQ88" i="18"/>
  <c r="MN88" i="18"/>
  <c r="MP88" i="18"/>
  <c r="NV88" i="18"/>
  <c r="MY88" i="18"/>
  <c r="NG88" i="18"/>
  <c r="NC88" i="18"/>
  <c r="MT88" i="18"/>
  <c r="NF88" i="18"/>
  <c r="ML88" i="18"/>
  <c r="NI88" i="18"/>
  <c r="CU25" i="18"/>
  <c r="CP25" i="18" s="1"/>
  <c r="CX25" i="18"/>
  <c r="CN25" i="18" s="1"/>
  <c r="CX21" i="18"/>
  <c r="CN21" i="18" s="1"/>
  <c r="I8" i="31" l="1"/>
  <c r="J8" i="31"/>
  <c r="K8" i="31"/>
  <c r="L8" i="31"/>
  <c r="M8" i="31"/>
  <c r="N8" i="31"/>
  <c r="O8" i="31"/>
  <c r="P8" i="31"/>
  <c r="Q8" i="31"/>
  <c r="R8" i="31"/>
  <c r="S8" i="31"/>
  <c r="T8" i="31"/>
  <c r="U8" i="31"/>
  <c r="V8" i="31"/>
  <c r="W8" i="31"/>
  <c r="X8" i="31"/>
  <c r="Y8" i="31"/>
  <c r="Z8" i="31"/>
  <c r="AA8" i="31"/>
  <c r="AB8" i="31"/>
  <c r="I10" i="31"/>
  <c r="J10" i="31"/>
  <c r="K10" i="31"/>
  <c r="L10" i="31"/>
  <c r="M10" i="31"/>
  <c r="N10" i="31"/>
  <c r="O10" i="31"/>
  <c r="P10" i="31"/>
  <c r="Q10" i="31"/>
  <c r="R10" i="31"/>
  <c r="S10" i="31"/>
  <c r="T10" i="31"/>
  <c r="U10" i="31"/>
  <c r="V10" i="31"/>
  <c r="W10" i="31"/>
  <c r="X10" i="31"/>
  <c r="Y10" i="31"/>
  <c r="Z10" i="31"/>
  <c r="AA10" i="31"/>
  <c r="AB10" i="31"/>
  <c r="I22" i="31"/>
  <c r="J22" i="31"/>
  <c r="K22" i="31"/>
  <c r="L22" i="31"/>
  <c r="M22" i="31"/>
  <c r="N22" i="31"/>
  <c r="O22" i="31"/>
  <c r="P22" i="31"/>
  <c r="Q22" i="31"/>
  <c r="R22" i="31"/>
  <c r="S22" i="31"/>
  <c r="T22" i="31"/>
  <c r="U22" i="31"/>
  <c r="V22" i="31"/>
  <c r="W22" i="31"/>
  <c r="X22" i="31"/>
  <c r="Y22" i="31"/>
  <c r="Z22" i="31"/>
  <c r="AA22" i="31"/>
  <c r="AB22" i="31"/>
  <c r="I24" i="31"/>
  <c r="J24" i="31"/>
  <c r="K24" i="31"/>
  <c r="L24" i="31"/>
  <c r="M24" i="31"/>
  <c r="N24" i="31"/>
  <c r="O24" i="31"/>
  <c r="P24" i="31"/>
  <c r="Q24" i="31"/>
  <c r="R24" i="31"/>
  <c r="S24" i="31"/>
  <c r="T24" i="31"/>
  <c r="U24" i="31"/>
  <c r="V24" i="31"/>
  <c r="W24" i="31"/>
  <c r="X24" i="31"/>
  <c r="Y24" i="31"/>
  <c r="Z24" i="31"/>
  <c r="AA24" i="31"/>
  <c r="AB24" i="31"/>
  <c r="I36" i="31"/>
  <c r="J36" i="31"/>
  <c r="K36" i="31"/>
  <c r="L36" i="31"/>
  <c r="M36" i="31"/>
  <c r="N36" i="31"/>
  <c r="O36" i="31"/>
  <c r="P36" i="31"/>
  <c r="Q36" i="31"/>
  <c r="R36" i="31"/>
  <c r="S36" i="31"/>
  <c r="T36" i="31"/>
  <c r="U36" i="31"/>
  <c r="V36" i="31"/>
  <c r="W36" i="31"/>
  <c r="X36" i="31"/>
  <c r="Y36" i="31"/>
  <c r="Z36" i="31"/>
  <c r="AA36" i="31"/>
  <c r="AB36" i="31"/>
  <c r="I38" i="31"/>
  <c r="J38" i="31"/>
  <c r="K38" i="31"/>
  <c r="L38" i="31"/>
  <c r="M38" i="31"/>
  <c r="N38" i="31"/>
  <c r="O38" i="31"/>
  <c r="P38" i="31"/>
  <c r="Q38" i="31"/>
  <c r="R38" i="31"/>
  <c r="S38" i="31"/>
  <c r="T38" i="31"/>
  <c r="U38" i="31"/>
  <c r="V38" i="31"/>
  <c r="W38" i="31"/>
  <c r="X38" i="31"/>
  <c r="Y38" i="31"/>
  <c r="Z38" i="31"/>
  <c r="AA38" i="31"/>
  <c r="AB38" i="31"/>
  <c r="I50" i="31"/>
  <c r="J50" i="31"/>
  <c r="K50" i="31"/>
  <c r="L50" i="31"/>
  <c r="M50" i="31"/>
  <c r="N50" i="31"/>
  <c r="O50" i="31"/>
  <c r="P50" i="31"/>
  <c r="Q50" i="31"/>
  <c r="R50" i="31"/>
  <c r="S50" i="31"/>
  <c r="T50" i="31"/>
  <c r="U50" i="31"/>
  <c r="V50" i="31"/>
  <c r="W50" i="31"/>
  <c r="X50" i="31"/>
  <c r="Y50" i="31"/>
  <c r="Z50" i="31"/>
  <c r="AA50" i="31"/>
  <c r="AB50" i="31"/>
  <c r="I52" i="31"/>
  <c r="J52" i="31"/>
  <c r="K52" i="31"/>
  <c r="L52" i="31"/>
  <c r="M52" i="31"/>
  <c r="N52" i="31"/>
  <c r="O52" i="31"/>
  <c r="P52" i="31"/>
  <c r="Q52" i="31"/>
  <c r="R52" i="31"/>
  <c r="S52" i="31"/>
  <c r="T52" i="31"/>
  <c r="U52" i="31"/>
  <c r="V52" i="31"/>
  <c r="W52" i="31"/>
  <c r="X52" i="31"/>
  <c r="Y52" i="31"/>
  <c r="Z52" i="31"/>
  <c r="AA52" i="31"/>
  <c r="AB52" i="31"/>
  <c r="I64" i="31"/>
  <c r="J64" i="31"/>
  <c r="K64" i="31"/>
  <c r="L64" i="31"/>
  <c r="M64" i="31"/>
  <c r="N64" i="31"/>
  <c r="O64" i="31"/>
  <c r="P64" i="31"/>
  <c r="Q64" i="31"/>
  <c r="R64" i="31"/>
  <c r="S64" i="31"/>
  <c r="T64" i="31"/>
  <c r="U64" i="31"/>
  <c r="V64" i="31"/>
  <c r="W64" i="31"/>
  <c r="X64" i="31"/>
  <c r="Y64" i="31"/>
  <c r="Z64" i="31"/>
  <c r="AA64" i="31"/>
  <c r="AB64" i="31"/>
  <c r="I66" i="31"/>
  <c r="J66" i="31"/>
  <c r="K66" i="31"/>
  <c r="L66" i="31"/>
  <c r="M66" i="31"/>
  <c r="N66" i="31"/>
  <c r="O66" i="31"/>
  <c r="P66" i="31"/>
  <c r="Q66" i="31"/>
  <c r="R66" i="31"/>
  <c r="S66" i="31"/>
  <c r="T66" i="31"/>
  <c r="U66" i="31"/>
  <c r="V66" i="31"/>
  <c r="W66" i="31"/>
  <c r="X66" i="31"/>
  <c r="Y66" i="31"/>
  <c r="Z66" i="31"/>
  <c r="AA66" i="31"/>
  <c r="AB66" i="31"/>
  <c r="I78" i="31"/>
  <c r="J78" i="31"/>
  <c r="K78" i="31"/>
  <c r="L78" i="31"/>
  <c r="M78" i="31"/>
  <c r="N78" i="31"/>
  <c r="O78" i="31"/>
  <c r="P78" i="31"/>
  <c r="Q78" i="31"/>
  <c r="R78" i="31"/>
  <c r="S78" i="31"/>
  <c r="T78" i="31"/>
  <c r="U78" i="31"/>
  <c r="V78" i="31"/>
  <c r="W78" i="31"/>
  <c r="X78" i="31"/>
  <c r="Y78" i="31"/>
  <c r="Z78" i="31"/>
  <c r="AA78" i="31"/>
  <c r="AB78" i="31"/>
  <c r="I80" i="31"/>
  <c r="J80" i="31"/>
  <c r="K80" i="31"/>
  <c r="L80" i="31"/>
  <c r="M80" i="31"/>
  <c r="N80" i="31"/>
  <c r="O80" i="31"/>
  <c r="P80" i="31"/>
  <c r="Q80" i="31"/>
  <c r="R80" i="31"/>
  <c r="S80" i="31"/>
  <c r="T80" i="31"/>
  <c r="U80" i="31"/>
  <c r="V80" i="31"/>
  <c r="W80" i="31"/>
  <c r="X80" i="31"/>
  <c r="Y80" i="31"/>
  <c r="Z80" i="31"/>
  <c r="AA80" i="31"/>
  <c r="AB80" i="31"/>
  <c r="I92" i="31"/>
  <c r="J92" i="31"/>
  <c r="K92" i="31"/>
  <c r="L92" i="31"/>
  <c r="M92" i="31"/>
  <c r="N92" i="31"/>
  <c r="O92" i="31"/>
  <c r="P92" i="31"/>
  <c r="Q92" i="31"/>
  <c r="R92" i="31"/>
  <c r="S92" i="31"/>
  <c r="T92" i="31"/>
  <c r="U92" i="31"/>
  <c r="V92" i="31"/>
  <c r="W92" i="31"/>
  <c r="X92" i="31"/>
  <c r="Y92" i="31"/>
  <c r="Z92" i="31"/>
  <c r="AA92" i="31"/>
  <c r="AB92" i="31"/>
  <c r="I94" i="31"/>
  <c r="J94" i="31"/>
  <c r="K94" i="31"/>
  <c r="L94" i="31"/>
  <c r="M94" i="31"/>
  <c r="N94" i="31"/>
  <c r="O94" i="31"/>
  <c r="P94" i="31"/>
  <c r="Q94" i="31"/>
  <c r="R94" i="31"/>
  <c r="S94" i="31"/>
  <c r="T94" i="31"/>
  <c r="U94" i="31"/>
  <c r="V94" i="31"/>
  <c r="W94" i="31"/>
  <c r="X94" i="31"/>
  <c r="Y94" i="31"/>
  <c r="Z94" i="31"/>
  <c r="AA94" i="31"/>
  <c r="AB94" i="31"/>
  <c r="I106" i="31"/>
  <c r="J106" i="31"/>
  <c r="K106" i="31"/>
  <c r="L106" i="31"/>
  <c r="M106" i="31"/>
  <c r="N106" i="31"/>
  <c r="O106" i="31"/>
  <c r="P106" i="31"/>
  <c r="Q106" i="31"/>
  <c r="R106" i="31"/>
  <c r="S106" i="31"/>
  <c r="T106" i="31"/>
  <c r="U106" i="31"/>
  <c r="V106" i="31"/>
  <c r="W106" i="31"/>
  <c r="X106" i="31"/>
  <c r="Y106" i="31"/>
  <c r="Z106" i="31"/>
  <c r="AA106" i="31"/>
  <c r="AB106" i="31"/>
  <c r="I108" i="31"/>
  <c r="J108" i="31"/>
  <c r="K108" i="31"/>
  <c r="L108" i="31"/>
  <c r="M108" i="31"/>
  <c r="N108" i="31"/>
  <c r="O108" i="31"/>
  <c r="P108" i="31"/>
  <c r="Q108" i="31"/>
  <c r="R108" i="31"/>
  <c r="S108" i="31"/>
  <c r="T108" i="31"/>
  <c r="U108" i="31"/>
  <c r="V108" i="31"/>
  <c r="W108" i="31"/>
  <c r="X108" i="31"/>
  <c r="Y108" i="31"/>
  <c r="Z108" i="31"/>
  <c r="AA108" i="31"/>
  <c r="AB108" i="31"/>
  <c r="I120" i="31"/>
  <c r="J120" i="31"/>
  <c r="K120" i="31"/>
  <c r="L120" i="31"/>
  <c r="M120" i="31"/>
  <c r="N120" i="31"/>
  <c r="O120" i="31"/>
  <c r="P120" i="31"/>
  <c r="Q120" i="31"/>
  <c r="R120" i="31"/>
  <c r="S120" i="31"/>
  <c r="T120" i="31"/>
  <c r="U120" i="31"/>
  <c r="V120" i="31"/>
  <c r="W120" i="31"/>
  <c r="X120" i="31"/>
  <c r="Y120" i="31"/>
  <c r="Z120" i="31"/>
  <c r="AA120" i="31"/>
  <c r="AB120" i="31"/>
  <c r="I122" i="31"/>
  <c r="J122" i="31"/>
  <c r="K122" i="31"/>
  <c r="L122" i="31"/>
  <c r="M122" i="31"/>
  <c r="N122" i="31"/>
  <c r="O122" i="31"/>
  <c r="P122" i="31"/>
  <c r="Q122" i="31"/>
  <c r="R122" i="31"/>
  <c r="S122" i="31"/>
  <c r="T122" i="31"/>
  <c r="U122" i="31"/>
  <c r="V122" i="31"/>
  <c r="W122" i="31"/>
  <c r="X122" i="31"/>
  <c r="Y122" i="31"/>
  <c r="Z122" i="31"/>
  <c r="AA122" i="31"/>
  <c r="AB122" i="31"/>
  <c r="I134" i="31"/>
  <c r="J134" i="31"/>
  <c r="K134" i="31"/>
  <c r="L134" i="31"/>
  <c r="M134" i="31"/>
  <c r="N134" i="31"/>
  <c r="O134" i="31"/>
  <c r="P134" i="31"/>
  <c r="Q134" i="31"/>
  <c r="R134" i="31"/>
  <c r="S134" i="31"/>
  <c r="T134" i="31"/>
  <c r="U134" i="31"/>
  <c r="V134" i="31"/>
  <c r="W134" i="31"/>
  <c r="X134" i="31"/>
  <c r="Y134" i="31"/>
  <c r="Z134" i="31"/>
  <c r="AA134" i="31"/>
  <c r="AB134" i="31"/>
  <c r="I136" i="31"/>
  <c r="J136" i="31"/>
  <c r="K136" i="31"/>
  <c r="L136" i="31"/>
  <c r="M136" i="31"/>
  <c r="N136" i="31"/>
  <c r="O136" i="31"/>
  <c r="P136" i="31"/>
  <c r="Q136" i="31"/>
  <c r="R136" i="31"/>
  <c r="S136" i="31"/>
  <c r="T136" i="31"/>
  <c r="U136" i="31"/>
  <c r="V136" i="31"/>
  <c r="W136" i="31"/>
  <c r="X136" i="31"/>
  <c r="Y136" i="31"/>
  <c r="Z136" i="31"/>
  <c r="AA136" i="31"/>
  <c r="AB136" i="31"/>
  <c r="AA72" i="19" l="1"/>
  <c r="AA22" i="19"/>
  <c r="AA20" i="19"/>
  <c r="MJ90" i="18" l="1"/>
  <c r="MB90" i="18"/>
  <c r="LT90" i="18"/>
  <c r="LL90" i="18"/>
  <c r="LD90" i="18"/>
  <c r="KV90" i="18"/>
  <c r="MJ89" i="18"/>
  <c r="MB89" i="18"/>
  <c r="LT89" i="18"/>
  <c r="LL89" i="18"/>
  <c r="LD89" i="18"/>
  <c r="KV89" i="18"/>
  <c r="MJ88" i="18"/>
  <c r="MB88" i="18"/>
  <c r="LT88" i="18"/>
  <c r="LL88" i="18"/>
  <c r="LD88" i="18"/>
  <c r="KV88" i="18"/>
  <c r="MJ87" i="18"/>
  <c r="MB87" i="18"/>
  <c r="LT87" i="18"/>
  <c r="LL87" i="18"/>
  <c r="LD87" i="18"/>
  <c r="KV87" i="18"/>
  <c r="MJ86" i="18"/>
  <c r="MB86" i="18"/>
  <c r="LT86" i="18"/>
  <c r="LL86" i="18"/>
  <c r="LD86" i="18"/>
  <c r="KV86" i="18"/>
  <c r="MJ85" i="18"/>
  <c r="MB85" i="18"/>
  <c r="LT85" i="18"/>
  <c r="LL85" i="18"/>
  <c r="LD85" i="18"/>
  <c r="KV85" i="18"/>
  <c r="MJ84" i="18"/>
  <c r="MB84" i="18"/>
  <c r="LT84" i="18"/>
  <c r="LL84" i="18"/>
  <c r="LD84" i="18"/>
  <c r="KV84" i="18"/>
  <c r="MJ83" i="18"/>
  <c r="MB83" i="18"/>
  <c r="LT83" i="18"/>
  <c r="LL83" i="18"/>
  <c r="LD83" i="18"/>
  <c r="KV83" i="18"/>
  <c r="MJ82" i="18"/>
  <c r="MB82" i="18"/>
  <c r="LT82" i="18"/>
  <c r="LL82" i="18"/>
  <c r="LD82" i="18"/>
  <c r="KV82" i="18"/>
  <c r="MJ81" i="18"/>
  <c r="MB81" i="18"/>
  <c r="LT81" i="18"/>
  <c r="LL81" i="18"/>
  <c r="LD81" i="18"/>
  <c r="KV81" i="18"/>
  <c r="MJ80" i="18"/>
  <c r="MB80" i="18"/>
  <c r="LT80" i="18"/>
  <c r="LL80" i="18"/>
  <c r="LD80" i="18"/>
  <c r="KV80" i="18"/>
  <c r="MJ79" i="18"/>
  <c r="MB79" i="18"/>
  <c r="LT79" i="18"/>
  <c r="LL79" i="18"/>
  <c r="LD79" i="18"/>
  <c r="KV79" i="18"/>
  <c r="MJ78" i="18"/>
  <c r="MB78" i="18"/>
  <c r="LT78" i="18"/>
  <c r="LL78" i="18"/>
  <c r="LD78" i="18"/>
  <c r="KV78" i="18"/>
  <c r="MJ77" i="18"/>
  <c r="MB77" i="18"/>
  <c r="LT77" i="18"/>
  <c r="LL77" i="18"/>
  <c r="LD77" i="18"/>
  <c r="KV77" i="18"/>
  <c r="MJ76" i="18"/>
  <c r="MI90" i="18"/>
  <c r="MA90" i="18"/>
  <c r="LS90" i="18"/>
  <c r="LK90" i="18"/>
  <c r="LC90" i="18"/>
  <c r="KU90" i="18"/>
  <c r="MI89" i="18"/>
  <c r="MA89" i="18"/>
  <c r="LS89" i="18"/>
  <c r="LK89" i="18"/>
  <c r="LC89" i="18"/>
  <c r="KU89" i="18"/>
  <c r="MI88" i="18"/>
  <c r="MA88" i="18"/>
  <c r="LS88" i="18"/>
  <c r="LK88" i="18"/>
  <c r="LC88" i="18"/>
  <c r="KU88" i="18"/>
  <c r="MI87" i="18"/>
  <c r="MA87" i="18"/>
  <c r="LS87" i="18"/>
  <c r="LK87" i="18"/>
  <c r="LC87" i="18"/>
  <c r="KU87" i="18"/>
  <c r="MI86" i="18"/>
  <c r="MA86" i="18"/>
  <c r="LS86" i="18"/>
  <c r="LK86" i="18"/>
  <c r="LC86" i="18"/>
  <c r="KU86" i="18"/>
  <c r="MI85" i="18"/>
  <c r="MA85" i="18"/>
  <c r="LS85" i="18"/>
  <c r="LK85" i="18"/>
  <c r="LC85" i="18"/>
  <c r="KU85" i="18"/>
  <c r="MI84" i="18"/>
  <c r="MA84" i="18"/>
  <c r="LS84" i="18"/>
  <c r="LK84" i="18"/>
  <c r="LC84" i="18"/>
  <c r="KU84" i="18"/>
  <c r="MI83" i="18"/>
  <c r="MA83" i="18"/>
  <c r="LS83" i="18"/>
  <c r="LK83" i="18"/>
  <c r="LC83" i="18"/>
  <c r="KU83" i="18"/>
  <c r="MI82" i="18"/>
  <c r="MA82" i="18"/>
  <c r="LS82" i="18"/>
  <c r="LK82" i="18"/>
  <c r="LC82" i="18"/>
  <c r="KU82" i="18"/>
  <c r="MI81" i="18"/>
  <c r="MA81" i="18"/>
  <c r="LS81" i="18"/>
  <c r="LK81" i="18"/>
  <c r="LC81" i="18"/>
  <c r="KU81" i="18"/>
  <c r="MI80" i="18"/>
  <c r="MA80" i="18"/>
  <c r="LS80" i="18"/>
  <c r="LK80" i="18"/>
  <c r="LC80" i="18"/>
  <c r="KU80" i="18"/>
  <c r="MI79" i="18"/>
  <c r="MA79" i="18"/>
  <c r="LS79" i="18"/>
  <c r="LK79" i="18"/>
  <c r="LC79" i="18"/>
  <c r="KU79" i="18"/>
  <c r="MI78" i="18"/>
  <c r="MA78" i="18"/>
  <c r="LS78" i="18"/>
  <c r="LK78" i="18"/>
  <c r="LC78" i="18"/>
  <c r="KU78" i="18"/>
  <c r="MI77" i="18"/>
  <c r="MA77" i="18"/>
  <c r="LS77" i="18"/>
  <c r="LK77" i="18"/>
  <c r="LC77" i="18"/>
  <c r="KU77" i="18"/>
  <c r="MI76" i="18"/>
  <c r="MH90" i="18"/>
  <c r="LZ90" i="18"/>
  <c r="LR90" i="18"/>
  <c r="LJ90" i="18"/>
  <c r="LB90" i="18"/>
  <c r="KT90" i="18"/>
  <c r="MH89" i="18"/>
  <c r="LZ89" i="18"/>
  <c r="LR89" i="18"/>
  <c r="LJ89" i="18"/>
  <c r="LB89" i="18"/>
  <c r="KT89" i="18"/>
  <c r="MH88" i="18"/>
  <c r="LZ88" i="18"/>
  <c r="LR88" i="18"/>
  <c r="LJ88" i="18"/>
  <c r="LB88" i="18"/>
  <c r="KT88" i="18"/>
  <c r="MH87" i="18"/>
  <c r="LZ87" i="18"/>
  <c r="LR87" i="18"/>
  <c r="LJ87" i="18"/>
  <c r="LB87" i="18"/>
  <c r="KT87" i="18"/>
  <c r="MH86" i="18"/>
  <c r="LZ86" i="18"/>
  <c r="LR86" i="18"/>
  <c r="LJ86" i="18"/>
  <c r="LB86" i="18"/>
  <c r="KT86" i="18"/>
  <c r="MH85" i="18"/>
  <c r="LZ85" i="18"/>
  <c r="LR85" i="18"/>
  <c r="LJ85" i="18"/>
  <c r="LB85" i="18"/>
  <c r="KT85" i="18"/>
  <c r="MH84" i="18"/>
  <c r="LZ84" i="18"/>
  <c r="LR84" i="18"/>
  <c r="LJ84" i="18"/>
  <c r="LB84" i="18"/>
  <c r="KT84" i="18"/>
  <c r="MH83" i="18"/>
  <c r="LZ83" i="18"/>
  <c r="LR83" i="18"/>
  <c r="LJ83" i="18"/>
  <c r="LB83" i="18"/>
  <c r="KT83" i="18"/>
  <c r="MH82" i="18"/>
  <c r="LZ82" i="18"/>
  <c r="LR82" i="18"/>
  <c r="LJ82" i="18"/>
  <c r="LB82" i="18"/>
  <c r="KT82" i="18"/>
  <c r="MH81" i="18"/>
  <c r="LZ81" i="18"/>
  <c r="LR81" i="18"/>
  <c r="LJ81" i="18"/>
  <c r="LB81" i="18"/>
  <c r="KT81" i="18"/>
  <c r="MH80" i="18"/>
  <c r="LZ80" i="18"/>
  <c r="LR80" i="18"/>
  <c r="LJ80" i="18"/>
  <c r="LB80" i="18"/>
  <c r="KT80" i="18"/>
  <c r="MH79" i="18"/>
  <c r="LZ79" i="18"/>
  <c r="LR79" i="18"/>
  <c r="LJ79" i="18"/>
  <c r="LB79" i="18"/>
  <c r="KT79" i="18"/>
  <c r="MH78" i="18"/>
  <c r="LZ78" i="18"/>
  <c r="LR78" i="18"/>
  <c r="LJ78" i="18"/>
  <c r="LB78" i="18"/>
  <c r="KT78" i="18"/>
  <c r="MH77" i="18"/>
  <c r="LZ77" i="18"/>
  <c r="LR77" i="18"/>
  <c r="LJ77" i="18"/>
  <c r="LB77" i="18"/>
  <c r="KT77" i="18"/>
  <c r="MG90" i="18"/>
  <c r="LY90" i="18"/>
  <c r="LQ90" i="18"/>
  <c r="LI90" i="18"/>
  <c r="LA90" i="18"/>
  <c r="KS90" i="18"/>
  <c r="MG89" i="18"/>
  <c r="LY89" i="18"/>
  <c r="LQ89" i="18"/>
  <c r="LI89" i="18"/>
  <c r="LA89" i="18"/>
  <c r="KS89" i="18"/>
  <c r="MG88" i="18"/>
  <c r="LY88" i="18"/>
  <c r="LQ88" i="18"/>
  <c r="LI88" i="18"/>
  <c r="LA88" i="18"/>
  <c r="KS88" i="18"/>
  <c r="MG87" i="18"/>
  <c r="LY87" i="18"/>
  <c r="LQ87" i="18"/>
  <c r="LI87" i="18"/>
  <c r="LA87" i="18"/>
  <c r="KS87" i="18"/>
  <c r="MG86" i="18"/>
  <c r="LY86" i="18"/>
  <c r="LQ86" i="18"/>
  <c r="LI86" i="18"/>
  <c r="LA86" i="18"/>
  <c r="KS86" i="18"/>
  <c r="MG85" i="18"/>
  <c r="LY85" i="18"/>
  <c r="LQ85" i="18"/>
  <c r="LI85" i="18"/>
  <c r="LA85" i="18"/>
  <c r="KS85" i="18"/>
  <c r="MG84" i="18"/>
  <c r="LY84" i="18"/>
  <c r="LQ84" i="18"/>
  <c r="LI84" i="18"/>
  <c r="LA84" i="18"/>
  <c r="KS84" i="18"/>
  <c r="MG83" i="18"/>
  <c r="LY83" i="18"/>
  <c r="LQ83" i="18"/>
  <c r="LI83" i="18"/>
  <c r="LA83" i="18"/>
  <c r="KS83" i="18"/>
  <c r="MG82" i="18"/>
  <c r="LY82" i="18"/>
  <c r="LQ82" i="18"/>
  <c r="LI82" i="18"/>
  <c r="LA82" i="18"/>
  <c r="KS82" i="18"/>
  <c r="MG81" i="18"/>
  <c r="LY81" i="18"/>
  <c r="LQ81" i="18"/>
  <c r="LI81" i="18"/>
  <c r="LA81" i="18"/>
  <c r="KS81" i="18"/>
  <c r="MG80" i="18"/>
  <c r="LY80" i="18"/>
  <c r="LQ80" i="18"/>
  <c r="LI80" i="18"/>
  <c r="LA80" i="18"/>
  <c r="KS80" i="18"/>
  <c r="MG79" i="18"/>
  <c r="LY79" i="18"/>
  <c r="MF90" i="18"/>
  <c r="LX90" i="18"/>
  <c r="LP90" i="18"/>
  <c r="LH90" i="18"/>
  <c r="KZ90" i="18"/>
  <c r="KR90" i="18"/>
  <c r="MF89" i="18"/>
  <c r="LX89" i="18"/>
  <c r="LP89" i="18"/>
  <c r="LH89" i="18"/>
  <c r="KZ89" i="18"/>
  <c r="KR89" i="18"/>
  <c r="MF88" i="18"/>
  <c r="LX88" i="18"/>
  <c r="LP88" i="18"/>
  <c r="LH88" i="18"/>
  <c r="KZ88" i="18"/>
  <c r="KR88" i="18"/>
  <c r="MF87" i="18"/>
  <c r="LX87" i="18"/>
  <c r="LP87" i="18"/>
  <c r="LH87" i="18"/>
  <c r="KZ87" i="18"/>
  <c r="KR87" i="18"/>
  <c r="MF86" i="18"/>
  <c r="LX86" i="18"/>
  <c r="LP86" i="18"/>
  <c r="LH86" i="18"/>
  <c r="KZ86" i="18"/>
  <c r="KR86" i="18"/>
  <c r="MF85" i="18"/>
  <c r="LX85" i="18"/>
  <c r="LP85" i="18"/>
  <c r="LH85" i="18"/>
  <c r="KZ85" i="18"/>
  <c r="KR85" i="18"/>
  <c r="MF84" i="18"/>
  <c r="LX84" i="18"/>
  <c r="LP84" i="18"/>
  <c r="LH84" i="18"/>
  <c r="KZ84" i="18"/>
  <c r="KR84" i="18"/>
  <c r="MF83" i="18"/>
  <c r="LX83" i="18"/>
  <c r="LP83" i="18"/>
  <c r="LH83" i="18"/>
  <c r="KZ83" i="18"/>
  <c r="KR83" i="18"/>
  <c r="MF82" i="18"/>
  <c r="LX82" i="18"/>
  <c r="LP82" i="18"/>
  <c r="LH82" i="18"/>
  <c r="KZ82" i="18"/>
  <c r="KR82" i="18"/>
  <c r="MF81" i="18"/>
  <c r="LX81" i="18"/>
  <c r="LP81" i="18"/>
  <c r="LH81" i="18"/>
  <c r="KZ81" i="18"/>
  <c r="KR81" i="18"/>
  <c r="MF80" i="18"/>
  <c r="LX80" i="18"/>
  <c r="LP80" i="18"/>
  <c r="LH80" i="18"/>
  <c r="KZ80" i="18"/>
  <c r="KR80" i="18"/>
  <c r="MF79" i="18"/>
  <c r="LX79" i="18"/>
  <c r="LP79" i="18"/>
  <c r="LH79" i="18"/>
  <c r="KZ79" i="18"/>
  <c r="KR79" i="18"/>
  <c r="MF78" i="18"/>
  <c r="LX78" i="18"/>
  <c r="LP78" i="18"/>
  <c r="LH78" i="18"/>
  <c r="KZ78" i="18"/>
  <c r="KR78" i="18"/>
  <c r="MF77" i="18"/>
  <c r="LX77" i="18"/>
  <c r="LP77" i="18"/>
  <c r="LH77" i="18"/>
  <c r="KZ77" i="18"/>
  <c r="KR77" i="18"/>
  <c r="MF76" i="18"/>
  <c r="ME90" i="18"/>
  <c r="LW90" i="18"/>
  <c r="LO90" i="18"/>
  <c r="LG90" i="18"/>
  <c r="KY90" i="18"/>
  <c r="KQ90" i="18"/>
  <c r="ME89" i="18"/>
  <c r="LW89" i="18"/>
  <c r="LO89" i="18"/>
  <c r="LG89" i="18"/>
  <c r="KY89" i="18"/>
  <c r="KQ89" i="18"/>
  <c r="ME88" i="18"/>
  <c r="LW88" i="18"/>
  <c r="LO88" i="18"/>
  <c r="LG88" i="18"/>
  <c r="KY88" i="18"/>
  <c r="KQ88" i="18"/>
  <c r="ME87" i="18"/>
  <c r="LW87" i="18"/>
  <c r="LO87" i="18"/>
  <c r="LG87" i="18"/>
  <c r="KY87" i="18"/>
  <c r="KQ87" i="18"/>
  <c r="ME86" i="18"/>
  <c r="LW86" i="18"/>
  <c r="LO86" i="18"/>
  <c r="LG86" i="18"/>
  <c r="KY86" i="18"/>
  <c r="KQ86" i="18"/>
  <c r="ME85" i="18"/>
  <c r="LW85" i="18"/>
  <c r="LO85" i="18"/>
  <c r="LG85" i="18"/>
  <c r="KY85" i="18"/>
  <c r="KQ85" i="18"/>
  <c r="ME84" i="18"/>
  <c r="LW84" i="18"/>
  <c r="LO84" i="18"/>
  <c r="LG84" i="18"/>
  <c r="KY84" i="18"/>
  <c r="KQ84" i="18"/>
  <c r="ME83" i="18"/>
  <c r="LW83" i="18"/>
  <c r="LO83" i="18"/>
  <c r="LG83" i="18"/>
  <c r="KY83" i="18"/>
  <c r="KQ83" i="18"/>
  <c r="ME82" i="18"/>
  <c r="LW82" i="18"/>
  <c r="LO82" i="18"/>
  <c r="LG82" i="18"/>
  <c r="KY82" i="18"/>
  <c r="KQ82" i="18"/>
  <c r="ME81" i="18"/>
  <c r="LW81" i="18"/>
  <c r="LO81" i="18"/>
  <c r="LG81" i="18"/>
  <c r="KY81" i="18"/>
  <c r="KQ81" i="18"/>
  <c r="ME80" i="18"/>
  <c r="MD90" i="18"/>
  <c r="LV90" i="18"/>
  <c r="LN90" i="18"/>
  <c r="LF90" i="18"/>
  <c r="KX90" i="18"/>
  <c r="KP90" i="18"/>
  <c r="MD89" i="18"/>
  <c r="LV89" i="18"/>
  <c r="LN89" i="18"/>
  <c r="LF89" i="18"/>
  <c r="KX89" i="18"/>
  <c r="KP89" i="18"/>
  <c r="MD88" i="18"/>
  <c r="LV88" i="18"/>
  <c r="LN88" i="18"/>
  <c r="LF88" i="18"/>
  <c r="KX88" i="18"/>
  <c r="KP88" i="18"/>
  <c r="MD87" i="18"/>
  <c r="LV87" i="18"/>
  <c r="LN87" i="18"/>
  <c r="LF87" i="18"/>
  <c r="KX87" i="18"/>
  <c r="KP87" i="18"/>
  <c r="MD86" i="18"/>
  <c r="LV86" i="18"/>
  <c r="LN86" i="18"/>
  <c r="LF86" i="18"/>
  <c r="KX86" i="18"/>
  <c r="KP86" i="18"/>
  <c r="MD85" i="18"/>
  <c r="LV85" i="18"/>
  <c r="LN85" i="18"/>
  <c r="LF85" i="18"/>
  <c r="KX85" i="18"/>
  <c r="KP85" i="18"/>
  <c r="MD84" i="18"/>
  <c r="LV84" i="18"/>
  <c r="LN84" i="18"/>
  <c r="LF84" i="18"/>
  <c r="KX84" i="18"/>
  <c r="KP84" i="18"/>
  <c r="MD83" i="18"/>
  <c r="LV83" i="18"/>
  <c r="LN83" i="18"/>
  <c r="LF83" i="18"/>
  <c r="KX83" i="18"/>
  <c r="KP83" i="18"/>
  <c r="MD82" i="18"/>
  <c r="LV82" i="18"/>
  <c r="LN82" i="18"/>
  <c r="LF82" i="18"/>
  <c r="KX82" i="18"/>
  <c r="KP82" i="18"/>
  <c r="MD81" i="18"/>
  <c r="LV81" i="18"/>
  <c r="LN81" i="18"/>
  <c r="LF81" i="18"/>
  <c r="KX81" i="18"/>
  <c r="KP81" i="18"/>
  <c r="MD80" i="18"/>
  <c r="LV80" i="18"/>
  <c r="LN80" i="18"/>
  <c r="LF80" i="18"/>
  <c r="KX80" i="18"/>
  <c r="KP80" i="18"/>
  <c r="MD79" i="18"/>
  <c r="LV79" i="18"/>
  <c r="LN79" i="18"/>
  <c r="LF79" i="18"/>
  <c r="KX79" i="18"/>
  <c r="KP79" i="18"/>
  <c r="MD78" i="18"/>
  <c r="MC90" i="18"/>
  <c r="LM89" i="18"/>
  <c r="KW88" i="18"/>
  <c r="MC86" i="18"/>
  <c r="LM85" i="18"/>
  <c r="KW84" i="18"/>
  <c r="MC82" i="18"/>
  <c r="LM81" i="18"/>
  <c r="LM80" i="18"/>
  <c r="MC79" i="18"/>
  <c r="LE79" i="18"/>
  <c r="ME78" i="18"/>
  <c r="LN78" i="18"/>
  <c r="KX78" i="18"/>
  <c r="MD77" i="18"/>
  <c r="LN77" i="18"/>
  <c r="KX77" i="18"/>
  <c r="ME76" i="18"/>
  <c r="LW76" i="18"/>
  <c r="LO76" i="18"/>
  <c r="LG76" i="18"/>
  <c r="KY76" i="18"/>
  <c r="KQ76" i="18"/>
  <c r="ME75" i="18"/>
  <c r="LW75" i="18"/>
  <c r="LO75" i="18"/>
  <c r="LG75" i="18"/>
  <c r="KY75" i="18"/>
  <c r="KQ75" i="18"/>
  <c r="ME74" i="18"/>
  <c r="LW74" i="18"/>
  <c r="LO74" i="18"/>
  <c r="LG74" i="18"/>
  <c r="KY74" i="18"/>
  <c r="KQ74" i="18"/>
  <c r="ME73" i="18"/>
  <c r="LW73" i="18"/>
  <c r="LO73" i="18"/>
  <c r="LG73" i="18"/>
  <c r="KY73" i="18"/>
  <c r="KQ73" i="18"/>
  <c r="ME72" i="18"/>
  <c r="LW72" i="18"/>
  <c r="LO72" i="18"/>
  <c r="LG72" i="18"/>
  <c r="KY72" i="18"/>
  <c r="KQ72" i="18"/>
  <c r="ME71" i="18"/>
  <c r="LW71" i="18"/>
  <c r="LO71" i="18"/>
  <c r="LG71" i="18"/>
  <c r="KY71" i="18"/>
  <c r="KQ71" i="18"/>
  <c r="ME70" i="18"/>
  <c r="LW70" i="18"/>
  <c r="LO70" i="18"/>
  <c r="LG70" i="18"/>
  <c r="KY70" i="18"/>
  <c r="KQ70" i="18"/>
  <c r="ME69" i="18"/>
  <c r="LW69" i="18"/>
  <c r="LO69" i="18"/>
  <c r="LG69" i="18"/>
  <c r="KY69" i="18"/>
  <c r="KQ69" i="18"/>
  <c r="ME68" i="18"/>
  <c r="LW68" i="18"/>
  <c r="LO68" i="18"/>
  <c r="LG68" i="18"/>
  <c r="KY68" i="18"/>
  <c r="KQ68" i="18"/>
  <c r="ME67" i="18"/>
  <c r="LW67" i="18"/>
  <c r="LO67" i="18"/>
  <c r="LG67" i="18"/>
  <c r="KY67" i="18"/>
  <c r="KQ67" i="18"/>
  <c r="ME66" i="18"/>
  <c r="LW66" i="18"/>
  <c r="LO66" i="18"/>
  <c r="LG66" i="18"/>
  <c r="KY66" i="18"/>
  <c r="KQ66" i="18"/>
  <c r="ME65" i="18"/>
  <c r="LW65" i="18"/>
  <c r="LU90" i="18"/>
  <c r="LE89" i="18"/>
  <c r="KO88" i="18"/>
  <c r="LU86" i="18"/>
  <c r="LE85" i="18"/>
  <c r="KO84" i="18"/>
  <c r="LU82" i="18"/>
  <c r="LE81" i="18"/>
  <c r="LG80" i="18"/>
  <c r="LW79" i="18"/>
  <c r="LA79" i="18"/>
  <c r="MC78" i="18"/>
  <c r="LM78" i="18"/>
  <c r="KW78" i="18"/>
  <c r="MC77" i="18"/>
  <c r="LM77" i="18"/>
  <c r="KW77" i="18"/>
  <c r="MD76" i="18"/>
  <c r="LV76" i="18"/>
  <c r="LN76" i="18"/>
  <c r="LF76" i="18"/>
  <c r="KX76" i="18"/>
  <c r="KP76" i="18"/>
  <c r="MD75" i="18"/>
  <c r="LV75" i="18"/>
  <c r="LN75" i="18"/>
  <c r="LF75" i="18"/>
  <c r="KX75" i="18"/>
  <c r="KP75" i="18"/>
  <c r="MD74" i="18"/>
  <c r="LV74" i="18"/>
  <c r="LN74" i="18"/>
  <c r="LF74" i="18"/>
  <c r="KX74" i="18"/>
  <c r="KP74" i="18"/>
  <c r="MD73" i="18"/>
  <c r="LV73" i="18"/>
  <c r="LN73" i="18"/>
  <c r="LF73" i="18"/>
  <c r="KX73" i="18"/>
  <c r="KP73" i="18"/>
  <c r="MD72" i="18"/>
  <c r="LV72" i="18"/>
  <c r="LN72" i="18"/>
  <c r="LF72" i="18"/>
  <c r="KX72" i="18"/>
  <c r="KP72" i="18"/>
  <c r="MD71" i="18"/>
  <c r="LV71" i="18"/>
  <c r="LN71" i="18"/>
  <c r="LF71" i="18"/>
  <c r="KX71" i="18"/>
  <c r="KP71" i="18"/>
  <c r="MD70" i="18"/>
  <c r="LV70" i="18"/>
  <c r="LN70" i="18"/>
  <c r="LF70" i="18"/>
  <c r="KX70" i="18"/>
  <c r="KP70" i="18"/>
  <c r="MD69" i="18"/>
  <c r="LV69" i="18"/>
  <c r="LN69" i="18"/>
  <c r="LF69" i="18"/>
  <c r="KX69" i="18"/>
  <c r="KP69" i="18"/>
  <c r="MD68" i="18"/>
  <c r="LV68" i="18"/>
  <c r="LN68" i="18"/>
  <c r="LF68" i="18"/>
  <c r="KX68" i="18"/>
  <c r="KP68" i="18"/>
  <c r="MD67" i="18"/>
  <c r="LV67" i="18"/>
  <c r="LN67" i="18"/>
  <c r="LF67" i="18"/>
  <c r="KX67" i="18"/>
  <c r="KP67" i="18"/>
  <c r="LM90" i="18"/>
  <c r="KW89" i="18"/>
  <c r="MC87" i="18"/>
  <c r="LM86" i="18"/>
  <c r="KW85" i="18"/>
  <c r="MC83" i="18"/>
  <c r="LM82" i="18"/>
  <c r="KW81" i="18"/>
  <c r="LE80" i="18"/>
  <c r="LU79" i="18"/>
  <c r="KY79" i="18"/>
  <c r="LY78" i="18"/>
  <c r="LI78" i="18"/>
  <c r="KS78" i="18"/>
  <c r="LY77" i="18"/>
  <c r="LI77" i="18"/>
  <c r="KS77" i="18"/>
  <c r="MC76" i="18"/>
  <c r="LU76" i="18"/>
  <c r="LM76" i="18"/>
  <c r="LE76" i="18"/>
  <c r="KW76" i="18"/>
  <c r="KO76" i="18"/>
  <c r="MC75" i="18"/>
  <c r="LU75" i="18"/>
  <c r="LM75" i="18"/>
  <c r="LE75" i="18"/>
  <c r="KW75" i="18"/>
  <c r="KO75" i="18"/>
  <c r="MC74" i="18"/>
  <c r="LU74" i="18"/>
  <c r="LM74" i="18"/>
  <c r="LE74" i="18"/>
  <c r="KW74" i="18"/>
  <c r="KO74" i="18"/>
  <c r="MC73" i="18"/>
  <c r="LU73" i="18"/>
  <c r="LM73" i="18"/>
  <c r="LE73" i="18"/>
  <c r="KW73" i="18"/>
  <c r="KO73" i="18"/>
  <c r="MC72" i="18"/>
  <c r="LU72" i="18"/>
  <c r="LM72" i="18"/>
  <c r="LE72" i="18"/>
  <c r="KW72" i="18"/>
  <c r="KO72" i="18"/>
  <c r="MC71" i="18"/>
  <c r="LU71" i="18"/>
  <c r="LM71" i="18"/>
  <c r="LE71" i="18"/>
  <c r="KW71" i="18"/>
  <c r="KO71" i="18"/>
  <c r="MC70" i="18"/>
  <c r="LU70" i="18"/>
  <c r="LM70" i="18"/>
  <c r="LE70" i="18"/>
  <c r="KW70" i="18"/>
  <c r="KO70" i="18"/>
  <c r="MC69" i="18"/>
  <c r="LU69" i="18"/>
  <c r="LM69" i="18"/>
  <c r="LE69" i="18"/>
  <c r="KW69" i="18"/>
  <c r="KO69" i="18"/>
  <c r="MC68" i="18"/>
  <c r="LU68" i="18"/>
  <c r="LM68" i="18"/>
  <c r="LE68" i="18"/>
  <c r="KW68" i="18"/>
  <c r="KO68" i="18"/>
  <c r="MC67" i="18"/>
  <c r="LU67" i="18"/>
  <c r="LM67" i="18"/>
  <c r="LE67" i="18"/>
  <c r="KW67" i="18"/>
  <c r="KO67" i="18"/>
  <c r="MC66" i="18"/>
  <c r="LU66" i="18"/>
  <c r="LM66" i="18"/>
  <c r="LE90" i="18"/>
  <c r="KO89" i="18"/>
  <c r="LU87" i="18"/>
  <c r="LE86" i="18"/>
  <c r="KO85" i="18"/>
  <c r="LU83" i="18"/>
  <c r="LE82" i="18"/>
  <c r="KO81" i="18"/>
  <c r="KY80" i="18"/>
  <c r="LQ79" i="18"/>
  <c r="KW79" i="18"/>
  <c r="LW78" i="18"/>
  <c r="LG78" i="18"/>
  <c r="KQ78" i="18"/>
  <c r="LW77" i="18"/>
  <c r="LG77" i="18"/>
  <c r="KQ77" i="18"/>
  <c r="MB76" i="18"/>
  <c r="LT76" i="18"/>
  <c r="LL76" i="18"/>
  <c r="LD76" i="18"/>
  <c r="KV76" i="18"/>
  <c r="MJ75" i="18"/>
  <c r="MB75" i="18"/>
  <c r="LT75" i="18"/>
  <c r="LL75" i="18"/>
  <c r="LD75" i="18"/>
  <c r="KV75" i="18"/>
  <c r="MJ74" i="18"/>
  <c r="MB74" i="18"/>
  <c r="LT74" i="18"/>
  <c r="LL74" i="18"/>
  <c r="LD74" i="18"/>
  <c r="KV74" i="18"/>
  <c r="MJ73" i="18"/>
  <c r="MB73" i="18"/>
  <c r="LT73" i="18"/>
  <c r="LL73" i="18"/>
  <c r="LD73" i="18"/>
  <c r="KV73" i="18"/>
  <c r="MJ72" i="18"/>
  <c r="MB72" i="18"/>
  <c r="LT72" i="18"/>
  <c r="LL72" i="18"/>
  <c r="LD72" i="18"/>
  <c r="KV72" i="18"/>
  <c r="MJ71" i="18"/>
  <c r="MB71" i="18"/>
  <c r="LT71" i="18"/>
  <c r="LL71" i="18"/>
  <c r="LD71" i="18"/>
  <c r="KV71" i="18"/>
  <c r="MJ70" i="18"/>
  <c r="MB70" i="18"/>
  <c r="LT70" i="18"/>
  <c r="LL70" i="18"/>
  <c r="LD70" i="18"/>
  <c r="KV70" i="18"/>
  <c r="MJ69" i="18"/>
  <c r="MB69" i="18"/>
  <c r="LT69" i="18"/>
  <c r="LL69" i="18"/>
  <c r="LD69" i="18"/>
  <c r="KV69" i="18"/>
  <c r="MJ68" i="18"/>
  <c r="MB68" i="18"/>
  <c r="LT68" i="18"/>
  <c r="LL68" i="18"/>
  <c r="LD68" i="18"/>
  <c r="KV68" i="18"/>
  <c r="MJ67" i="18"/>
  <c r="MB67" i="18"/>
  <c r="LT67" i="18"/>
  <c r="LL67" i="18"/>
  <c r="LD67" i="18"/>
  <c r="KV67" i="18"/>
  <c r="MJ66" i="18"/>
  <c r="MB66" i="18"/>
  <c r="LT66" i="18"/>
  <c r="LL66" i="18"/>
  <c r="LD66" i="18"/>
  <c r="KV66" i="18"/>
  <c r="MJ65" i="18"/>
  <c r="MB65" i="18"/>
  <c r="KW90" i="18"/>
  <c r="MC88" i="18"/>
  <c r="LM87" i="18"/>
  <c r="KW86" i="18"/>
  <c r="MC84" i="18"/>
  <c r="LM83" i="18"/>
  <c r="KW82" i="18"/>
  <c r="MC80" i="18"/>
  <c r="KW80" i="18"/>
  <c r="LO79" i="18"/>
  <c r="KS79" i="18"/>
  <c r="LV78" i="18"/>
  <c r="LF78" i="18"/>
  <c r="KP78" i="18"/>
  <c r="LV77" i="18"/>
  <c r="LF77" i="18"/>
  <c r="KP77" i="18"/>
  <c r="MA76" i="18"/>
  <c r="LS76" i="18"/>
  <c r="LK76" i="18"/>
  <c r="LC76" i="18"/>
  <c r="KU76" i="18"/>
  <c r="MI75" i="18"/>
  <c r="MA75" i="18"/>
  <c r="LS75" i="18"/>
  <c r="LK75" i="18"/>
  <c r="LC75" i="18"/>
  <c r="KU75" i="18"/>
  <c r="MI74" i="18"/>
  <c r="MA74" i="18"/>
  <c r="LS74" i="18"/>
  <c r="LK74" i="18"/>
  <c r="LC74" i="18"/>
  <c r="KU74" i="18"/>
  <c r="MI73" i="18"/>
  <c r="MA73" i="18"/>
  <c r="LS73" i="18"/>
  <c r="LK73" i="18"/>
  <c r="LC73" i="18"/>
  <c r="KU73" i="18"/>
  <c r="MI72" i="18"/>
  <c r="MA72" i="18"/>
  <c r="LS72" i="18"/>
  <c r="LK72" i="18"/>
  <c r="LC72" i="18"/>
  <c r="KU72" i="18"/>
  <c r="MI71" i="18"/>
  <c r="MA71" i="18"/>
  <c r="LS71" i="18"/>
  <c r="LK71" i="18"/>
  <c r="LC71" i="18"/>
  <c r="KU71" i="18"/>
  <c r="MI70" i="18"/>
  <c r="MA70" i="18"/>
  <c r="LS70" i="18"/>
  <c r="LK70" i="18"/>
  <c r="LC70" i="18"/>
  <c r="KU70" i="18"/>
  <c r="MI69" i="18"/>
  <c r="MA69" i="18"/>
  <c r="LS69" i="18"/>
  <c r="LK69" i="18"/>
  <c r="LC69" i="18"/>
  <c r="KU69" i="18"/>
  <c r="MI68" i="18"/>
  <c r="MA68" i="18"/>
  <c r="LS68" i="18"/>
  <c r="LK68" i="18"/>
  <c r="LC68" i="18"/>
  <c r="KU68" i="18"/>
  <c r="MI67" i="18"/>
  <c r="MA67" i="18"/>
  <c r="LS67" i="18"/>
  <c r="LK67" i="18"/>
  <c r="LC67" i="18"/>
  <c r="KU67" i="18"/>
  <c r="MI66" i="18"/>
  <c r="MA66" i="18"/>
  <c r="LS66" i="18"/>
  <c r="LK66" i="18"/>
  <c r="LC66" i="18"/>
  <c r="KU66" i="18"/>
  <c r="MI65" i="18"/>
  <c r="MA65" i="18"/>
  <c r="LS65" i="18"/>
  <c r="KO90" i="18"/>
  <c r="LU88" i="18"/>
  <c r="LE87" i="18"/>
  <c r="KO86" i="18"/>
  <c r="LU84" i="18"/>
  <c r="LE83" i="18"/>
  <c r="KO82" i="18"/>
  <c r="LW80" i="18"/>
  <c r="KQ80" i="18"/>
  <c r="LM79" i="18"/>
  <c r="KQ79" i="18"/>
  <c r="LU78" i="18"/>
  <c r="LE78" i="18"/>
  <c r="KO78" i="18"/>
  <c r="LU77" i="18"/>
  <c r="LE77" i="18"/>
  <c r="KO77" i="18"/>
  <c r="LZ76" i="18"/>
  <c r="LR76" i="18"/>
  <c r="LJ76" i="18"/>
  <c r="LB76" i="18"/>
  <c r="KT76" i="18"/>
  <c r="MH75" i="18"/>
  <c r="LZ75" i="18"/>
  <c r="LR75" i="18"/>
  <c r="LJ75" i="18"/>
  <c r="LB75" i="18"/>
  <c r="KT75" i="18"/>
  <c r="MH74" i="18"/>
  <c r="LZ74" i="18"/>
  <c r="LR74" i="18"/>
  <c r="LJ74" i="18"/>
  <c r="LB74" i="18"/>
  <c r="KT74" i="18"/>
  <c r="MH73" i="18"/>
  <c r="LZ73" i="18"/>
  <c r="LR73" i="18"/>
  <c r="LJ73" i="18"/>
  <c r="LB73" i="18"/>
  <c r="KT73" i="18"/>
  <c r="MH72" i="18"/>
  <c r="LZ72" i="18"/>
  <c r="LR72" i="18"/>
  <c r="LJ72" i="18"/>
  <c r="LB72" i="18"/>
  <c r="KT72" i="18"/>
  <c r="MH71" i="18"/>
  <c r="LZ71" i="18"/>
  <c r="LR71" i="18"/>
  <c r="LJ71" i="18"/>
  <c r="LB71" i="18"/>
  <c r="KT71" i="18"/>
  <c r="MH70" i="18"/>
  <c r="LZ70" i="18"/>
  <c r="LR70" i="18"/>
  <c r="LJ70" i="18"/>
  <c r="LB70" i="18"/>
  <c r="KT70" i="18"/>
  <c r="MH69" i="18"/>
  <c r="LZ69" i="18"/>
  <c r="LR69" i="18"/>
  <c r="LJ69" i="18"/>
  <c r="LB69" i="18"/>
  <c r="KT69" i="18"/>
  <c r="MH68" i="18"/>
  <c r="LZ68" i="18"/>
  <c r="LR68" i="18"/>
  <c r="LJ68" i="18"/>
  <c r="LB68" i="18"/>
  <c r="KT68" i="18"/>
  <c r="MH67" i="18"/>
  <c r="LZ67" i="18"/>
  <c r="LR67" i="18"/>
  <c r="LJ67" i="18"/>
  <c r="LB67" i="18"/>
  <c r="KT67" i="18"/>
  <c r="MH66" i="18"/>
  <c r="LZ66" i="18"/>
  <c r="LR66" i="18"/>
  <c r="LJ66" i="18"/>
  <c r="LB66" i="18"/>
  <c r="KT66" i="18"/>
  <c r="MH65" i="18"/>
  <c r="LZ65" i="18"/>
  <c r="LR65" i="18"/>
  <c r="MC89" i="18"/>
  <c r="LM84" i="18"/>
  <c r="KO80" i="18"/>
  <c r="LA78" i="18"/>
  <c r="MH76" i="18"/>
  <c r="LA76" i="18"/>
  <c r="LQ75" i="18"/>
  <c r="MG74" i="18"/>
  <c r="LA74" i="18"/>
  <c r="LQ73" i="18"/>
  <c r="MG72" i="18"/>
  <c r="LA72" i="18"/>
  <c r="LQ71" i="18"/>
  <c r="MG70" i="18"/>
  <c r="LA70" i="18"/>
  <c r="LQ69" i="18"/>
  <c r="MG68" i="18"/>
  <c r="LA68" i="18"/>
  <c r="LQ67" i="18"/>
  <c r="MG66" i="18"/>
  <c r="LN66" i="18"/>
  <c r="KW66" i="18"/>
  <c r="MC65" i="18"/>
  <c r="LO65" i="18"/>
  <c r="LG65" i="18"/>
  <c r="KY65" i="18"/>
  <c r="KQ65" i="18"/>
  <c r="ME64" i="18"/>
  <c r="LW64" i="18"/>
  <c r="LO64" i="18"/>
  <c r="LG64" i="18"/>
  <c r="KY64" i="18"/>
  <c r="KQ64" i="18"/>
  <c r="ME63" i="18"/>
  <c r="LW63" i="18"/>
  <c r="LO63" i="18"/>
  <c r="LG63" i="18"/>
  <c r="KY63" i="18"/>
  <c r="KQ63" i="18"/>
  <c r="ME62" i="18"/>
  <c r="LW62" i="18"/>
  <c r="LO62" i="18"/>
  <c r="LG62" i="18"/>
  <c r="KY62" i="18"/>
  <c r="KQ62" i="18"/>
  <c r="ME61" i="18"/>
  <c r="LW61" i="18"/>
  <c r="LO61" i="18"/>
  <c r="LG61" i="18"/>
  <c r="KY61" i="18"/>
  <c r="KQ61" i="18"/>
  <c r="ME60" i="18"/>
  <c r="LW60" i="18"/>
  <c r="LO60" i="18"/>
  <c r="LG60" i="18"/>
  <c r="KY60" i="18"/>
  <c r="KQ60" i="18"/>
  <c r="ME59" i="18"/>
  <c r="LW59" i="18"/>
  <c r="LO59" i="18"/>
  <c r="LG59" i="18"/>
  <c r="KY59" i="18"/>
  <c r="KQ59" i="18"/>
  <c r="ME58" i="18"/>
  <c r="LW58" i="18"/>
  <c r="LO58" i="18"/>
  <c r="LG58" i="18"/>
  <c r="KY58" i="18"/>
  <c r="KQ58" i="18"/>
  <c r="ME57" i="18"/>
  <c r="LW57" i="18"/>
  <c r="LO57" i="18"/>
  <c r="LG57" i="18"/>
  <c r="KY57" i="18"/>
  <c r="KQ57" i="18"/>
  <c r="ME56" i="18"/>
  <c r="LW56" i="18"/>
  <c r="LO56" i="18"/>
  <c r="LG56" i="18"/>
  <c r="KY56" i="18"/>
  <c r="LU89" i="18"/>
  <c r="LE84" i="18"/>
  <c r="ME79" i="18"/>
  <c r="KY78" i="18"/>
  <c r="MG76" i="18"/>
  <c r="KZ76" i="18"/>
  <c r="LP75" i="18"/>
  <c r="MF74" i="18"/>
  <c r="KZ74" i="18"/>
  <c r="LP73" i="18"/>
  <c r="MF72" i="18"/>
  <c r="KZ72" i="18"/>
  <c r="LP71" i="18"/>
  <c r="MF70" i="18"/>
  <c r="KZ70" i="18"/>
  <c r="LP69" i="18"/>
  <c r="MF68" i="18"/>
  <c r="KZ68" i="18"/>
  <c r="LP67" i="18"/>
  <c r="MF66" i="18"/>
  <c r="LI66" i="18"/>
  <c r="KS66" i="18"/>
  <c r="LY65" i="18"/>
  <c r="LN65" i="18"/>
  <c r="LF65" i="18"/>
  <c r="KX65" i="18"/>
  <c r="KP65" i="18"/>
  <c r="MD64" i="18"/>
  <c r="LV64" i="18"/>
  <c r="LN64" i="18"/>
  <c r="LF64" i="18"/>
  <c r="KX64" i="18"/>
  <c r="KP64" i="18"/>
  <c r="MD63" i="18"/>
  <c r="LV63" i="18"/>
  <c r="LN63" i="18"/>
  <c r="LF63" i="18"/>
  <c r="KX63" i="18"/>
  <c r="KP63" i="18"/>
  <c r="MD62" i="18"/>
  <c r="LV62" i="18"/>
  <c r="LN62" i="18"/>
  <c r="LF62" i="18"/>
  <c r="KX62" i="18"/>
  <c r="KP62" i="18"/>
  <c r="MD61" i="18"/>
  <c r="LV61" i="18"/>
  <c r="LN61" i="18"/>
  <c r="LF61" i="18"/>
  <c r="KX61" i="18"/>
  <c r="KP61" i="18"/>
  <c r="MD60" i="18"/>
  <c r="LV60" i="18"/>
  <c r="LN60" i="18"/>
  <c r="LF60" i="18"/>
  <c r="KX60" i="18"/>
  <c r="KP60" i="18"/>
  <c r="MD59" i="18"/>
  <c r="LV59" i="18"/>
  <c r="LN59" i="18"/>
  <c r="LF59" i="18"/>
  <c r="KX59" i="18"/>
  <c r="KP59" i="18"/>
  <c r="MD58" i="18"/>
  <c r="LV58" i="18"/>
  <c r="LN58" i="18"/>
  <c r="LF58" i="18"/>
  <c r="KX58" i="18"/>
  <c r="KP58" i="18"/>
  <c r="MD57" i="18"/>
  <c r="LV57" i="18"/>
  <c r="LN57" i="18"/>
  <c r="LF57" i="18"/>
  <c r="KX57" i="18"/>
  <c r="KP57" i="18"/>
  <c r="MD56" i="18"/>
  <c r="LV56" i="18"/>
  <c r="LN56" i="18"/>
  <c r="LF56" i="18"/>
  <c r="KX56" i="18"/>
  <c r="KP56" i="18"/>
  <c r="MD55" i="18"/>
  <c r="LV55" i="18"/>
  <c r="LN55" i="18"/>
  <c r="LF55" i="18"/>
  <c r="KX55" i="18"/>
  <c r="KP55" i="18"/>
  <c r="LM88" i="18"/>
  <c r="KW83" i="18"/>
  <c r="LI79" i="18"/>
  <c r="MG77" i="18"/>
  <c r="LY76" i="18"/>
  <c r="KS76" i="18"/>
  <c r="LI75" i="18"/>
  <c r="LY74" i="18"/>
  <c r="KS74" i="18"/>
  <c r="LI73" i="18"/>
  <c r="LY72" i="18"/>
  <c r="KS72" i="18"/>
  <c r="LI71" i="18"/>
  <c r="LY70" i="18"/>
  <c r="KS70" i="18"/>
  <c r="LI69" i="18"/>
  <c r="LY68" i="18"/>
  <c r="KS68" i="18"/>
  <c r="LI67" i="18"/>
  <c r="MD66" i="18"/>
  <c r="LH66" i="18"/>
  <c r="KR66" i="18"/>
  <c r="LX65" i="18"/>
  <c r="LM65" i="18"/>
  <c r="LE65" i="18"/>
  <c r="KW65" i="18"/>
  <c r="KO65" i="18"/>
  <c r="MC64" i="18"/>
  <c r="LU64" i="18"/>
  <c r="LM64" i="18"/>
  <c r="LE64" i="18"/>
  <c r="KW64" i="18"/>
  <c r="KO64" i="18"/>
  <c r="MC63" i="18"/>
  <c r="LU63" i="18"/>
  <c r="LM63" i="18"/>
  <c r="LE63" i="18"/>
  <c r="KW63" i="18"/>
  <c r="KO63" i="18"/>
  <c r="MC62" i="18"/>
  <c r="LU62" i="18"/>
  <c r="LM62" i="18"/>
  <c r="LE62" i="18"/>
  <c r="KW62" i="18"/>
  <c r="KO62" i="18"/>
  <c r="MC61" i="18"/>
  <c r="LU61" i="18"/>
  <c r="LM61" i="18"/>
  <c r="LE61" i="18"/>
  <c r="KW61" i="18"/>
  <c r="KO61" i="18"/>
  <c r="MC60" i="18"/>
  <c r="LU60" i="18"/>
  <c r="LM60" i="18"/>
  <c r="LE60" i="18"/>
  <c r="KW60" i="18"/>
  <c r="KO60" i="18"/>
  <c r="MC59" i="18"/>
  <c r="LU59" i="18"/>
  <c r="LM59" i="18"/>
  <c r="LE59" i="18"/>
  <c r="KW59" i="18"/>
  <c r="KO59" i="18"/>
  <c r="MC58" i="18"/>
  <c r="LU58" i="18"/>
  <c r="LM58" i="18"/>
  <c r="LE58" i="18"/>
  <c r="KW58" i="18"/>
  <c r="KO58" i="18"/>
  <c r="MC57" i="18"/>
  <c r="LU57" i="18"/>
  <c r="LM57" i="18"/>
  <c r="LE57" i="18"/>
  <c r="KW57" i="18"/>
  <c r="KO57" i="18"/>
  <c r="MC56" i="18"/>
  <c r="LU56" i="18"/>
  <c r="LM56" i="18"/>
  <c r="LE56" i="18"/>
  <c r="KW56" i="18"/>
  <c r="KO56" i="18"/>
  <c r="MC55" i="18"/>
  <c r="LU55" i="18"/>
  <c r="LM55" i="18"/>
  <c r="LE55" i="18"/>
  <c r="LE88" i="18"/>
  <c r="KO83" i="18"/>
  <c r="LG79" i="18"/>
  <c r="ME77" i="18"/>
  <c r="LX76" i="18"/>
  <c r="KR76" i="18"/>
  <c r="LH75" i="18"/>
  <c r="LX74" i="18"/>
  <c r="KR74" i="18"/>
  <c r="LH73" i="18"/>
  <c r="LX72" i="18"/>
  <c r="KR72" i="18"/>
  <c r="LH71" i="18"/>
  <c r="LX70" i="18"/>
  <c r="KR70" i="18"/>
  <c r="LH69" i="18"/>
  <c r="LX68" i="18"/>
  <c r="KR68" i="18"/>
  <c r="LH67" i="18"/>
  <c r="LY66" i="18"/>
  <c r="LF66" i="18"/>
  <c r="KP66" i="18"/>
  <c r="LV65" i="18"/>
  <c r="LL65" i="18"/>
  <c r="LD65" i="18"/>
  <c r="KV65" i="18"/>
  <c r="MJ64" i="18"/>
  <c r="MB64" i="18"/>
  <c r="LT64" i="18"/>
  <c r="LL64" i="18"/>
  <c r="LD64" i="18"/>
  <c r="KV64" i="18"/>
  <c r="MJ63" i="18"/>
  <c r="MB63" i="18"/>
  <c r="LT63" i="18"/>
  <c r="LL63" i="18"/>
  <c r="LD63" i="18"/>
  <c r="KV63" i="18"/>
  <c r="MJ62" i="18"/>
  <c r="MB62" i="18"/>
  <c r="LT62" i="18"/>
  <c r="LL62" i="18"/>
  <c r="LD62" i="18"/>
  <c r="KV62" i="18"/>
  <c r="MJ61" i="18"/>
  <c r="MB61" i="18"/>
  <c r="LT61" i="18"/>
  <c r="LL61" i="18"/>
  <c r="LD61" i="18"/>
  <c r="KV61" i="18"/>
  <c r="MJ60" i="18"/>
  <c r="MB60" i="18"/>
  <c r="LT60" i="18"/>
  <c r="LL60" i="18"/>
  <c r="LD60" i="18"/>
  <c r="KV60" i="18"/>
  <c r="MJ59" i="18"/>
  <c r="MB59" i="18"/>
  <c r="LT59" i="18"/>
  <c r="LL59" i="18"/>
  <c r="LD59" i="18"/>
  <c r="KV59" i="18"/>
  <c r="MJ58" i="18"/>
  <c r="MB58" i="18"/>
  <c r="LT58" i="18"/>
  <c r="LL58" i="18"/>
  <c r="LD58" i="18"/>
  <c r="KV58" i="18"/>
  <c r="MJ57" i="18"/>
  <c r="MB57" i="18"/>
  <c r="LT57" i="18"/>
  <c r="LL57" i="18"/>
  <c r="LD57" i="18"/>
  <c r="KV57" i="18"/>
  <c r="MJ56" i="18"/>
  <c r="MB56" i="18"/>
  <c r="LT56" i="18"/>
  <c r="LL56" i="18"/>
  <c r="LD56" i="18"/>
  <c r="KV56" i="18"/>
  <c r="MJ55" i="18"/>
  <c r="MB55" i="18"/>
  <c r="LT55" i="18"/>
  <c r="LL55" i="18"/>
  <c r="LD55" i="18"/>
  <c r="KW87" i="18"/>
  <c r="MC81" i="18"/>
  <c r="KO79" i="18"/>
  <c r="LQ77" i="18"/>
  <c r="LQ76" i="18"/>
  <c r="MG75" i="18"/>
  <c r="LA75" i="18"/>
  <c r="LQ74" i="18"/>
  <c r="MG73" i="18"/>
  <c r="LA73" i="18"/>
  <c r="LQ72" i="18"/>
  <c r="MG71" i="18"/>
  <c r="LA71" i="18"/>
  <c r="LQ70" i="18"/>
  <c r="MG69" i="18"/>
  <c r="LA69" i="18"/>
  <c r="LQ68" i="18"/>
  <c r="MG67" i="18"/>
  <c r="LA67" i="18"/>
  <c r="LX66" i="18"/>
  <c r="LE66" i="18"/>
  <c r="KO66" i="18"/>
  <c r="LU65" i="18"/>
  <c r="LK65" i="18"/>
  <c r="LC65" i="18"/>
  <c r="KU65" i="18"/>
  <c r="MI64" i="18"/>
  <c r="MA64" i="18"/>
  <c r="LS64" i="18"/>
  <c r="LK64" i="18"/>
  <c r="LC64" i="18"/>
  <c r="KU64" i="18"/>
  <c r="MI63" i="18"/>
  <c r="MA63" i="18"/>
  <c r="LS63" i="18"/>
  <c r="LK63" i="18"/>
  <c r="LC63" i="18"/>
  <c r="KU63" i="18"/>
  <c r="MI62" i="18"/>
  <c r="MA62" i="18"/>
  <c r="LS62" i="18"/>
  <c r="LK62" i="18"/>
  <c r="LC62" i="18"/>
  <c r="KU62" i="18"/>
  <c r="MI61" i="18"/>
  <c r="MA61" i="18"/>
  <c r="LS61" i="18"/>
  <c r="LK61" i="18"/>
  <c r="LC61" i="18"/>
  <c r="KU61" i="18"/>
  <c r="MI60" i="18"/>
  <c r="MA60" i="18"/>
  <c r="LS60" i="18"/>
  <c r="LK60" i="18"/>
  <c r="LC60" i="18"/>
  <c r="KU60" i="18"/>
  <c r="MI59" i="18"/>
  <c r="MA59" i="18"/>
  <c r="LS59" i="18"/>
  <c r="LK59" i="18"/>
  <c r="LC59" i="18"/>
  <c r="KU59" i="18"/>
  <c r="MI58" i="18"/>
  <c r="MA58" i="18"/>
  <c r="LS58" i="18"/>
  <c r="LK58" i="18"/>
  <c r="LC58" i="18"/>
  <c r="KU58" i="18"/>
  <c r="MI57" i="18"/>
  <c r="MA57" i="18"/>
  <c r="LS57" i="18"/>
  <c r="LK57" i="18"/>
  <c r="LC57" i="18"/>
  <c r="KU57" i="18"/>
  <c r="MI56" i="18"/>
  <c r="MA56" i="18"/>
  <c r="LS56" i="18"/>
  <c r="LK56" i="18"/>
  <c r="LC56" i="18"/>
  <c r="KU56" i="18"/>
  <c r="MI55" i="18"/>
  <c r="MA55" i="18"/>
  <c r="LS55" i="18"/>
  <c r="LK55" i="18"/>
  <c r="LC55" i="18"/>
  <c r="KO87" i="18"/>
  <c r="LU81" i="18"/>
  <c r="MG78" i="18"/>
  <c r="LO77" i="18"/>
  <c r="LP76" i="18"/>
  <c r="MF75" i="18"/>
  <c r="KZ75" i="18"/>
  <c r="LP74" i="18"/>
  <c r="MF73" i="18"/>
  <c r="KZ73" i="18"/>
  <c r="LP72" i="18"/>
  <c r="MF71" i="18"/>
  <c r="KZ71" i="18"/>
  <c r="LP70" i="18"/>
  <c r="MF69" i="18"/>
  <c r="KZ69" i="18"/>
  <c r="LP68" i="18"/>
  <c r="MF67" i="18"/>
  <c r="KZ67" i="18"/>
  <c r="LV66" i="18"/>
  <c r="LA66" i="18"/>
  <c r="MG65" i="18"/>
  <c r="LT65" i="18"/>
  <c r="LJ65" i="18"/>
  <c r="LB65" i="18"/>
  <c r="KT65" i="18"/>
  <c r="MH64" i="18"/>
  <c r="LZ64" i="18"/>
  <c r="LR64" i="18"/>
  <c r="LJ64" i="18"/>
  <c r="LB64" i="18"/>
  <c r="KT64" i="18"/>
  <c r="MH63" i="18"/>
  <c r="LZ63" i="18"/>
  <c r="LR63" i="18"/>
  <c r="LJ63" i="18"/>
  <c r="LB63" i="18"/>
  <c r="KT63" i="18"/>
  <c r="MH62" i="18"/>
  <c r="LZ62" i="18"/>
  <c r="LR62" i="18"/>
  <c r="LJ62" i="18"/>
  <c r="LB62" i="18"/>
  <c r="KT62" i="18"/>
  <c r="MH61" i="18"/>
  <c r="LZ61" i="18"/>
  <c r="LR61" i="18"/>
  <c r="LJ61" i="18"/>
  <c r="LB61" i="18"/>
  <c r="KT61" i="18"/>
  <c r="MH60" i="18"/>
  <c r="LZ60" i="18"/>
  <c r="MC85" i="18"/>
  <c r="LI76" i="18"/>
  <c r="LY73" i="18"/>
  <c r="KS71" i="18"/>
  <c r="LI68" i="18"/>
  <c r="KZ66" i="18"/>
  <c r="LA65" i="18"/>
  <c r="LQ64" i="18"/>
  <c r="MG63" i="18"/>
  <c r="LA63" i="18"/>
  <c r="LQ62" i="18"/>
  <c r="MG61" i="18"/>
  <c r="LA61" i="18"/>
  <c r="LR60" i="18"/>
  <c r="KZ60" i="18"/>
  <c r="LY59" i="18"/>
  <c r="LB59" i="18"/>
  <c r="MF58" i="18"/>
  <c r="LI58" i="18"/>
  <c r="MH57" i="18"/>
  <c r="LP57" i="18"/>
  <c r="KS57" i="18"/>
  <c r="LR56" i="18"/>
  <c r="KZ56" i="18"/>
  <c r="ME55" i="18"/>
  <c r="LO55" i="18"/>
  <c r="KY55" i="18"/>
  <c r="KO55" i="18"/>
  <c r="MC54" i="18"/>
  <c r="LU54" i="18"/>
  <c r="LM54" i="18"/>
  <c r="LE54" i="18"/>
  <c r="KW54" i="18"/>
  <c r="KO54" i="18"/>
  <c r="MC53" i="18"/>
  <c r="LU53" i="18"/>
  <c r="LM53" i="18"/>
  <c r="LE53" i="18"/>
  <c r="KW53" i="18"/>
  <c r="KO53" i="18"/>
  <c r="MC52" i="18"/>
  <c r="LU52" i="18"/>
  <c r="LM52" i="18"/>
  <c r="LE52" i="18"/>
  <c r="KW52" i="18"/>
  <c r="KO52" i="18"/>
  <c r="MC51" i="18"/>
  <c r="LU51" i="18"/>
  <c r="LM51" i="18"/>
  <c r="LE51" i="18"/>
  <c r="KW51" i="18"/>
  <c r="KO51" i="18"/>
  <c r="MC50" i="18"/>
  <c r="LU50" i="18"/>
  <c r="LM50" i="18"/>
  <c r="LE50" i="18"/>
  <c r="KW50" i="18"/>
  <c r="KO50" i="18"/>
  <c r="MC49" i="18"/>
  <c r="LU49" i="18"/>
  <c r="LM49" i="18"/>
  <c r="LE49" i="18"/>
  <c r="KW49" i="18"/>
  <c r="KO49" i="18"/>
  <c r="MC48" i="18"/>
  <c r="LU48" i="18"/>
  <c r="LM48" i="18"/>
  <c r="LE48" i="18"/>
  <c r="KW48" i="18"/>
  <c r="KO48" i="18"/>
  <c r="MC47" i="18"/>
  <c r="LU47" i="18"/>
  <c r="LM47" i="18"/>
  <c r="LE47" i="18"/>
  <c r="KW47" i="18"/>
  <c r="KO47" i="18"/>
  <c r="MC46" i="18"/>
  <c r="LU46" i="18"/>
  <c r="LM46" i="18"/>
  <c r="LE46" i="18"/>
  <c r="KW46" i="18"/>
  <c r="KO46" i="18"/>
  <c r="MC45" i="18"/>
  <c r="LU45" i="18"/>
  <c r="LM45" i="18"/>
  <c r="LE45" i="18"/>
  <c r="LU85" i="18"/>
  <c r="LH76" i="18"/>
  <c r="LX73" i="18"/>
  <c r="KR71" i="18"/>
  <c r="LH68" i="18"/>
  <c r="KX66" i="18"/>
  <c r="KZ65" i="18"/>
  <c r="LP64" i="18"/>
  <c r="MF63" i="18"/>
  <c r="KZ63" i="18"/>
  <c r="LP62" i="18"/>
  <c r="MF61" i="18"/>
  <c r="KZ61" i="18"/>
  <c r="LQ60" i="18"/>
  <c r="KT60" i="18"/>
  <c r="LX59" i="18"/>
  <c r="LA59" i="18"/>
  <c r="LZ58" i="18"/>
  <c r="LH58" i="18"/>
  <c r="MG57" i="18"/>
  <c r="LJ57" i="18"/>
  <c r="KR57" i="18"/>
  <c r="LQ56" i="18"/>
  <c r="KT56" i="18"/>
  <c r="LZ55" i="18"/>
  <c r="LJ55" i="18"/>
  <c r="KW55" i="18"/>
  <c r="MJ54" i="18"/>
  <c r="MB54" i="18"/>
  <c r="LT54" i="18"/>
  <c r="LL54" i="18"/>
  <c r="LD54" i="18"/>
  <c r="KV54" i="18"/>
  <c r="MJ53" i="18"/>
  <c r="MB53" i="18"/>
  <c r="LT53" i="18"/>
  <c r="LL53" i="18"/>
  <c r="LD53" i="18"/>
  <c r="KV53" i="18"/>
  <c r="MJ52" i="18"/>
  <c r="MB52" i="18"/>
  <c r="LT52" i="18"/>
  <c r="LL52" i="18"/>
  <c r="LD52" i="18"/>
  <c r="KV52" i="18"/>
  <c r="MJ51" i="18"/>
  <c r="MB51" i="18"/>
  <c r="LT51" i="18"/>
  <c r="LL51" i="18"/>
  <c r="LD51" i="18"/>
  <c r="KV51" i="18"/>
  <c r="MJ50" i="18"/>
  <c r="MB50" i="18"/>
  <c r="LT50" i="18"/>
  <c r="LL50" i="18"/>
  <c r="LD50" i="18"/>
  <c r="KV50" i="18"/>
  <c r="MJ49" i="18"/>
  <c r="MB49" i="18"/>
  <c r="LT49" i="18"/>
  <c r="LL49" i="18"/>
  <c r="LD49" i="18"/>
  <c r="KV49" i="18"/>
  <c r="MJ48" i="18"/>
  <c r="MB48" i="18"/>
  <c r="LT48" i="18"/>
  <c r="LL48" i="18"/>
  <c r="LD48" i="18"/>
  <c r="KV48" i="18"/>
  <c r="MJ47" i="18"/>
  <c r="MB47" i="18"/>
  <c r="LT47" i="18"/>
  <c r="LL47" i="18"/>
  <c r="LD47" i="18"/>
  <c r="KV47" i="18"/>
  <c r="MJ46" i="18"/>
  <c r="MB46" i="18"/>
  <c r="LT46" i="18"/>
  <c r="LL46" i="18"/>
  <c r="LD46" i="18"/>
  <c r="KV46" i="18"/>
  <c r="MJ45" i="18"/>
  <c r="MB45" i="18"/>
  <c r="LT45" i="18"/>
  <c r="LL45" i="18"/>
  <c r="LD45" i="18"/>
  <c r="LU80" i="18"/>
  <c r="LY75" i="18"/>
  <c r="KS73" i="18"/>
  <c r="LI70" i="18"/>
  <c r="LY67" i="18"/>
  <c r="MF65" i="18"/>
  <c r="KS65" i="18"/>
  <c r="LI64" i="18"/>
  <c r="LY63" i="18"/>
  <c r="KS63" i="18"/>
  <c r="LI62" i="18"/>
  <c r="LY61" i="18"/>
  <c r="KS61" i="18"/>
  <c r="LP60" i="18"/>
  <c r="KS60" i="18"/>
  <c r="LR59" i="18"/>
  <c r="KZ59" i="18"/>
  <c r="LY58" i="18"/>
  <c r="LB58" i="18"/>
  <c r="MF57" i="18"/>
  <c r="LI57" i="18"/>
  <c r="MH56" i="18"/>
  <c r="LP56" i="18"/>
  <c r="KS56" i="18"/>
  <c r="LY55" i="18"/>
  <c r="LI55" i="18"/>
  <c r="KV55" i="18"/>
  <c r="MI54" i="18"/>
  <c r="MA54" i="18"/>
  <c r="LS54" i="18"/>
  <c r="LK54" i="18"/>
  <c r="LC54" i="18"/>
  <c r="KU54" i="18"/>
  <c r="MI53" i="18"/>
  <c r="MA53" i="18"/>
  <c r="LS53" i="18"/>
  <c r="LK53" i="18"/>
  <c r="LC53" i="18"/>
  <c r="KU53" i="18"/>
  <c r="MI52" i="18"/>
  <c r="MA52" i="18"/>
  <c r="LS52" i="18"/>
  <c r="LK52" i="18"/>
  <c r="LC52" i="18"/>
  <c r="KU52" i="18"/>
  <c r="MI51" i="18"/>
  <c r="MA51" i="18"/>
  <c r="LS51" i="18"/>
  <c r="LK51" i="18"/>
  <c r="LC51" i="18"/>
  <c r="KU51" i="18"/>
  <c r="MI50" i="18"/>
  <c r="MA50" i="18"/>
  <c r="LS50" i="18"/>
  <c r="LK50" i="18"/>
  <c r="LC50" i="18"/>
  <c r="KU50" i="18"/>
  <c r="MI49" i="18"/>
  <c r="MA49" i="18"/>
  <c r="LS49" i="18"/>
  <c r="LK49" i="18"/>
  <c r="LC49" i="18"/>
  <c r="KU49" i="18"/>
  <c r="MI48" i="18"/>
  <c r="MA48" i="18"/>
  <c r="LS48" i="18"/>
  <c r="LK48" i="18"/>
  <c r="LC48" i="18"/>
  <c r="KU48" i="18"/>
  <c r="MI47" i="18"/>
  <c r="MA47" i="18"/>
  <c r="LS47" i="18"/>
  <c r="LK47" i="18"/>
  <c r="LC47" i="18"/>
  <c r="KU47" i="18"/>
  <c r="MI46" i="18"/>
  <c r="MA46" i="18"/>
  <c r="LS46" i="18"/>
  <c r="LK46" i="18"/>
  <c r="LC46" i="18"/>
  <c r="KU46" i="18"/>
  <c r="MI45" i="18"/>
  <c r="MA45" i="18"/>
  <c r="LS45" i="18"/>
  <c r="LO80" i="18"/>
  <c r="LX75" i="18"/>
  <c r="KR73" i="18"/>
  <c r="LH70" i="18"/>
  <c r="LX67" i="18"/>
  <c r="MD65" i="18"/>
  <c r="KR65" i="18"/>
  <c r="LH64" i="18"/>
  <c r="LX63" i="18"/>
  <c r="KR63" i="18"/>
  <c r="LH62" i="18"/>
  <c r="LX61" i="18"/>
  <c r="KR61" i="18"/>
  <c r="LJ60" i="18"/>
  <c r="KR60" i="18"/>
  <c r="LQ59" i="18"/>
  <c r="KT59" i="18"/>
  <c r="LX58" i="18"/>
  <c r="LA58" i="18"/>
  <c r="LZ57" i="18"/>
  <c r="LH57" i="18"/>
  <c r="MG56" i="18"/>
  <c r="LJ56" i="18"/>
  <c r="KR56" i="18"/>
  <c r="LX55" i="18"/>
  <c r="LH55" i="18"/>
  <c r="KU55" i="18"/>
  <c r="MH54" i="18"/>
  <c r="LZ54" i="18"/>
  <c r="LR54" i="18"/>
  <c r="LJ54" i="18"/>
  <c r="LB54" i="18"/>
  <c r="KT54" i="18"/>
  <c r="MH53" i="18"/>
  <c r="LZ53" i="18"/>
  <c r="LR53" i="18"/>
  <c r="LJ53" i="18"/>
  <c r="LB53" i="18"/>
  <c r="KT53" i="18"/>
  <c r="MH52" i="18"/>
  <c r="LZ52" i="18"/>
  <c r="LR52" i="18"/>
  <c r="LJ52" i="18"/>
  <c r="LB52" i="18"/>
  <c r="KT52" i="18"/>
  <c r="MH51" i="18"/>
  <c r="LZ51" i="18"/>
  <c r="LR51" i="18"/>
  <c r="LJ51" i="18"/>
  <c r="LB51" i="18"/>
  <c r="KT51" i="18"/>
  <c r="MH50" i="18"/>
  <c r="LZ50" i="18"/>
  <c r="LR50" i="18"/>
  <c r="LJ50" i="18"/>
  <c r="LB50" i="18"/>
  <c r="KT50" i="18"/>
  <c r="MH49" i="18"/>
  <c r="LZ49" i="18"/>
  <c r="LR49" i="18"/>
  <c r="LJ49" i="18"/>
  <c r="LB49" i="18"/>
  <c r="KT49" i="18"/>
  <c r="MH48" i="18"/>
  <c r="LZ48" i="18"/>
  <c r="LR48" i="18"/>
  <c r="LJ48" i="18"/>
  <c r="LB48" i="18"/>
  <c r="KT48" i="18"/>
  <c r="MH47" i="18"/>
  <c r="LZ47" i="18"/>
  <c r="LR47" i="18"/>
  <c r="LJ47" i="18"/>
  <c r="LB47" i="18"/>
  <c r="KT47" i="18"/>
  <c r="MH46" i="18"/>
  <c r="LZ46" i="18"/>
  <c r="LR46" i="18"/>
  <c r="LJ46" i="18"/>
  <c r="LB46" i="18"/>
  <c r="KT46" i="18"/>
  <c r="MH45" i="18"/>
  <c r="LZ45" i="18"/>
  <c r="LR45" i="18"/>
  <c r="LJ45" i="18"/>
  <c r="LQ78" i="18"/>
  <c r="KS75" i="18"/>
  <c r="LI72" i="18"/>
  <c r="LY69" i="18"/>
  <c r="KS67" i="18"/>
  <c r="LQ65" i="18"/>
  <c r="MG64" i="18"/>
  <c r="LA64" i="18"/>
  <c r="LQ63" i="18"/>
  <c r="MG62" i="18"/>
  <c r="LA62" i="18"/>
  <c r="LQ61" i="18"/>
  <c r="MG60" i="18"/>
  <c r="LI60" i="18"/>
  <c r="MH59" i="18"/>
  <c r="LP59" i="18"/>
  <c r="KS59" i="18"/>
  <c r="LR58" i="18"/>
  <c r="KZ58" i="18"/>
  <c r="LY57" i="18"/>
  <c r="LB57" i="18"/>
  <c r="MF56" i="18"/>
  <c r="LI56" i="18"/>
  <c r="KQ56" i="18"/>
  <c r="LW55" i="18"/>
  <c r="LG55" i="18"/>
  <c r="KT55" i="18"/>
  <c r="MG54" i="18"/>
  <c r="LY54" i="18"/>
  <c r="LQ54" i="18"/>
  <c r="LI54" i="18"/>
  <c r="LA54" i="18"/>
  <c r="KS54" i="18"/>
  <c r="MG53" i="18"/>
  <c r="LY53" i="18"/>
  <c r="LQ53" i="18"/>
  <c r="LI53" i="18"/>
  <c r="LA53" i="18"/>
  <c r="KS53" i="18"/>
  <c r="MG52" i="18"/>
  <c r="LY52" i="18"/>
  <c r="LQ52" i="18"/>
  <c r="LI52" i="18"/>
  <c r="LA52" i="18"/>
  <c r="KS52" i="18"/>
  <c r="MG51" i="18"/>
  <c r="LY51" i="18"/>
  <c r="LQ51" i="18"/>
  <c r="LI51" i="18"/>
  <c r="LA51" i="18"/>
  <c r="KS51" i="18"/>
  <c r="MG50" i="18"/>
  <c r="LY50" i="18"/>
  <c r="LQ50" i="18"/>
  <c r="LI50" i="18"/>
  <c r="LA50" i="18"/>
  <c r="KS50" i="18"/>
  <c r="MG49" i="18"/>
  <c r="LA77" i="18"/>
  <c r="LI74" i="18"/>
  <c r="LY71" i="18"/>
  <c r="LO78" i="18"/>
  <c r="KR69" i="18"/>
  <c r="LY64" i="18"/>
  <c r="MF62" i="18"/>
  <c r="LH61" i="18"/>
  <c r="MF59" i="18"/>
  <c r="LQ58" i="18"/>
  <c r="LQ57" i="18"/>
  <c r="LB56" i="18"/>
  <c r="LB55" i="18"/>
  <c r="MD54" i="18"/>
  <c r="LG54" i="18"/>
  <c r="MF53" i="18"/>
  <c r="LN53" i="18"/>
  <c r="KQ53" i="18"/>
  <c r="LP52" i="18"/>
  <c r="KX52" i="18"/>
  <c r="LW51" i="18"/>
  <c r="KZ51" i="18"/>
  <c r="MD50" i="18"/>
  <c r="LG50" i="18"/>
  <c r="MF49" i="18"/>
  <c r="LP49" i="18"/>
  <c r="KZ49" i="18"/>
  <c r="MF48" i="18"/>
  <c r="LP48" i="18"/>
  <c r="KZ48" i="18"/>
  <c r="MF47" i="18"/>
  <c r="LP47" i="18"/>
  <c r="KZ47" i="18"/>
  <c r="MF46" i="18"/>
  <c r="LP46" i="18"/>
  <c r="KZ46" i="18"/>
  <c r="MF45" i="18"/>
  <c r="LP45" i="18"/>
  <c r="LC45" i="18"/>
  <c r="KU45" i="18"/>
  <c r="MI44" i="18"/>
  <c r="MA44" i="18"/>
  <c r="LS44" i="18"/>
  <c r="LK44" i="18"/>
  <c r="LC44" i="18"/>
  <c r="KU44" i="18"/>
  <c r="MI43" i="18"/>
  <c r="MA43" i="18"/>
  <c r="LS43" i="18"/>
  <c r="LK43" i="18"/>
  <c r="LC43" i="18"/>
  <c r="KU43" i="18"/>
  <c r="MI42" i="18"/>
  <c r="MA42" i="18"/>
  <c r="LS42" i="18"/>
  <c r="LK42" i="18"/>
  <c r="LC42" i="18"/>
  <c r="KU42" i="18"/>
  <c r="MI41" i="18"/>
  <c r="MA41" i="18"/>
  <c r="LS41" i="18"/>
  <c r="LK41" i="18"/>
  <c r="LC41" i="18"/>
  <c r="KU41" i="18"/>
  <c r="MI40" i="18"/>
  <c r="MA40" i="18"/>
  <c r="LS40" i="18"/>
  <c r="LK40" i="18"/>
  <c r="LC40" i="18"/>
  <c r="KU40" i="18"/>
  <c r="MI39" i="18"/>
  <c r="MA39" i="18"/>
  <c r="LS39" i="18"/>
  <c r="LK39" i="18"/>
  <c r="LC39" i="18"/>
  <c r="KU39" i="18"/>
  <c r="MI38" i="18"/>
  <c r="MA38" i="18"/>
  <c r="LS38" i="18"/>
  <c r="LK38" i="18"/>
  <c r="LC38" i="18"/>
  <c r="KU38" i="18"/>
  <c r="MI37" i="18"/>
  <c r="MA37" i="18"/>
  <c r="LS37" i="18"/>
  <c r="LK37" i="18"/>
  <c r="LC37" i="18"/>
  <c r="KU37" i="18"/>
  <c r="MI36" i="18"/>
  <c r="KY77" i="18"/>
  <c r="KR67" i="18"/>
  <c r="LX64" i="18"/>
  <c r="LY62" i="18"/>
  <c r="MF60" i="18"/>
  <c r="LZ59" i="18"/>
  <c r="LP58" i="18"/>
  <c r="LA57" i="18"/>
  <c r="LA56" i="18"/>
  <c r="LA55" i="18"/>
  <c r="LX54" i="18"/>
  <c r="LF54" i="18"/>
  <c r="ME53" i="18"/>
  <c r="LH53" i="18"/>
  <c r="KP53" i="18"/>
  <c r="LO52" i="18"/>
  <c r="KR52" i="18"/>
  <c r="LV51" i="18"/>
  <c r="KY51" i="18"/>
  <c r="LX50" i="18"/>
  <c r="LF50" i="18"/>
  <c r="ME49" i="18"/>
  <c r="LO49" i="18"/>
  <c r="KY49" i="18"/>
  <c r="ME48" i="18"/>
  <c r="LO48" i="18"/>
  <c r="KY48" i="18"/>
  <c r="ME47" i="18"/>
  <c r="LO47" i="18"/>
  <c r="KY47" i="18"/>
  <c r="ME46" i="18"/>
  <c r="LO46" i="18"/>
  <c r="KY46" i="18"/>
  <c r="ME45" i="18"/>
  <c r="LO45" i="18"/>
  <c r="LB45" i="18"/>
  <c r="KT45" i="18"/>
  <c r="MH44" i="18"/>
  <c r="LZ44" i="18"/>
  <c r="LR44" i="18"/>
  <c r="LJ44" i="18"/>
  <c r="LB44" i="18"/>
  <c r="KT44" i="18"/>
  <c r="MH43" i="18"/>
  <c r="LZ43" i="18"/>
  <c r="LR43" i="18"/>
  <c r="LJ43" i="18"/>
  <c r="LB43" i="18"/>
  <c r="KT43" i="18"/>
  <c r="MH42" i="18"/>
  <c r="LZ42" i="18"/>
  <c r="LR42" i="18"/>
  <c r="LJ42" i="18"/>
  <c r="LB42" i="18"/>
  <c r="KT42" i="18"/>
  <c r="MH41" i="18"/>
  <c r="LZ41" i="18"/>
  <c r="LR41" i="18"/>
  <c r="LJ41" i="18"/>
  <c r="LB41" i="18"/>
  <c r="KT41" i="18"/>
  <c r="MH40" i="18"/>
  <c r="LZ40" i="18"/>
  <c r="LR40" i="18"/>
  <c r="LJ40" i="18"/>
  <c r="LB40" i="18"/>
  <c r="KT40" i="18"/>
  <c r="MH39" i="18"/>
  <c r="LZ39" i="18"/>
  <c r="LR39" i="18"/>
  <c r="LJ39" i="18"/>
  <c r="LB39" i="18"/>
  <c r="KT39" i="18"/>
  <c r="MH38" i="18"/>
  <c r="LZ38" i="18"/>
  <c r="LR38" i="18"/>
  <c r="LJ38" i="18"/>
  <c r="LB38" i="18"/>
  <c r="KT38" i="18"/>
  <c r="KR75" i="18"/>
  <c r="LQ66" i="18"/>
  <c r="KZ64" i="18"/>
  <c r="LX62" i="18"/>
  <c r="LY60" i="18"/>
  <c r="LJ59" i="18"/>
  <c r="LJ58" i="18"/>
  <c r="KZ57" i="18"/>
  <c r="MH55" i="18"/>
  <c r="KZ55" i="18"/>
  <c r="LW54" i="18"/>
  <c r="KZ54" i="18"/>
  <c r="MD53" i="18"/>
  <c r="LG53" i="18"/>
  <c r="MF52" i="18"/>
  <c r="LN52" i="18"/>
  <c r="KQ52" i="18"/>
  <c r="LP51" i="18"/>
  <c r="KX51" i="18"/>
  <c r="LW50" i="18"/>
  <c r="KZ50" i="18"/>
  <c r="MD49" i="18"/>
  <c r="LN49" i="18"/>
  <c r="KX49" i="18"/>
  <c r="MD48" i="18"/>
  <c r="LN48" i="18"/>
  <c r="KX48" i="18"/>
  <c r="MD47" i="18"/>
  <c r="LN47" i="18"/>
  <c r="KX47" i="18"/>
  <c r="MD46" i="18"/>
  <c r="LN46" i="18"/>
  <c r="KX46" i="18"/>
  <c r="MD45" i="18"/>
  <c r="LN45" i="18"/>
  <c r="LA45" i="18"/>
  <c r="KS45" i="18"/>
  <c r="MG44" i="18"/>
  <c r="LY44" i="18"/>
  <c r="LQ44" i="18"/>
  <c r="LI44" i="18"/>
  <c r="LA44" i="18"/>
  <c r="KS44" i="18"/>
  <c r="MG43" i="18"/>
  <c r="LY43" i="18"/>
  <c r="LQ43" i="18"/>
  <c r="LI43" i="18"/>
  <c r="LA43" i="18"/>
  <c r="KS43" i="18"/>
  <c r="MG42" i="18"/>
  <c r="LY42" i="18"/>
  <c r="LQ42" i="18"/>
  <c r="LI42" i="18"/>
  <c r="LA42" i="18"/>
  <c r="KS42" i="18"/>
  <c r="MG41" i="18"/>
  <c r="LY41" i="18"/>
  <c r="LQ41" i="18"/>
  <c r="LI41" i="18"/>
  <c r="LA41" i="18"/>
  <c r="KS41" i="18"/>
  <c r="MG40" i="18"/>
  <c r="LY40" i="18"/>
  <c r="LQ40" i="18"/>
  <c r="LI40" i="18"/>
  <c r="LA40" i="18"/>
  <c r="KS40" i="18"/>
  <c r="MG39" i="18"/>
  <c r="LY39" i="18"/>
  <c r="LQ39" i="18"/>
  <c r="LI39" i="18"/>
  <c r="LA39" i="18"/>
  <c r="KS39" i="18"/>
  <c r="MG38" i="18"/>
  <c r="LY38" i="18"/>
  <c r="LQ38" i="18"/>
  <c r="LI38" i="18"/>
  <c r="LA38" i="18"/>
  <c r="KS38" i="18"/>
  <c r="MG37" i="18"/>
  <c r="LY37" i="18"/>
  <c r="LQ37" i="18"/>
  <c r="LI37" i="18"/>
  <c r="LH74" i="18"/>
  <c r="LP66" i="18"/>
  <c r="KS64" i="18"/>
  <c r="KZ62" i="18"/>
  <c r="LX60" i="18"/>
  <c r="LI59" i="18"/>
  <c r="KT58" i="18"/>
  <c r="KT57" i="18"/>
  <c r="MG55" i="18"/>
  <c r="KS55" i="18"/>
  <c r="LV54" i="18"/>
  <c r="KY54" i="18"/>
  <c r="LX53" i="18"/>
  <c r="LF53" i="18"/>
  <c r="ME52" i="18"/>
  <c r="LH52" i="18"/>
  <c r="KP52" i="18"/>
  <c r="LO51" i="18"/>
  <c r="KR51" i="18"/>
  <c r="LV50" i="18"/>
  <c r="KY50" i="18"/>
  <c r="LY49" i="18"/>
  <c r="LI49" i="18"/>
  <c r="KS49" i="18"/>
  <c r="LY48" i="18"/>
  <c r="LI48" i="18"/>
  <c r="KS48" i="18"/>
  <c r="LY47" i="18"/>
  <c r="LI47" i="18"/>
  <c r="LH72" i="18"/>
  <c r="LP65" i="18"/>
  <c r="KR64" i="18"/>
  <c r="KS62" i="18"/>
  <c r="LH60" i="18"/>
  <c r="LH59" i="18"/>
  <c r="KS58" i="18"/>
  <c r="LZ56" i="18"/>
  <c r="MF55" i="18"/>
  <c r="KR55" i="18"/>
  <c r="LP54" i="18"/>
  <c r="KX54" i="18"/>
  <c r="LW53" i="18"/>
  <c r="KZ53" i="18"/>
  <c r="MD52" i="18"/>
  <c r="LG52" i="18"/>
  <c r="MF51" i="18"/>
  <c r="LN51" i="18"/>
  <c r="KQ51" i="18"/>
  <c r="LP50" i="18"/>
  <c r="KX50" i="18"/>
  <c r="LX49" i="18"/>
  <c r="LH49" i="18"/>
  <c r="KR49" i="18"/>
  <c r="LX48" i="18"/>
  <c r="LH48" i="18"/>
  <c r="KR48" i="18"/>
  <c r="LX47" i="18"/>
  <c r="LH47" i="18"/>
  <c r="KR47" i="18"/>
  <c r="LX46" i="18"/>
  <c r="LH46" i="18"/>
  <c r="KR46" i="18"/>
  <c r="LX45" i="18"/>
  <c r="LI45" i="18"/>
  <c r="KY45" i="18"/>
  <c r="KQ45" i="18"/>
  <c r="ME44" i="18"/>
  <c r="LW44" i="18"/>
  <c r="LO44" i="18"/>
  <c r="LG44" i="18"/>
  <c r="KY44" i="18"/>
  <c r="KQ44" i="18"/>
  <c r="ME43" i="18"/>
  <c r="LW43" i="18"/>
  <c r="LO43" i="18"/>
  <c r="LG43" i="18"/>
  <c r="KY43" i="18"/>
  <c r="KQ43" i="18"/>
  <c r="ME42" i="18"/>
  <c r="LW42" i="18"/>
  <c r="LO42" i="18"/>
  <c r="LG42" i="18"/>
  <c r="KY42" i="18"/>
  <c r="KQ42" i="18"/>
  <c r="ME41" i="18"/>
  <c r="LW41" i="18"/>
  <c r="LO41" i="18"/>
  <c r="LG41" i="18"/>
  <c r="KY41" i="18"/>
  <c r="KQ41" i="18"/>
  <c r="ME40" i="18"/>
  <c r="LW40" i="18"/>
  <c r="LO40" i="18"/>
  <c r="LG40" i="18"/>
  <c r="KY40" i="18"/>
  <c r="KQ40" i="18"/>
  <c r="ME39" i="18"/>
  <c r="LW39" i="18"/>
  <c r="LO39" i="18"/>
  <c r="LG39" i="18"/>
  <c r="KY39" i="18"/>
  <c r="KQ39" i="18"/>
  <c r="ME38" i="18"/>
  <c r="LW38" i="18"/>
  <c r="LO38" i="18"/>
  <c r="LG38" i="18"/>
  <c r="KY38" i="18"/>
  <c r="KQ38" i="18"/>
  <c r="ME37" i="18"/>
  <c r="LW37" i="18"/>
  <c r="LO37" i="18"/>
  <c r="LG37" i="18"/>
  <c r="KY37" i="18"/>
  <c r="KQ37" i="18"/>
  <c r="LX69" i="18"/>
  <c r="LH65" i="18"/>
  <c r="LI63" i="18"/>
  <c r="LP61" i="18"/>
  <c r="LA60" i="18"/>
  <c r="MH58" i="18"/>
  <c r="LX57" i="18"/>
  <c r="LX56" i="18"/>
  <c r="LQ55" i="18"/>
  <c r="MF54" i="18"/>
  <c r="LN54" i="18"/>
  <c r="KQ54" i="18"/>
  <c r="LP53" i="18"/>
  <c r="KX53" i="18"/>
  <c r="LW52" i="18"/>
  <c r="KZ52" i="18"/>
  <c r="MD51" i="18"/>
  <c r="LG51" i="18"/>
  <c r="MF50" i="18"/>
  <c r="LN50" i="18"/>
  <c r="KQ50" i="18"/>
  <c r="LV49" i="18"/>
  <c r="LF49" i="18"/>
  <c r="KP49" i="18"/>
  <c r="LV48" i="18"/>
  <c r="LF48" i="18"/>
  <c r="KP48" i="18"/>
  <c r="LV47" i="18"/>
  <c r="LF47" i="18"/>
  <c r="KP47" i="18"/>
  <c r="LX71" i="18"/>
  <c r="LB60" i="18"/>
  <c r="LR55" i="18"/>
  <c r="LV53" i="18"/>
  <c r="ME51" i="18"/>
  <c r="KR50" i="18"/>
  <c r="LW48" i="18"/>
  <c r="LG47" i="18"/>
  <c r="LQ46" i="18"/>
  <c r="MG45" i="18"/>
  <c r="LF45" i="18"/>
  <c r="MJ44" i="18"/>
  <c r="LT44" i="18"/>
  <c r="LD44" i="18"/>
  <c r="MJ43" i="18"/>
  <c r="LT43" i="18"/>
  <c r="LD43" i="18"/>
  <c r="MJ42" i="18"/>
  <c r="LT42" i="18"/>
  <c r="LD42" i="18"/>
  <c r="MJ41" i="18"/>
  <c r="LT41" i="18"/>
  <c r="LD41" i="18"/>
  <c r="MJ40" i="18"/>
  <c r="LT40" i="18"/>
  <c r="LD40" i="18"/>
  <c r="MJ39" i="18"/>
  <c r="LT39" i="18"/>
  <c r="LD39" i="18"/>
  <c r="MJ38" i="18"/>
  <c r="LT38" i="18"/>
  <c r="LD38" i="18"/>
  <c r="MJ37" i="18"/>
  <c r="LV37" i="18"/>
  <c r="LJ37" i="18"/>
  <c r="KX37" i="18"/>
  <c r="MJ36" i="18"/>
  <c r="MA36" i="18"/>
  <c r="LS36" i="18"/>
  <c r="LK36" i="18"/>
  <c r="LC36" i="18"/>
  <c r="KU36" i="18"/>
  <c r="MI35" i="18"/>
  <c r="MA35" i="18"/>
  <c r="LS35" i="18"/>
  <c r="LK35" i="18"/>
  <c r="LC35" i="18"/>
  <c r="KU35" i="18"/>
  <c r="MI34" i="18"/>
  <c r="MA34" i="18"/>
  <c r="LS34" i="18"/>
  <c r="LK34" i="18"/>
  <c r="LC34" i="18"/>
  <c r="KU34" i="18"/>
  <c r="MI33" i="18"/>
  <c r="MA33" i="18"/>
  <c r="LS33" i="18"/>
  <c r="LK33" i="18"/>
  <c r="LC33" i="18"/>
  <c r="KU33" i="18"/>
  <c r="MI32" i="18"/>
  <c r="MA32" i="18"/>
  <c r="LS32" i="18"/>
  <c r="LK32" i="18"/>
  <c r="LC32" i="18"/>
  <c r="KU32" i="18"/>
  <c r="MI31" i="18"/>
  <c r="MA31" i="18"/>
  <c r="LS31" i="18"/>
  <c r="LK31" i="18"/>
  <c r="LC31" i="18"/>
  <c r="KU31" i="18"/>
  <c r="MI30" i="18"/>
  <c r="MA30" i="18"/>
  <c r="LS30" i="18"/>
  <c r="LK30" i="18"/>
  <c r="LC30" i="18"/>
  <c r="KU30" i="18"/>
  <c r="MI29" i="18"/>
  <c r="MA29" i="18"/>
  <c r="LS29" i="18"/>
  <c r="LK29" i="18"/>
  <c r="LC29" i="18"/>
  <c r="KU29" i="18"/>
  <c r="MI28" i="18"/>
  <c r="MA28" i="18"/>
  <c r="LS28" i="18"/>
  <c r="LK28" i="18"/>
  <c r="LC28" i="18"/>
  <c r="KU28" i="18"/>
  <c r="MI27" i="18"/>
  <c r="MA27" i="18"/>
  <c r="LS27" i="18"/>
  <c r="LK27" i="18"/>
  <c r="LC27" i="18"/>
  <c r="KU27" i="18"/>
  <c r="MI26" i="18"/>
  <c r="MA26" i="18"/>
  <c r="LS26" i="18"/>
  <c r="LK26" i="18"/>
  <c r="LC26" i="18"/>
  <c r="KU26" i="18"/>
  <c r="MI25" i="18"/>
  <c r="MA25" i="18"/>
  <c r="LS25" i="18"/>
  <c r="LK25" i="18"/>
  <c r="LC25" i="18"/>
  <c r="KU25" i="18"/>
  <c r="MI24" i="18"/>
  <c r="MA24" i="18"/>
  <c r="LS24" i="18"/>
  <c r="LK24" i="18"/>
  <c r="LC24" i="18"/>
  <c r="KU24" i="18"/>
  <c r="MI23" i="18"/>
  <c r="MA23" i="18"/>
  <c r="LS23" i="18"/>
  <c r="LK23" i="18"/>
  <c r="LC23" i="18"/>
  <c r="KU23" i="18"/>
  <c r="MI22" i="18"/>
  <c r="MA22" i="18"/>
  <c r="LS22" i="18"/>
  <c r="LK22" i="18"/>
  <c r="LC22" i="18"/>
  <c r="KU22" i="18"/>
  <c r="MI21" i="18"/>
  <c r="MA21" i="18"/>
  <c r="LS21" i="18"/>
  <c r="LK21" i="18"/>
  <c r="LC21" i="18"/>
  <c r="KU21" i="18"/>
  <c r="LT16" i="18"/>
  <c r="LL16" i="18"/>
  <c r="LD16" i="18"/>
  <c r="KV16" i="18"/>
  <c r="KS69" i="18"/>
  <c r="MG59" i="18"/>
  <c r="LP55" i="18"/>
  <c r="LO53" i="18"/>
  <c r="LX51" i="18"/>
  <c r="KP50" i="18"/>
  <c r="LQ48" i="18"/>
  <c r="LA47" i="18"/>
  <c r="LI46" i="18"/>
  <c r="LY45" i="18"/>
  <c r="KZ45" i="18"/>
  <c r="MF44" i="18"/>
  <c r="LP44" i="18"/>
  <c r="KZ44" i="18"/>
  <c r="MF43" i="18"/>
  <c r="LP43" i="18"/>
  <c r="KZ43" i="18"/>
  <c r="MF42" i="18"/>
  <c r="LP42" i="18"/>
  <c r="KZ42" i="18"/>
  <c r="MF41" i="18"/>
  <c r="LP41" i="18"/>
  <c r="KZ41" i="18"/>
  <c r="MF40" i="18"/>
  <c r="LP40" i="18"/>
  <c r="KZ40" i="18"/>
  <c r="MF39" i="18"/>
  <c r="LP39" i="18"/>
  <c r="KZ39" i="18"/>
  <c r="MF38" i="18"/>
  <c r="LP38" i="18"/>
  <c r="KZ38" i="18"/>
  <c r="MH37" i="18"/>
  <c r="LU37" i="18"/>
  <c r="LH37" i="18"/>
  <c r="KW37" i="18"/>
  <c r="MH36" i="18"/>
  <c r="LZ36" i="18"/>
  <c r="LR36" i="18"/>
  <c r="LJ36" i="18"/>
  <c r="LB36" i="18"/>
  <c r="KT36" i="18"/>
  <c r="MH35" i="18"/>
  <c r="LZ35" i="18"/>
  <c r="LR35" i="18"/>
  <c r="LJ35" i="18"/>
  <c r="LB35" i="18"/>
  <c r="KT35" i="18"/>
  <c r="MH34" i="18"/>
  <c r="LZ34" i="18"/>
  <c r="LR34" i="18"/>
  <c r="LJ34" i="18"/>
  <c r="LB34" i="18"/>
  <c r="KT34" i="18"/>
  <c r="MH33" i="18"/>
  <c r="LZ33" i="18"/>
  <c r="LR33" i="18"/>
  <c r="LJ33" i="18"/>
  <c r="LB33" i="18"/>
  <c r="KT33" i="18"/>
  <c r="MH32" i="18"/>
  <c r="LZ32" i="18"/>
  <c r="LR32" i="18"/>
  <c r="LJ32" i="18"/>
  <c r="LB32" i="18"/>
  <c r="KT32" i="18"/>
  <c r="MH31" i="18"/>
  <c r="LZ31" i="18"/>
  <c r="LR31" i="18"/>
  <c r="LJ31" i="18"/>
  <c r="LB31" i="18"/>
  <c r="KT31" i="18"/>
  <c r="MH30" i="18"/>
  <c r="LZ30" i="18"/>
  <c r="LR30" i="18"/>
  <c r="LJ30" i="18"/>
  <c r="LB30" i="18"/>
  <c r="KT30" i="18"/>
  <c r="MH29" i="18"/>
  <c r="LZ29" i="18"/>
  <c r="LR29" i="18"/>
  <c r="LJ29" i="18"/>
  <c r="LB29" i="18"/>
  <c r="KT29" i="18"/>
  <c r="MH28" i="18"/>
  <c r="LZ28" i="18"/>
  <c r="LR28" i="18"/>
  <c r="LJ28" i="18"/>
  <c r="LB28" i="18"/>
  <c r="KT28" i="18"/>
  <c r="MH27" i="18"/>
  <c r="LZ27" i="18"/>
  <c r="LR27" i="18"/>
  <c r="LJ27" i="18"/>
  <c r="LB27" i="18"/>
  <c r="KT27" i="18"/>
  <c r="MH26" i="18"/>
  <c r="LZ26" i="18"/>
  <c r="LR26" i="18"/>
  <c r="LJ26" i="18"/>
  <c r="LB26" i="18"/>
  <c r="KT26" i="18"/>
  <c r="MH25" i="18"/>
  <c r="LZ25" i="18"/>
  <c r="LR25" i="18"/>
  <c r="LJ25" i="18"/>
  <c r="LB25" i="18"/>
  <c r="KT25" i="18"/>
  <c r="MH24" i="18"/>
  <c r="LZ24" i="18"/>
  <c r="LR24" i="18"/>
  <c r="LJ24" i="18"/>
  <c r="LB24" i="18"/>
  <c r="KT24" i="18"/>
  <c r="MH23" i="18"/>
  <c r="LZ23" i="18"/>
  <c r="LR23" i="18"/>
  <c r="LJ23" i="18"/>
  <c r="LB23" i="18"/>
  <c r="KT23" i="18"/>
  <c r="MH22" i="18"/>
  <c r="LZ22" i="18"/>
  <c r="LR22" i="18"/>
  <c r="LJ22" i="18"/>
  <c r="LB22" i="18"/>
  <c r="KT22" i="18"/>
  <c r="MH21" i="18"/>
  <c r="LZ21" i="18"/>
  <c r="LR21" i="18"/>
  <c r="LJ21" i="18"/>
  <c r="LB21" i="18"/>
  <c r="KT21" i="18"/>
  <c r="LS16" i="18"/>
  <c r="LC16" i="18"/>
  <c r="KU16" i="18"/>
  <c r="LX23" i="18"/>
  <c r="KR23" i="18"/>
  <c r="LP22" i="18"/>
  <c r="KR22" i="18"/>
  <c r="LP21" i="18"/>
  <c r="LH21" i="18"/>
  <c r="LQ16" i="18"/>
  <c r="KS16" i="18"/>
  <c r="LI65" i="18"/>
  <c r="KR59" i="18"/>
  <c r="KQ55" i="18"/>
  <c r="KY53" i="18"/>
  <c r="LH51" i="18"/>
  <c r="LW49" i="18"/>
  <c r="LG48" i="18"/>
  <c r="KS47" i="18"/>
  <c r="LG46" i="18"/>
  <c r="LW45" i="18"/>
  <c r="KX45" i="18"/>
  <c r="MD44" i="18"/>
  <c r="LN44" i="18"/>
  <c r="KX44" i="18"/>
  <c r="MD43" i="18"/>
  <c r="LN43" i="18"/>
  <c r="KX43" i="18"/>
  <c r="MD42" i="18"/>
  <c r="LN42" i="18"/>
  <c r="KX42" i="18"/>
  <c r="MD41" i="18"/>
  <c r="LN41" i="18"/>
  <c r="KX41" i="18"/>
  <c r="MD40" i="18"/>
  <c r="LN40" i="18"/>
  <c r="KX40" i="18"/>
  <c r="MD39" i="18"/>
  <c r="LN39" i="18"/>
  <c r="KX39" i="18"/>
  <c r="MD38" i="18"/>
  <c r="LN38" i="18"/>
  <c r="KX38" i="18"/>
  <c r="MF37" i="18"/>
  <c r="LT37" i="18"/>
  <c r="LF37" i="18"/>
  <c r="KV37" i="18"/>
  <c r="MG36" i="18"/>
  <c r="LY36" i="18"/>
  <c r="LQ36" i="18"/>
  <c r="LI36" i="18"/>
  <c r="LA36" i="18"/>
  <c r="KS36" i="18"/>
  <c r="MG35" i="18"/>
  <c r="LY35" i="18"/>
  <c r="LQ35" i="18"/>
  <c r="LI35" i="18"/>
  <c r="LA35" i="18"/>
  <c r="KS35" i="18"/>
  <c r="MG34" i="18"/>
  <c r="LY34" i="18"/>
  <c r="LQ34" i="18"/>
  <c r="LI34" i="18"/>
  <c r="LA34" i="18"/>
  <c r="KS34" i="18"/>
  <c r="MG33" i="18"/>
  <c r="LY33" i="18"/>
  <c r="LQ33" i="18"/>
  <c r="LI33" i="18"/>
  <c r="LA33" i="18"/>
  <c r="KS33" i="18"/>
  <c r="MG32" i="18"/>
  <c r="LY32" i="18"/>
  <c r="LQ32" i="18"/>
  <c r="LI32" i="18"/>
  <c r="LA32" i="18"/>
  <c r="KS32" i="18"/>
  <c r="MG31" i="18"/>
  <c r="LY31" i="18"/>
  <c r="LQ31" i="18"/>
  <c r="LI31" i="18"/>
  <c r="LA31" i="18"/>
  <c r="KS31" i="18"/>
  <c r="MG30" i="18"/>
  <c r="LY30" i="18"/>
  <c r="LQ30" i="18"/>
  <c r="LI30" i="18"/>
  <c r="LA30" i="18"/>
  <c r="KS30" i="18"/>
  <c r="MG29" i="18"/>
  <c r="LY29" i="18"/>
  <c r="LQ29" i="18"/>
  <c r="LI29" i="18"/>
  <c r="LA29" i="18"/>
  <c r="KS29" i="18"/>
  <c r="MG28" i="18"/>
  <c r="LY28" i="18"/>
  <c r="LQ28" i="18"/>
  <c r="LI28" i="18"/>
  <c r="LA28" i="18"/>
  <c r="KS28" i="18"/>
  <c r="MG27" i="18"/>
  <c r="LY27" i="18"/>
  <c r="LQ27" i="18"/>
  <c r="LI27" i="18"/>
  <c r="LA27" i="18"/>
  <c r="KS27" i="18"/>
  <c r="MG26" i="18"/>
  <c r="LY26" i="18"/>
  <c r="LQ26" i="18"/>
  <c r="LI26" i="18"/>
  <c r="LA26" i="18"/>
  <c r="KS26" i="18"/>
  <c r="MG25" i="18"/>
  <c r="LY25" i="18"/>
  <c r="LQ25" i="18"/>
  <c r="LI25" i="18"/>
  <c r="LA25" i="18"/>
  <c r="KS25" i="18"/>
  <c r="MG24" i="18"/>
  <c r="LY24" i="18"/>
  <c r="LQ24" i="18"/>
  <c r="LI24" i="18"/>
  <c r="LA24" i="18"/>
  <c r="KS24" i="18"/>
  <c r="MG23" i="18"/>
  <c r="LY23" i="18"/>
  <c r="LQ23" i="18"/>
  <c r="LI23" i="18"/>
  <c r="LA23" i="18"/>
  <c r="KS23" i="18"/>
  <c r="MG22" i="18"/>
  <c r="LY22" i="18"/>
  <c r="LQ22" i="18"/>
  <c r="LI22" i="18"/>
  <c r="LA22" i="18"/>
  <c r="KS22" i="18"/>
  <c r="MG21" i="18"/>
  <c r="LY21" i="18"/>
  <c r="LQ21" i="18"/>
  <c r="LI21" i="18"/>
  <c r="LA21" i="18"/>
  <c r="KS21" i="18"/>
  <c r="LR16" i="18"/>
  <c r="LJ16" i="18"/>
  <c r="LB16" i="18"/>
  <c r="KT16" i="18"/>
  <c r="LH23" i="18"/>
  <c r="LX22" i="18"/>
  <c r="KZ22" i="18"/>
  <c r="MF21" i="18"/>
  <c r="KZ21" i="18"/>
  <c r="LI16" i="18"/>
  <c r="MF64" i="18"/>
  <c r="MG58" i="18"/>
  <c r="ME54" i="18"/>
  <c r="KR53" i="18"/>
  <c r="LF51" i="18"/>
  <c r="LQ49" i="18"/>
  <c r="LA48" i="18"/>
  <c r="KQ47" i="18"/>
  <c r="LF46" i="18"/>
  <c r="LV45" i="18"/>
  <c r="KW45" i="18"/>
  <c r="MC44" i="18"/>
  <c r="LM44" i="18"/>
  <c r="KW44" i="18"/>
  <c r="MC43" i="18"/>
  <c r="LM43" i="18"/>
  <c r="KW43" i="18"/>
  <c r="MC42" i="18"/>
  <c r="LM42" i="18"/>
  <c r="KW42" i="18"/>
  <c r="MC41" i="18"/>
  <c r="LM41" i="18"/>
  <c r="KW41" i="18"/>
  <c r="MC40" i="18"/>
  <c r="LM40" i="18"/>
  <c r="KW40" i="18"/>
  <c r="MC39" i="18"/>
  <c r="LM39" i="18"/>
  <c r="KW39" i="18"/>
  <c r="MC38" i="18"/>
  <c r="LM38" i="18"/>
  <c r="KW38" i="18"/>
  <c r="MD37" i="18"/>
  <c r="LR37" i="18"/>
  <c r="LE37" i="18"/>
  <c r="KT37" i="18"/>
  <c r="MF36" i="18"/>
  <c r="LX36" i="18"/>
  <c r="LP36" i="18"/>
  <c r="LH36" i="18"/>
  <c r="KZ36" i="18"/>
  <c r="KR36" i="18"/>
  <c r="MF35" i="18"/>
  <c r="LX35" i="18"/>
  <c r="LP35" i="18"/>
  <c r="LH35" i="18"/>
  <c r="KZ35" i="18"/>
  <c r="KR35" i="18"/>
  <c r="MF34" i="18"/>
  <c r="LX34" i="18"/>
  <c r="LP34" i="18"/>
  <c r="LH34" i="18"/>
  <c r="KZ34" i="18"/>
  <c r="KR34" i="18"/>
  <c r="MF33" i="18"/>
  <c r="LX33" i="18"/>
  <c r="LP33" i="18"/>
  <c r="LH33" i="18"/>
  <c r="KZ33" i="18"/>
  <c r="KR33" i="18"/>
  <c r="MF32" i="18"/>
  <c r="LX32" i="18"/>
  <c r="LP32" i="18"/>
  <c r="LH32" i="18"/>
  <c r="KZ32" i="18"/>
  <c r="KR32" i="18"/>
  <c r="MF31" i="18"/>
  <c r="LX31" i="18"/>
  <c r="LP31" i="18"/>
  <c r="LH31" i="18"/>
  <c r="KZ31" i="18"/>
  <c r="KR31" i="18"/>
  <c r="MF30" i="18"/>
  <c r="LX30" i="18"/>
  <c r="LP30" i="18"/>
  <c r="LH30" i="18"/>
  <c r="KZ30" i="18"/>
  <c r="KR30" i="18"/>
  <c r="MF29" i="18"/>
  <c r="LX29" i="18"/>
  <c r="LP29" i="18"/>
  <c r="LH29" i="18"/>
  <c r="KZ29" i="18"/>
  <c r="KR29" i="18"/>
  <c r="MF28" i="18"/>
  <c r="LX28" i="18"/>
  <c r="LP28" i="18"/>
  <c r="LH28" i="18"/>
  <c r="KZ28" i="18"/>
  <c r="KR28" i="18"/>
  <c r="MF27" i="18"/>
  <c r="LX27" i="18"/>
  <c r="LP27" i="18"/>
  <c r="LH27" i="18"/>
  <c r="KZ27" i="18"/>
  <c r="KR27" i="18"/>
  <c r="MF26" i="18"/>
  <c r="LX26" i="18"/>
  <c r="LP26" i="18"/>
  <c r="LH26" i="18"/>
  <c r="KZ26" i="18"/>
  <c r="KR26" i="18"/>
  <c r="MF25" i="18"/>
  <c r="LX25" i="18"/>
  <c r="LP25" i="18"/>
  <c r="LH25" i="18"/>
  <c r="KZ25" i="18"/>
  <c r="KR25" i="18"/>
  <c r="MF24" i="18"/>
  <c r="LX24" i="18"/>
  <c r="LP24" i="18"/>
  <c r="LH24" i="18"/>
  <c r="KZ24" i="18"/>
  <c r="KR24" i="18"/>
  <c r="MF23" i="18"/>
  <c r="LP23" i="18"/>
  <c r="KZ23" i="18"/>
  <c r="MF22" i="18"/>
  <c r="LH22" i="18"/>
  <c r="LX21" i="18"/>
  <c r="KR21" i="18"/>
  <c r="LA16" i="18"/>
  <c r="LP63" i="18"/>
  <c r="KR58" i="18"/>
  <c r="LO54" i="18"/>
  <c r="LX52" i="18"/>
  <c r="KP51" i="18"/>
  <c r="LG49" i="18"/>
  <c r="KQ48" i="18"/>
  <c r="MG46" i="18"/>
  <c r="LA46" i="18"/>
  <c r="LQ45" i="18"/>
  <c r="KV45" i="18"/>
  <c r="MB44" i="18"/>
  <c r="LL44" i="18"/>
  <c r="KV44" i="18"/>
  <c r="MB43" i="18"/>
  <c r="LL43" i="18"/>
  <c r="KV43" i="18"/>
  <c r="MB42" i="18"/>
  <c r="LL42" i="18"/>
  <c r="KV42" i="18"/>
  <c r="MB41" i="18"/>
  <c r="LL41" i="18"/>
  <c r="KV41" i="18"/>
  <c r="MB40" i="18"/>
  <c r="LL40" i="18"/>
  <c r="KV40" i="18"/>
  <c r="MB39" i="18"/>
  <c r="LL39" i="18"/>
  <c r="KV39" i="18"/>
  <c r="MB38" i="18"/>
  <c r="LL38" i="18"/>
  <c r="KV38" i="18"/>
  <c r="MC37" i="18"/>
  <c r="LP37" i="18"/>
  <c r="LD37" i="18"/>
  <c r="KS37" i="18"/>
  <c r="ME36" i="18"/>
  <c r="LW36" i="18"/>
  <c r="LO36" i="18"/>
  <c r="LG36" i="18"/>
  <c r="KY36" i="18"/>
  <c r="KQ36" i="18"/>
  <c r="ME35" i="18"/>
  <c r="LW35" i="18"/>
  <c r="LO35" i="18"/>
  <c r="LG35" i="18"/>
  <c r="KY35" i="18"/>
  <c r="KQ35" i="18"/>
  <c r="ME34" i="18"/>
  <c r="LW34" i="18"/>
  <c r="LO34" i="18"/>
  <c r="LG34" i="18"/>
  <c r="KY34" i="18"/>
  <c r="KQ34" i="18"/>
  <c r="ME33" i="18"/>
  <c r="LW33" i="18"/>
  <c r="LO33" i="18"/>
  <c r="LG33" i="18"/>
  <c r="KY33" i="18"/>
  <c r="KQ33" i="18"/>
  <c r="ME32" i="18"/>
  <c r="LW32" i="18"/>
  <c r="LO32" i="18"/>
  <c r="LG32" i="18"/>
  <c r="KY32" i="18"/>
  <c r="KQ32" i="18"/>
  <c r="ME31" i="18"/>
  <c r="LW31" i="18"/>
  <c r="LO31" i="18"/>
  <c r="LG31" i="18"/>
  <c r="KY31" i="18"/>
  <c r="KQ31" i="18"/>
  <c r="ME30" i="18"/>
  <c r="LW30" i="18"/>
  <c r="LO30" i="18"/>
  <c r="LG30" i="18"/>
  <c r="KY30" i="18"/>
  <c r="KQ30" i="18"/>
  <c r="ME29" i="18"/>
  <c r="LW29" i="18"/>
  <c r="LO29" i="18"/>
  <c r="LG29" i="18"/>
  <c r="KY29" i="18"/>
  <c r="KQ29" i="18"/>
  <c r="ME28" i="18"/>
  <c r="LW28" i="18"/>
  <c r="LO28" i="18"/>
  <c r="LG28" i="18"/>
  <c r="KY28" i="18"/>
  <c r="KQ28" i="18"/>
  <c r="ME27" i="18"/>
  <c r="LW27" i="18"/>
  <c r="LO27" i="18"/>
  <c r="LG27" i="18"/>
  <c r="KY27" i="18"/>
  <c r="KQ27" i="18"/>
  <c r="ME26" i="18"/>
  <c r="LW26" i="18"/>
  <c r="LO26" i="18"/>
  <c r="LG26" i="18"/>
  <c r="KY26" i="18"/>
  <c r="KQ26" i="18"/>
  <c r="ME25" i="18"/>
  <c r="LW25" i="18"/>
  <c r="LO25" i="18"/>
  <c r="LG25" i="18"/>
  <c r="KY25" i="18"/>
  <c r="KQ25" i="18"/>
  <c r="ME24" i="18"/>
  <c r="LW24" i="18"/>
  <c r="LO24" i="18"/>
  <c r="LG24" i="18"/>
  <c r="KY24" i="18"/>
  <c r="KQ24" i="18"/>
  <c r="ME23" i="18"/>
  <c r="LW23" i="18"/>
  <c r="LO23" i="18"/>
  <c r="LG23" i="18"/>
  <c r="KY23" i="18"/>
  <c r="KQ23" i="18"/>
  <c r="ME22" i="18"/>
  <c r="LW22" i="18"/>
  <c r="LO22" i="18"/>
  <c r="LG22" i="18"/>
  <c r="KY22" i="18"/>
  <c r="KQ22" i="18"/>
  <c r="ME21" i="18"/>
  <c r="LW21" i="18"/>
  <c r="LO21" i="18"/>
  <c r="LG21" i="18"/>
  <c r="KY21" i="18"/>
  <c r="KQ21" i="18"/>
  <c r="LP16" i="18"/>
  <c r="LH16" i="18"/>
  <c r="KZ16" i="18"/>
  <c r="KR16" i="18"/>
  <c r="LH63" i="18"/>
  <c r="LR57" i="18"/>
  <c r="LH54" i="18"/>
  <c r="LA49" i="18"/>
  <c r="LY46" i="18"/>
  <c r="KS46" i="18"/>
  <c r="LK45" i="18"/>
  <c r="KR45" i="18"/>
  <c r="LX44" i="18"/>
  <c r="LH44" i="18"/>
  <c r="KR62" i="18"/>
  <c r="LY56" i="18"/>
  <c r="KR54" i="18"/>
  <c r="LF52" i="18"/>
  <c r="LO50" i="18"/>
  <c r="KQ49" i="18"/>
  <c r="LW47" i="18"/>
  <c r="LW46" i="18"/>
  <c r="KQ46" i="18"/>
  <c r="LH45" i="18"/>
  <c r="KP45" i="18"/>
  <c r="LV44" i="18"/>
  <c r="LF44" i="18"/>
  <c r="KP44" i="18"/>
  <c r="LV43" i="18"/>
  <c r="LF43" i="18"/>
  <c r="KP43" i="18"/>
  <c r="LV42" i="18"/>
  <c r="LF42" i="18"/>
  <c r="KP42" i="18"/>
  <c r="LV41" i="18"/>
  <c r="LF41" i="18"/>
  <c r="KP41" i="18"/>
  <c r="LV40" i="18"/>
  <c r="LF40" i="18"/>
  <c r="KP40" i="18"/>
  <c r="LV39" i="18"/>
  <c r="LF39" i="18"/>
  <c r="KP39" i="18"/>
  <c r="LV38" i="18"/>
  <c r="LF38" i="18"/>
  <c r="KP38" i="18"/>
  <c r="LZ37" i="18"/>
  <c r="LM37" i="18"/>
  <c r="LA37" i="18"/>
  <c r="KP37" i="18"/>
  <c r="MC36" i="18"/>
  <c r="LU36" i="18"/>
  <c r="LM36" i="18"/>
  <c r="LE36" i="18"/>
  <c r="KW36" i="18"/>
  <c r="KO36" i="18"/>
  <c r="MC35" i="18"/>
  <c r="LU35" i="18"/>
  <c r="LM35" i="18"/>
  <c r="LE35" i="18"/>
  <c r="KW35" i="18"/>
  <c r="KO35" i="18"/>
  <c r="MC34" i="18"/>
  <c r="LU34" i="18"/>
  <c r="LM34" i="18"/>
  <c r="LE34" i="18"/>
  <c r="KW34" i="18"/>
  <c r="KO34" i="18"/>
  <c r="MC33" i="18"/>
  <c r="LU33" i="18"/>
  <c r="LM33" i="18"/>
  <c r="LE33" i="18"/>
  <c r="KW33" i="18"/>
  <c r="KO33" i="18"/>
  <c r="MC32" i="18"/>
  <c r="LU32" i="18"/>
  <c r="LM32" i="18"/>
  <c r="LE32" i="18"/>
  <c r="KW32" i="18"/>
  <c r="KO32" i="18"/>
  <c r="MC31" i="18"/>
  <c r="LU31" i="18"/>
  <c r="LM31" i="18"/>
  <c r="LE31" i="18"/>
  <c r="KW31" i="18"/>
  <c r="KO31" i="18"/>
  <c r="MC30" i="18"/>
  <c r="LU30" i="18"/>
  <c r="LM30" i="18"/>
  <c r="LE30" i="18"/>
  <c r="KW30" i="18"/>
  <c r="KO30" i="18"/>
  <c r="MC29" i="18"/>
  <c r="LU29" i="18"/>
  <c r="LM29" i="18"/>
  <c r="LE29" i="18"/>
  <c r="KW29" i="18"/>
  <c r="KO29" i="18"/>
  <c r="MC28" i="18"/>
  <c r="LI61" i="18"/>
  <c r="MG47" i="18"/>
  <c r="KR44" i="18"/>
  <c r="LX42" i="18"/>
  <c r="LH41" i="18"/>
  <c r="KR40" i="18"/>
  <c r="LX38" i="18"/>
  <c r="LN37" i="18"/>
  <c r="LV36" i="18"/>
  <c r="KP36" i="18"/>
  <c r="LF35" i="18"/>
  <c r="LV34" i="18"/>
  <c r="KP34" i="18"/>
  <c r="LF33" i="18"/>
  <c r="LV32" i="18"/>
  <c r="KP32" i="18"/>
  <c r="LF31" i="18"/>
  <c r="LV30" i="18"/>
  <c r="KP30" i="18"/>
  <c r="LF29" i="18"/>
  <c r="LV28" i="18"/>
  <c r="LD28" i="18"/>
  <c r="MC27" i="18"/>
  <c r="LF27" i="18"/>
  <c r="MJ26" i="18"/>
  <c r="LM26" i="18"/>
  <c r="KP26" i="18"/>
  <c r="LT25" i="18"/>
  <c r="KW25" i="18"/>
  <c r="LV24" i="18"/>
  <c r="LD24" i="18"/>
  <c r="MC23" i="18"/>
  <c r="LF23" i="18"/>
  <c r="LM22" i="18"/>
  <c r="LK16" i="18"/>
  <c r="KO44" i="18"/>
  <c r="LE41" i="18"/>
  <c r="LL37" i="18"/>
  <c r="LD35" i="18"/>
  <c r="MJ33" i="18"/>
  <c r="MJ31" i="18"/>
  <c r="LT30" i="18"/>
  <c r="LU28" i="18"/>
  <c r="KX28" i="18"/>
  <c r="LE27" i="18"/>
  <c r="KO26" i="18"/>
  <c r="KV25" i="18"/>
  <c r="MB23" i="18"/>
  <c r="LL22" i="18"/>
  <c r="LN21" i="18"/>
  <c r="KO16" i="18"/>
  <c r="KP54" i="18"/>
  <c r="LV46" i="18"/>
  <c r="LX43" i="18"/>
  <c r="LH42" i="18"/>
  <c r="KR41" i="18"/>
  <c r="LX39" i="18"/>
  <c r="LH38" i="18"/>
  <c r="LB37" i="18"/>
  <c r="LN36" i="18"/>
  <c r="MD35" i="18"/>
  <c r="KX35" i="18"/>
  <c r="LN34" i="18"/>
  <c r="MD33" i="18"/>
  <c r="KX33" i="18"/>
  <c r="LN32" i="18"/>
  <c r="MD31" i="18"/>
  <c r="KX31" i="18"/>
  <c r="LN30" i="18"/>
  <c r="MD29" i="18"/>
  <c r="KX29" i="18"/>
  <c r="LT28" i="18"/>
  <c r="KW28" i="18"/>
  <c r="LV27" i="18"/>
  <c r="LD27" i="18"/>
  <c r="MC26" i="18"/>
  <c r="LF26" i="18"/>
  <c r="MJ25" i="18"/>
  <c r="LM25" i="18"/>
  <c r="KP25" i="18"/>
  <c r="LT24" i="18"/>
  <c r="KW24" i="18"/>
  <c r="LV23" i="18"/>
  <c r="LD23" i="18"/>
  <c r="MC22" i="18"/>
  <c r="LF22" i="18"/>
  <c r="MJ21" i="18"/>
  <c r="LM21" i="18"/>
  <c r="KP21" i="18"/>
  <c r="LF16" i="18"/>
  <c r="KP24" i="18"/>
  <c r="KW23" i="18"/>
  <c r="LD22" i="18"/>
  <c r="LF21" i="18"/>
  <c r="LV52" i="18"/>
  <c r="KP46" i="18"/>
  <c r="LU43" i="18"/>
  <c r="LE42" i="18"/>
  <c r="KO41" i="18"/>
  <c r="LU39" i="18"/>
  <c r="LE38" i="18"/>
  <c r="KZ37" i="18"/>
  <c r="LL36" i="18"/>
  <c r="MB35" i="18"/>
  <c r="KV35" i="18"/>
  <c r="LL34" i="18"/>
  <c r="MB33" i="18"/>
  <c r="KV33" i="18"/>
  <c r="LL32" i="18"/>
  <c r="MB31" i="18"/>
  <c r="KV31" i="18"/>
  <c r="LL30" i="18"/>
  <c r="MB29" i="18"/>
  <c r="KV29" i="18"/>
  <c r="LN28" i="18"/>
  <c r="KV28" i="18"/>
  <c r="LU27" i="18"/>
  <c r="KX27" i="18"/>
  <c r="MB26" i="18"/>
  <c r="LE26" i="18"/>
  <c r="MD25" i="18"/>
  <c r="LL25" i="18"/>
  <c r="KO25" i="18"/>
  <c r="LN24" i="18"/>
  <c r="KV24" i="18"/>
  <c r="LU23" i="18"/>
  <c r="KX23" i="18"/>
  <c r="MB22" i="18"/>
  <c r="LE22" i="18"/>
  <c r="MD21" i="18"/>
  <c r="LL21" i="18"/>
  <c r="KO21" i="18"/>
  <c r="LE16" i="18"/>
  <c r="KY52" i="18"/>
  <c r="LG45" i="18"/>
  <c r="LH43" i="18"/>
  <c r="KR42" i="18"/>
  <c r="LX40" i="18"/>
  <c r="LH39" i="18"/>
  <c r="KR38" i="18"/>
  <c r="KR37" i="18"/>
  <c r="LF36" i="18"/>
  <c r="LV35" i="18"/>
  <c r="KP35" i="18"/>
  <c r="LF34" i="18"/>
  <c r="LV33" i="18"/>
  <c r="KP33" i="18"/>
  <c r="LF32" i="18"/>
  <c r="LV31" i="18"/>
  <c r="KP31" i="18"/>
  <c r="LF30" i="18"/>
  <c r="LV29" i="18"/>
  <c r="KP29" i="18"/>
  <c r="LM28" i="18"/>
  <c r="KP28" i="18"/>
  <c r="LT27" i="18"/>
  <c r="KW27" i="18"/>
  <c r="LV26" i="18"/>
  <c r="LD26" i="18"/>
  <c r="MC25" i="18"/>
  <c r="LF25" i="18"/>
  <c r="MJ24" i="18"/>
  <c r="LM24" i="18"/>
  <c r="LT23" i="18"/>
  <c r="LV22" i="18"/>
  <c r="MC21" i="18"/>
  <c r="LU16" i="18"/>
  <c r="KY16" i="18"/>
  <c r="ME50" i="18"/>
  <c r="KO45" i="18"/>
  <c r="LE43" i="18"/>
  <c r="KO42" i="18"/>
  <c r="LU40" i="18"/>
  <c r="LE39" i="18"/>
  <c r="KO38" i="18"/>
  <c r="KO37" i="18"/>
  <c r="LD36" i="18"/>
  <c r="LT35" i="18"/>
  <c r="MJ34" i="18"/>
  <c r="LD34" i="18"/>
  <c r="LT33" i="18"/>
  <c r="MJ32" i="18"/>
  <c r="LD32" i="18"/>
  <c r="LT31" i="18"/>
  <c r="MJ30" i="18"/>
  <c r="LD30" i="18"/>
  <c r="LT29" i="18"/>
  <c r="MJ28" i="18"/>
  <c r="LL28" i="18"/>
  <c r="KO28" i="18"/>
  <c r="LN27" i="18"/>
  <c r="KV27" i="18"/>
  <c r="LU26" i="18"/>
  <c r="KX26" i="18"/>
  <c r="MB25" i="18"/>
  <c r="LE25" i="18"/>
  <c r="MD24" i="18"/>
  <c r="LL24" i="18"/>
  <c r="KO24" i="18"/>
  <c r="LN23" i="18"/>
  <c r="KV23" i="18"/>
  <c r="LU22" i="18"/>
  <c r="KX22" i="18"/>
  <c r="MB21" i="18"/>
  <c r="LE21" i="18"/>
  <c r="LO16" i="18"/>
  <c r="KX16" i="18"/>
  <c r="LE44" i="18"/>
  <c r="KO43" i="18"/>
  <c r="LU41" i="18"/>
  <c r="KO39" i="18"/>
  <c r="KV36" i="18"/>
  <c r="KV34" i="18"/>
  <c r="MB32" i="18"/>
  <c r="MB30" i="18"/>
  <c r="LL29" i="18"/>
  <c r="MD27" i="18"/>
  <c r="LN26" i="18"/>
  <c r="KX25" i="18"/>
  <c r="LE24" i="18"/>
  <c r="LL23" i="18"/>
  <c r="KV22" i="18"/>
  <c r="KX21" i="18"/>
  <c r="MJ22" i="18"/>
  <c r="LT21" i="18"/>
  <c r="LH56" i="18"/>
  <c r="KO40" i="18"/>
  <c r="MJ35" i="18"/>
  <c r="LT32" i="18"/>
  <c r="LD29" i="18"/>
  <c r="MD26" i="18"/>
  <c r="LU24" i="18"/>
  <c r="MD22" i="18"/>
  <c r="LG16" i="18"/>
  <c r="LH50" i="18"/>
  <c r="LU44" i="18"/>
  <c r="KR43" i="18"/>
  <c r="LX41" i="18"/>
  <c r="LH40" i="18"/>
  <c r="KR39" i="18"/>
  <c r="MB37" i="18"/>
  <c r="MD36" i="18"/>
  <c r="KX36" i="18"/>
  <c r="LN35" i="18"/>
  <c r="MD34" i="18"/>
  <c r="KX34" i="18"/>
  <c r="LN33" i="18"/>
  <c r="MD32" i="18"/>
  <c r="KX32" i="18"/>
  <c r="LN31" i="18"/>
  <c r="MD30" i="18"/>
  <c r="KX30" i="18"/>
  <c r="LN29" i="18"/>
  <c r="MD28" i="18"/>
  <c r="LF28" i="18"/>
  <c r="MJ27" i="18"/>
  <c r="LM27" i="18"/>
  <c r="KP27" i="18"/>
  <c r="LT26" i="18"/>
  <c r="KW26" i="18"/>
  <c r="LV25" i="18"/>
  <c r="LD25" i="18"/>
  <c r="MC24" i="18"/>
  <c r="LF24" i="18"/>
  <c r="MJ23" i="18"/>
  <c r="LM23" i="18"/>
  <c r="KP23" i="18"/>
  <c r="LT22" i="18"/>
  <c r="KW22" i="18"/>
  <c r="LV21" i="18"/>
  <c r="LD21" i="18"/>
  <c r="LN16" i="18"/>
  <c r="KW16" i="18"/>
  <c r="MG48" i="18"/>
  <c r="LE40" i="18"/>
  <c r="LX37" i="18"/>
  <c r="MB36" i="18"/>
  <c r="LL35" i="18"/>
  <c r="MB34" i="18"/>
  <c r="LL33" i="18"/>
  <c r="KV32" i="18"/>
  <c r="LL31" i="18"/>
  <c r="KV30" i="18"/>
  <c r="MB28" i="18"/>
  <c r="LE28" i="18"/>
  <c r="LL27" i="18"/>
  <c r="KO27" i="18"/>
  <c r="KV26" i="18"/>
  <c r="LU25" i="18"/>
  <c r="MB24" i="18"/>
  <c r="MD23" i="18"/>
  <c r="KO23" i="18"/>
  <c r="LN22" i="18"/>
  <c r="LU21" i="18"/>
  <c r="LM16" i="18"/>
  <c r="KQ16" i="18"/>
  <c r="KP22" i="18"/>
  <c r="KW21" i="18"/>
  <c r="KP16" i="18"/>
  <c r="LQ47" i="18"/>
  <c r="LU42" i="18"/>
  <c r="LU38" i="18"/>
  <c r="LT36" i="18"/>
  <c r="LT34" i="18"/>
  <c r="LD33" i="18"/>
  <c r="LD31" i="18"/>
  <c r="MJ29" i="18"/>
  <c r="MB27" i="18"/>
  <c r="LL26" i="18"/>
  <c r="LN25" i="18"/>
  <c r="KX24" i="18"/>
  <c r="LE23" i="18"/>
  <c r="KO22" i="18"/>
  <c r="KV21" i="18"/>
  <c r="LT15" i="18"/>
  <c r="LL15" i="18"/>
  <c r="LD15" i="18"/>
  <c r="KV15" i="18"/>
  <c r="LS15" i="18"/>
  <c r="LK15" i="18"/>
  <c r="LC15" i="18"/>
  <c r="KU15" i="18"/>
  <c r="LU15" i="18"/>
  <c r="KW15" i="18"/>
  <c r="LR15" i="18"/>
  <c r="LJ15" i="18"/>
  <c r="LB15" i="18"/>
  <c r="KT15" i="18"/>
  <c r="LP15" i="18"/>
  <c r="KZ15" i="18"/>
  <c r="LG15" i="18"/>
  <c r="KQ15" i="18"/>
  <c r="LN15" i="18"/>
  <c r="KX15" i="18"/>
  <c r="LE15" i="18"/>
  <c r="KO15" i="18"/>
  <c r="LQ15" i="18"/>
  <c r="LI15" i="18"/>
  <c r="LA15" i="18"/>
  <c r="KS15" i="18"/>
  <c r="LH15" i="18"/>
  <c r="KR15" i="18"/>
  <c r="LO15" i="18"/>
  <c r="KY15" i="18"/>
  <c r="LF15" i="18"/>
  <c r="KP15" i="18"/>
  <c r="LM15" i="18"/>
  <c r="E110" i="18"/>
  <c r="E111" i="18"/>
  <c r="E112" i="18"/>
  <c r="E113" i="18"/>
  <c r="E114" i="18"/>
  <c r="E115" i="18"/>
  <c r="E116" i="18"/>
  <c r="E117" i="18"/>
  <c r="E118" i="18"/>
  <c r="E109" i="18"/>
  <c r="E101" i="18" l="1"/>
  <c r="E100" i="18"/>
  <c r="E99" i="18"/>
  <c r="E98" i="18"/>
  <c r="E97" i="18"/>
  <c r="E96" i="18"/>
  <c r="E95" i="18"/>
  <c r="KN82" i="18"/>
  <c r="KN83" i="18"/>
  <c r="KN84" i="18"/>
  <c r="KN85" i="18"/>
  <c r="KN86" i="18"/>
  <c r="KN87" i="18"/>
  <c r="KN88" i="18"/>
  <c r="KN89" i="18"/>
  <c r="KN90" i="18"/>
  <c r="KN81" i="18"/>
  <c r="KN72" i="18"/>
  <c r="KN73" i="18"/>
  <c r="KN74" i="18"/>
  <c r="KN75" i="18"/>
  <c r="KN76" i="18"/>
  <c r="KN77" i="18"/>
  <c r="KN78" i="18"/>
  <c r="KN79" i="18"/>
  <c r="KN80" i="18"/>
  <c r="KN71" i="18"/>
  <c r="KN62" i="18"/>
  <c r="KN63" i="18"/>
  <c r="KN64" i="18"/>
  <c r="KN65" i="18"/>
  <c r="KN66" i="18"/>
  <c r="KN67" i="18"/>
  <c r="KN68" i="18"/>
  <c r="KN69" i="18"/>
  <c r="KN70" i="18"/>
  <c r="KN61" i="18"/>
  <c r="KN52" i="18"/>
  <c r="KN53" i="18"/>
  <c r="KN54" i="18"/>
  <c r="KN55" i="18"/>
  <c r="KN56" i="18"/>
  <c r="KN57" i="18"/>
  <c r="KN58" i="18"/>
  <c r="KN59" i="18"/>
  <c r="KN60" i="18"/>
  <c r="KN51" i="18"/>
  <c r="KN42" i="18"/>
  <c r="KN43" i="18"/>
  <c r="KN44" i="18"/>
  <c r="KN45" i="18"/>
  <c r="KN46" i="18"/>
  <c r="KN47" i="18"/>
  <c r="KN48" i="18"/>
  <c r="KN49" i="18"/>
  <c r="KN50" i="18"/>
  <c r="KN41" i="18"/>
  <c r="KN32" i="18"/>
  <c r="KN33" i="18"/>
  <c r="KN34" i="18"/>
  <c r="KN35" i="18"/>
  <c r="KN36" i="18"/>
  <c r="KN37" i="18"/>
  <c r="KN38" i="18"/>
  <c r="KN39" i="18"/>
  <c r="KN40" i="18"/>
  <c r="KN31" i="18"/>
  <c r="KN22" i="18"/>
  <c r="KN23" i="18"/>
  <c r="KN24" i="18"/>
  <c r="KN25" i="18"/>
  <c r="KN26" i="18"/>
  <c r="KN27" i="18"/>
  <c r="KN28" i="18"/>
  <c r="KN29" i="18"/>
  <c r="KN30" i="18"/>
  <c r="KN21" i="18"/>
  <c r="R101" i="18" l="1"/>
  <c r="G96" i="18"/>
  <c r="K96" i="18"/>
  <c r="O96" i="18"/>
  <c r="S96" i="18"/>
  <c r="W96" i="18"/>
  <c r="AA96" i="18"/>
  <c r="AE96" i="18"/>
  <c r="AI96" i="18"/>
  <c r="AM96" i="18"/>
  <c r="AQ96" i="18"/>
  <c r="AU96" i="18"/>
  <c r="AY96" i="18"/>
  <c r="H97" i="18"/>
  <c r="L97" i="18"/>
  <c r="P97" i="18"/>
  <c r="T97" i="18"/>
  <c r="X97" i="18"/>
  <c r="AB97" i="18"/>
  <c r="AF97" i="18"/>
  <c r="AJ97" i="18"/>
  <c r="AN97" i="18"/>
  <c r="AR97" i="18"/>
  <c r="AV97" i="18"/>
  <c r="AZ97" i="18"/>
  <c r="I98" i="18"/>
  <c r="M98" i="18"/>
  <c r="Q98" i="18"/>
  <c r="U98" i="18"/>
  <c r="Y98" i="18"/>
  <c r="AC98" i="18"/>
  <c r="AG98" i="18"/>
  <c r="AK98" i="18"/>
  <c r="AO98" i="18"/>
  <c r="AS98" i="18"/>
  <c r="AW98" i="18"/>
  <c r="BA98" i="18"/>
  <c r="J99" i="18"/>
  <c r="N99" i="18"/>
  <c r="R99" i="18"/>
  <c r="V99" i="18"/>
  <c r="Z99" i="18"/>
  <c r="AD99" i="18"/>
  <c r="AH99" i="18"/>
  <c r="AL99" i="18"/>
  <c r="AP99" i="18"/>
  <c r="AT99" i="18"/>
  <c r="AX99" i="18"/>
  <c r="G100" i="18"/>
  <c r="K100" i="18"/>
  <c r="O100" i="18"/>
  <c r="S100" i="18"/>
  <c r="W100" i="18"/>
  <c r="AC100" i="18"/>
  <c r="AG100" i="18"/>
  <c r="AK100" i="18"/>
  <c r="AO100" i="18"/>
  <c r="AS100" i="18"/>
  <c r="AW100" i="18"/>
  <c r="BA100" i="18"/>
  <c r="J101" i="18"/>
  <c r="N101" i="18"/>
  <c r="S101" i="18"/>
  <c r="W101" i="18"/>
  <c r="AA101" i="18"/>
  <c r="AE101" i="18"/>
  <c r="AI101" i="18"/>
  <c r="AM101" i="18"/>
  <c r="AQ101" i="18"/>
  <c r="AU101" i="18"/>
  <c r="AY101" i="18"/>
  <c r="F97" i="18"/>
  <c r="F101" i="18"/>
  <c r="F98" i="18"/>
  <c r="H96" i="18"/>
  <c r="L96" i="18"/>
  <c r="P96" i="18"/>
  <c r="T96" i="18"/>
  <c r="X96" i="18"/>
  <c r="AB96" i="18"/>
  <c r="AF96" i="18"/>
  <c r="AJ96" i="18"/>
  <c r="AN96" i="18"/>
  <c r="AR96" i="18"/>
  <c r="AV96" i="18"/>
  <c r="AZ96" i="18"/>
  <c r="I97" i="18"/>
  <c r="M97" i="18"/>
  <c r="Q97" i="18"/>
  <c r="U97" i="18"/>
  <c r="Y97" i="18"/>
  <c r="AC97" i="18"/>
  <c r="AG97" i="18"/>
  <c r="AK97" i="18"/>
  <c r="AO97" i="18"/>
  <c r="AS97" i="18"/>
  <c r="AW97" i="18"/>
  <c r="BA97" i="18"/>
  <c r="J98" i="18"/>
  <c r="N98" i="18"/>
  <c r="R98" i="18"/>
  <c r="V98" i="18"/>
  <c r="Z98" i="18"/>
  <c r="AD98" i="18"/>
  <c r="AH98" i="18"/>
  <c r="AL98" i="18"/>
  <c r="AP98" i="18"/>
  <c r="AT98" i="18"/>
  <c r="AX98" i="18"/>
  <c r="G99" i="18"/>
  <c r="K99" i="18"/>
  <c r="O99" i="18"/>
  <c r="S99" i="18"/>
  <c r="W99" i="18"/>
  <c r="AA99" i="18"/>
  <c r="AE99" i="18"/>
  <c r="AI99" i="18"/>
  <c r="AM99" i="18"/>
  <c r="AQ99" i="18"/>
  <c r="AU99" i="18"/>
  <c r="AY99" i="18"/>
  <c r="H100" i="18"/>
  <c r="L100" i="18"/>
  <c r="P100" i="18"/>
  <c r="T100" i="18"/>
  <c r="X100" i="18"/>
  <c r="AD100" i="18"/>
  <c r="AH100" i="18"/>
  <c r="AL100" i="18"/>
  <c r="AP100" i="18"/>
  <c r="AT100" i="18"/>
  <c r="AX100" i="18"/>
  <c r="G101" i="18"/>
  <c r="K101" i="18"/>
  <c r="O101" i="18"/>
  <c r="T101" i="18"/>
  <c r="X101" i="18"/>
  <c r="AB101" i="18"/>
  <c r="AF101" i="18"/>
  <c r="AJ101" i="18"/>
  <c r="AN101" i="18"/>
  <c r="AR101" i="18"/>
  <c r="AV101" i="18"/>
  <c r="AZ101" i="18"/>
  <c r="F95" i="18"/>
  <c r="I96" i="18"/>
  <c r="M96" i="18"/>
  <c r="Q96" i="18"/>
  <c r="U96" i="18"/>
  <c r="Y96" i="18"/>
  <c r="AC96" i="18"/>
  <c r="AG96" i="18"/>
  <c r="AK96" i="18"/>
  <c r="AO96" i="18"/>
  <c r="AS96" i="18"/>
  <c r="AW96" i="18"/>
  <c r="BA96" i="18"/>
  <c r="J97" i="18"/>
  <c r="N97" i="18"/>
  <c r="R97" i="18"/>
  <c r="V97" i="18"/>
  <c r="Z97" i="18"/>
  <c r="AD97" i="18"/>
  <c r="AH97" i="18"/>
  <c r="AL97" i="18"/>
  <c r="AP97" i="18"/>
  <c r="AT97" i="18"/>
  <c r="AX97" i="18"/>
  <c r="G98" i="18"/>
  <c r="K98" i="18"/>
  <c r="O98" i="18"/>
  <c r="S98" i="18"/>
  <c r="W98" i="18"/>
  <c r="AA98" i="18"/>
  <c r="AE98" i="18"/>
  <c r="AI98" i="18"/>
  <c r="AM98" i="18"/>
  <c r="AQ98" i="18"/>
  <c r="AU98" i="18"/>
  <c r="AY98" i="18"/>
  <c r="H99" i="18"/>
  <c r="L99" i="18"/>
  <c r="P99" i="18"/>
  <c r="T99" i="18"/>
  <c r="X99" i="18"/>
  <c r="AB99" i="18"/>
  <c r="AF99" i="18"/>
  <c r="AJ99" i="18"/>
  <c r="AN99" i="18"/>
  <c r="AR99" i="18"/>
  <c r="AV99" i="18"/>
  <c r="AZ99" i="18"/>
  <c r="I100" i="18"/>
  <c r="M100" i="18"/>
  <c r="Q100" i="18"/>
  <c r="U100" i="18"/>
  <c r="Y100" i="18"/>
  <c r="AE100" i="18"/>
  <c r="AI100" i="18"/>
  <c r="AM100" i="18"/>
  <c r="AQ100" i="18"/>
  <c r="AU100" i="18"/>
  <c r="AY100" i="18"/>
  <c r="H101" i="18"/>
  <c r="L101" i="18"/>
  <c r="P101" i="18"/>
  <c r="U101" i="18"/>
  <c r="Y101" i="18"/>
  <c r="AC101" i="18"/>
  <c r="AG101" i="18"/>
  <c r="AK101" i="18"/>
  <c r="AO101" i="18"/>
  <c r="AS101" i="18"/>
  <c r="AW101" i="18"/>
  <c r="BA101" i="18"/>
  <c r="F99" i="18"/>
  <c r="R96" i="18"/>
  <c r="AH96" i="18"/>
  <c r="AX96" i="18"/>
  <c r="S97" i="18"/>
  <c r="AI97" i="18"/>
  <c r="AY97" i="18"/>
  <c r="T98" i="18"/>
  <c r="AJ98" i="18"/>
  <c r="AZ98" i="18"/>
  <c r="U99" i="18"/>
  <c r="AK99" i="18"/>
  <c r="BA99" i="18"/>
  <c r="V100" i="18"/>
  <c r="AN100" i="18"/>
  <c r="I101" i="18"/>
  <c r="Z101" i="18"/>
  <c r="AP101" i="18"/>
  <c r="F100" i="18"/>
  <c r="N96" i="18"/>
  <c r="O97" i="18"/>
  <c r="P98" i="18"/>
  <c r="Q99" i="18"/>
  <c r="R100" i="18"/>
  <c r="V101" i="18"/>
  <c r="V96" i="18"/>
  <c r="AL96" i="18"/>
  <c r="G97" i="18"/>
  <c r="W97" i="18"/>
  <c r="AM97" i="18"/>
  <c r="H98" i="18"/>
  <c r="X98" i="18"/>
  <c r="AN98" i="18"/>
  <c r="I99" i="18"/>
  <c r="Y99" i="18"/>
  <c r="AO99" i="18"/>
  <c r="J100" i="18"/>
  <c r="AB100" i="18"/>
  <c r="AR100" i="18"/>
  <c r="M101" i="18"/>
  <c r="AD101" i="18"/>
  <c r="AT101" i="18"/>
  <c r="AD96" i="18"/>
  <c r="AU97" i="18"/>
  <c r="AV98" i="18"/>
  <c r="AW99" i="18"/>
  <c r="AZ100" i="18"/>
  <c r="F96" i="18"/>
  <c r="J96" i="18"/>
  <c r="Z96" i="18"/>
  <c r="AP96" i="18"/>
  <c r="K97" i="18"/>
  <c r="AA97" i="18"/>
  <c r="AQ97" i="18"/>
  <c r="L98" i="18"/>
  <c r="AB98" i="18"/>
  <c r="AR98" i="18"/>
  <c r="M99" i="18"/>
  <c r="AC99" i="18"/>
  <c r="AS99" i="18"/>
  <c r="N100" i="18"/>
  <c r="AF100" i="18"/>
  <c r="AV100" i="18"/>
  <c r="Q101" i="18"/>
  <c r="AH101" i="18"/>
  <c r="AX101" i="18"/>
  <c r="AT96" i="18"/>
  <c r="AE97" i="18"/>
  <c r="AF98" i="18"/>
  <c r="AG99" i="18"/>
  <c r="AJ100" i="18"/>
  <c r="AL101" i="18"/>
  <c r="AT95" i="18"/>
  <c r="BA95" i="18"/>
  <c r="AK95" i="18"/>
  <c r="U95" i="18"/>
  <c r="AX95" i="18"/>
  <c r="AZ95" i="18"/>
  <c r="AJ95" i="18"/>
  <c r="T95" i="18"/>
  <c r="AP95" i="18"/>
  <c r="AU95" i="18"/>
  <c r="AE95" i="18"/>
  <c r="O95" i="18"/>
  <c r="Z100" i="18"/>
  <c r="K95" i="18"/>
  <c r="AO95" i="18"/>
  <c r="R95" i="18"/>
  <c r="H95" i="18"/>
  <c r="S95" i="18"/>
  <c r="AH95" i="18"/>
  <c r="AW95" i="18"/>
  <c r="AG95" i="18"/>
  <c r="Q95" i="18"/>
  <c r="AL95" i="18"/>
  <c r="AV95" i="18"/>
  <c r="AF95" i="18"/>
  <c r="P95" i="18"/>
  <c r="V95" i="18"/>
  <c r="AQ95" i="18"/>
  <c r="AA95" i="18"/>
  <c r="Y95" i="18"/>
  <c r="AN95" i="18"/>
  <c r="AY95" i="18"/>
  <c r="AA100" i="18"/>
  <c r="Z95" i="18"/>
  <c r="AS95" i="18"/>
  <c r="AC95" i="18"/>
  <c r="M95" i="18"/>
  <c r="AD95" i="18"/>
  <c r="AR95" i="18"/>
  <c r="AB95" i="18"/>
  <c r="L95" i="18"/>
  <c r="N95" i="18"/>
  <c r="AM95" i="18"/>
  <c r="W95" i="18"/>
  <c r="G95" i="18"/>
  <c r="J95" i="18"/>
  <c r="I95" i="18"/>
  <c r="X95" i="18"/>
  <c r="AI95" i="18"/>
  <c r="I8" i="26"/>
  <c r="I8" i="27"/>
  <c r="I8" i="29"/>
  <c r="I8" i="30"/>
  <c r="E27" i="18"/>
  <c r="E28" i="18"/>
  <c r="E29" i="18"/>
  <c r="E30" i="18"/>
  <c r="E85" i="30" l="1"/>
  <c r="D76" i="30"/>
  <c r="E85" i="29"/>
  <c r="D76" i="29"/>
  <c r="E85" i="27"/>
  <c r="D76" i="27"/>
  <c r="D76" i="26"/>
  <c r="E85" i="26"/>
  <c r="I8" i="34"/>
  <c r="E51" i="34" s="1"/>
  <c r="O8" i="34"/>
  <c r="U8" i="34"/>
  <c r="I8" i="36"/>
  <c r="U8" i="36"/>
  <c r="O8" i="36"/>
  <c r="I8" i="35"/>
  <c r="E51" i="35" s="1"/>
  <c r="U8" i="35"/>
  <c r="O8" i="35"/>
  <c r="I8" i="33"/>
  <c r="U8" i="33"/>
  <c r="O8" i="33"/>
  <c r="AL17" i="25"/>
  <c r="AL23" i="25"/>
  <c r="BB22" i="25"/>
  <c r="V22" i="25"/>
  <c r="AL21" i="25"/>
  <c r="BB20" i="25"/>
  <c r="V20" i="25"/>
  <c r="AL19" i="25"/>
  <c r="BC18" i="25"/>
  <c r="W18" i="25"/>
  <c r="AA17" i="25"/>
  <c r="AW23" i="25"/>
  <c r="Q23" i="25"/>
  <c r="AG22" i="25"/>
  <c r="AW21" i="25"/>
  <c r="Q21" i="25"/>
  <c r="AG20" i="25"/>
  <c r="AW19" i="25"/>
  <c r="Q19" i="25"/>
  <c r="AH18" i="25"/>
  <c r="R17" i="25"/>
  <c r="AY23" i="25"/>
  <c r="AI22" i="25"/>
  <c r="S21" i="25"/>
  <c r="AY19" i="25"/>
  <c r="AJ18" i="25"/>
  <c r="AU23" i="25"/>
  <c r="O21" i="25"/>
  <c r="P18" i="25"/>
  <c r="T22" i="25"/>
  <c r="AB19" i="25"/>
  <c r="BD23" i="25"/>
  <c r="AN22" i="25"/>
  <c r="X21" i="25"/>
  <c r="BD19" i="25"/>
  <c r="AO18" i="25"/>
  <c r="AK17" i="25"/>
  <c r="AU21" i="25"/>
  <c r="O19" i="25"/>
  <c r="AJ23" i="25"/>
  <c r="T21" i="25"/>
  <c r="AK18" i="25"/>
  <c r="P17" i="25"/>
  <c r="L19" i="25"/>
  <c r="AF22" i="25"/>
  <c r="P21" i="25"/>
  <c r="AG18" i="25"/>
  <c r="W21" i="25"/>
  <c r="AV18" i="25"/>
  <c r="AZ20" i="25"/>
  <c r="Y18" i="25"/>
  <c r="BC20" i="25"/>
  <c r="AJ20" i="25"/>
  <c r="AV21" i="25"/>
  <c r="L22" i="25"/>
  <c r="N21" i="25"/>
  <c r="O17" i="25"/>
  <c r="Y21" i="25"/>
  <c r="AO17" i="25"/>
  <c r="S20" i="25"/>
  <c r="BD18" i="25"/>
  <c r="AJ17" i="25"/>
  <c r="BE17" i="25"/>
  <c r="AN17" i="25"/>
  <c r="AP17" i="25"/>
  <c r="AH23" i="25"/>
  <c r="AX22" i="25"/>
  <c r="R22" i="25"/>
  <c r="AH21" i="25"/>
  <c r="AX20" i="25"/>
  <c r="R20" i="25"/>
  <c r="AH19" i="25"/>
  <c r="AY18" i="25"/>
  <c r="S18" i="25"/>
  <c r="AE17" i="25"/>
  <c r="AS23" i="25"/>
  <c r="M23" i="25"/>
  <c r="AC22" i="25"/>
  <c r="AS21" i="25"/>
  <c r="M21" i="25"/>
  <c r="AC20" i="25"/>
  <c r="AS19" i="25"/>
  <c r="M19" i="25"/>
  <c r="AD18" i="25"/>
  <c r="N17" i="25"/>
  <c r="AQ23" i="25"/>
  <c r="AA22" i="25"/>
  <c r="K21" i="25"/>
  <c r="AQ19" i="25"/>
  <c r="AB18" i="25"/>
  <c r="AE23" i="25"/>
  <c r="AU20" i="25"/>
  <c r="AZ21" i="25"/>
  <c r="AV23" i="25"/>
  <c r="AV19" i="25"/>
  <c r="BC23" i="25"/>
  <c r="AB23" i="25"/>
  <c r="U18" i="25"/>
  <c r="AN18" i="25"/>
  <c r="M18" i="25"/>
  <c r="Q17" i="25"/>
  <c r="AD17" i="25"/>
  <c r="AO20" i="25"/>
  <c r="AY22" i="25"/>
  <c r="AR21" i="25"/>
  <c r="AT17" i="25"/>
  <c r="AD23" i="25"/>
  <c r="AT22" i="25"/>
  <c r="N22" i="25"/>
  <c r="AD21" i="25"/>
  <c r="AT20" i="25"/>
  <c r="N20" i="25"/>
  <c r="AD19" i="25"/>
  <c r="AU18" i="25"/>
  <c r="O18" i="25"/>
  <c r="AI17" i="25"/>
  <c r="AO23" i="25"/>
  <c r="BE22" i="25"/>
  <c r="Y22" i="25"/>
  <c r="AO21" i="25"/>
  <c r="BE20" i="25"/>
  <c r="Y20" i="25"/>
  <c r="AO19" i="25"/>
  <c r="BE18" i="25"/>
  <c r="Z18" i="25"/>
  <c r="J17" i="25"/>
  <c r="AI23" i="25"/>
  <c r="S22" i="25"/>
  <c r="AY20" i="25"/>
  <c r="AI19" i="25"/>
  <c r="T18" i="25"/>
  <c r="BC22" i="25"/>
  <c r="W20" i="25"/>
  <c r="AF17" i="25"/>
  <c r="AJ21" i="25"/>
  <c r="AS18" i="25"/>
  <c r="AN23" i="25"/>
  <c r="X22" i="25"/>
  <c r="BD20" i="25"/>
  <c r="AN19" i="25"/>
  <c r="AM23" i="25"/>
  <c r="L23" i="25"/>
  <c r="AF20" i="25"/>
  <c r="AT23" i="25"/>
  <c r="Y23" i="25"/>
  <c r="AP18" i="25"/>
  <c r="AZ18" i="25"/>
  <c r="AZ22" i="25"/>
  <c r="AN21" i="25"/>
  <c r="AE22" i="25"/>
  <c r="AX17" i="25"/>
  <c r="Z23" i="25"/>
  <c r="AP22" i="25"/>
  <c r="J22" i="25"/>
  <c r="Z21" i="25"/>
  <c r="AP20" i="25"/>
  <c r="J20" i="25"/>
  <c r="Z19" i="25"/>
  <c r="AQ18" i="25"/>
  <c r="K18" i="25"/>
  <c r="AM17" i="25"/>
  <c r="AK23" i="25"/>
  <c r="BA22" i="25"/>
  <c r="U22" i="25"/>
  <c r="AK21" i="25"/>
  <c r="BA20" i="25"/>
  <c r="U20" i="25"/>
  <c r="AK19" i="25"/>
  <c r="BB18" i="25"/>
  <c r="V18" i="25"/>
  <c r="T17" i="25"/>
  <c r="AA23" i="25"/>
  <c r="K22" i="25"/>
  <c r="AQ20" i="25"/>
  <c r="AA19" i="25"/>
  <c r="L18" i="25"/>
  <c r="AM22" i="25"/>
  <c r="BC19" i="25"/>
  <c r="AV17" i="25"/>
  <c r="L21" i="25"/>
  <c r="AC18" i="25"/>
  <c r="AF23" i="25"/>
  <c r="P22" i="25"/>
  <c r="AV20" i="25"/>
  <c r="AF19" i="25"/>
  <c r="Q18" i="25"/>
  <c r="W23" i="25"/>
  <c r="AM20" i="25"/>
  <c r="X18" i="25"/>
  <c r="AR22" i="25"/>
  <c r="T20" i="25"/>
  <c r="M17" i="25"/>
  <c r="T23" i="25"/>
  <c r="P23" i="25"/>
  <c r="O20" i="25"/>
  <c r="AD20" i="25"/>
  <c r="AE18" i="25"/>
  <c r="BE21" i="25"/>
  <c r="J18" i="25"/>
  <c r="K17" i="25"/>
  <c r="L20" i="25"/>
  <c r="X20" i="25"/>
  <c r="AU19" i="25"/>
  <c r="V17" i="25"/>
  <c r="BB23" i="25"/>
  <c r="V23" i="25"/>
  <c r="AL22" i="25"/>
  <c r="BB21" i="25"/>
  <c r="V21" i="25"/>
  <c r="AL20" i="25"/>
  <c r="BB19" i="25"/>
  <c r="V19" i="25"/>
  <c r="AM18" i="25"/>
  <c r="BB17" i="25"/>
  <c r="AQ17" i="25"/>
  <c r="AG23" i="25"/>
  <c r="AW22" i="25"/>
  <c r="Q22" i="25"/>
  <c r="AG21" i="25"/>
  <c r="AW20" i="25"/>
  <c r="Q20" i="25"/>
  <c r="AG19" i="25"/>
  <c r="AX18" i="25"/>
  <c r="R18" i="25"/>
  <c r="Y17" i="25"/>
  <c r="S23" i="25"/>
  <c r="AY21" i="25"/>
  <c r="AI20" i="25"/>
  <c r="S19" i="25"/>
  <c r="AY17" i="25"/>
  <c r="W22" i="25"/>
  <c r="AM19" i="25"/>
  <c r="AR23" i="25"/>
  <c r="AR20" i="25"/>
  <c r="AZ17" i="25"/>
  <c r="X23" i="25"/>
  <c r="BD21" i="25"/>
  <c r="AN20" i="25"/>
  <c r="X19" i="25"/>
  <c r="BD17" i="25"/>
  <c r="O23" i="25"/>
  <c r="AE20" i="25"/>
  <c r="BC17" i="25"/>
  <c r="AB22" i="25"/>
  <c r="AZ19" i="25"/>
  <c r="AB17" i="25"/>
  <c r="AU22" i="25"/>
  <c r="AJ19" i="25"/>
  <c r="AT21" i="25"/>
  <c r="BE23" i="25"/>
  <c r="Y19" i="25"/>
  <c r="AI21" i="25"/>
  <c r="AM21" i="25"/>
  <c r="BD22" i="25"/>
  <c r="U17" i="25"/>
  <c r="T19" i="25"/>
  <c r="Z17" i="25"/>
  <c r="AX23" i="25"/>
  <c r="R23" i="25"/>
  <c r="AH22" i="25"/>
  <c r="AX21" i="25"/>
  <c r="R21" i="25"/>
  <c r="AH20" i="25"/>
  <c r="AX19" i="25"/>
  <c r="R19" i="25"/>
  <c r="AI18" i="25"/>
  <c r="S17" i="25"/>
  <c r="AU17" i="25"/>
  <c r="AC23" i="25"/>
  <c r="AS22" i="25"/>
  <c r="M22" i="25"/>
  <c r="AC21" i="25"/>
  <c r="AS20" i="25"/>
  <c r="M20" i="25"/>
  <c r="AC19" i="25"/>
  <c r="AT18" i="25"/>
  <c r="N18" i="25"/>
  <c r="AG17" i="25"/>
  <c r="K23" i="25"/>
  <c r="AQ21" i="25"/>
  <c r="AA20" i="25"/>
  <c r="K19" i="25"/>
  <c r="L17" i="25"/>
  <c r="BC21" i="25"/>
  <c r="W19" i="25"/>
  <c r="AB20" i="25"/>
  <c r="P19" i="25"/>
  <c r="AD22" i="25"/>
  <c r="AT19" i="25"/>
  <c r="AO22" i="25"/>
  <c r="AH17" i="25"/>
  <c r="AP23" i="25"/>
  <c r="J23" i="25"/>
  <c r="Z22" i="25"/>
  <c r="AP21" i="25"/>
  <c r="J21" i="25"/>
  <c r="Z20" i="25"/>
  <c r="AP19" i="25"/>
  <c r="J19" i="25"/>
  <c r="AA18" i="25"/>
  <c r="W17" i="25"/>
  <c r="BA23" i="25"/>
  <c r="U23" i="25"/>
  <c r="AK22" i="25"/>
  <c r="BA21" i="25"/>
  <c r="U21" i="25"/>
  <c r="AK20" i="25"/>
  <c r="BA19" i="25"/>
  <c r="U19" i="25"/>
  <c r="AL18" i="25"/>
  <c r="BA17" i="25"/>
  <c r="AW17" i="25"/>
  <c r="AQ22" i="25"/>
  <c r="AA21" i="25"/>
  <c r="K20" i="25"/>
  <c r="AR18" i="25"/>
  <c r="AS17" i="25"/>
  <c r="AE21" i="25"/>
  <c r="AF18" i="25"/>
  <c r="AJ22" i="25"/>
  <c r="AR19" i="25"/>
  <c r="AR17" i="25"/>
  <c r="AV22" i="25"/>
  <c r="AF21" i="25"/>
  <c r="P20" i="25"/>
  <c r="AW18" i="25"/>
  <c r="AC17" i="25"/>
  <c r="O22" i="25"/>
  <c r="AE19" i="25"/>
  <c r="AZ23" i="25"/>
  <c r="AB21" i="25"/>
  <c r="BA18" i="25"/>
  <c r="X17" i="25"/>
  <c r="N23" i="25"/>
  <c r="N19" i="25"/>
  <c r="BE19" i="25"/>
  <c r="E51" i="30"/>
  <c r="I51" i="30"/>
  <c r="E51" i="29"/>
  <c r="I51" i="29"/>
  <c r="E51" i="27"/>
  <c r="I51" i="27"/>
  <c r="E51" i="26"/>
  <c r="I51" i="26"/>
  <c r="I8" i="24"/>
  <c r="I51" i="24" s="1"/>
  <c r="I8" i="28"/>
  <c r="I51" i="28" s="1"/>
  <c r="T7" i="19"/>
  <c r="T8" i="19"/>
  <c r="T9" i="19"/>
  <c r="T10" i="19"/>
  <c r="T11" i="19"/>
  <c r="T12" i="19"/>
  <c r="T13" i="19"/>
  <c r="T14" i="19"/>
  <c r="T6" i="19"/>
  <c r="I51" i="35" l="1"/>
  <c r="E85" i="36"/>
  <c r="D76" i="36"/>
  <c r="E85" i="28"/>
  <c r="D76" i="28"/>
  <c r="D76" i="33"/>
  <c r="E85" i="33"/>
  <c r="E85" i="35"/>
  <c r="D76" i="35"/>
  <c r="E85" i="34"/>
  <c r="D76" i="34"/>
  <c r="I51" i="34"/>
  <c r="I51" i="36"/>
  <c r="E51" i="36"/>
  <c r="E51" i="33"/>
  <c r="I51" i="33"/>
  <c r="E51" i="28"/>
  <c r="E85" i="24"/>
  <c r="E51" i="24"/>
  <c r="AA42" i="19"/>
  <c r="AA71" i="19" s="1"/>
  <c r="AA41" i="19"/>
  <c r="AA39" i="19"/>
  <c r="AA40" i="19"/>
  <c r="AA38" i="19"/>
  <c r="AA37" i="19"/>
  <c r="AA36" i="19"/>
  <c r="AA35" i="19"/>
  <c r="AA33" i="19"/>
  <c r="AA32" i="19"/>
  <c r="AA31" i="19"/>
  <c r="H45" i="19" l="1"/>
  <c r="G45" i="19"/>
  <c r="H136" i="31"/>
  <c r="H134" i="31"/>
  <c r="H122" i="31"/>
  <c r="H120" i="31"/>
  <c r="H66" i="31"/>
  <c r="H64" i="31"/>
  <c r="H52" i="31"/>
  <c r="H50" i="31"/>
  <c r="H38" i="31"/>
  <c r="H36" i="31"/>
  <c r="H24" i="31"/>
  <c r="H22" i="31"/>
  <c r="H10" i="31"/>
  <c r="H8" i="31"/>
  <c r="H80" i="31"/>
  <c r="H78" i="31"/>
  <c r="H108" i="31"/>
  <c r="H106" i="31"/>
  <c r="H92" i="31"/>
  <c r="H94" i="31"/>
  <c r="AE50" i="36"/>
  <c r="E83" i="36" s="1"/>
  <c r="AE49" i="36"/>
  <c r="AE50" i="35"/>
  <c r="E83" i="35" s="1"/>
  <c r="AE49" i="35"/>
  <c r="AE50" i="34"/>
  <c r="E83" i="34" s="1"/>
  <c r="AE49" i="34"/>
  <c r="AE50" i="33"/>
  <c r="E83" i="33" s="1"/>
  <c r="AE49" i="33"/>
  <c r="AD26" i="19"/>
  <c r="AD27" i="19"/>
  <c r="AD28" i="19"/>
  <c r="AD29" i="19"/>
  <c r="IS25" i="18"/>
  <c r="IT25" i="18"/>
  <c r="IS26" i="18"/>
  <c r="IT26" i="18"/>
  <c r="IS27" i="18"/>
  <c r="IT27" i="18"/>
  <c r="IS28" i="18"/>
  <c r="IT28" i="18"/>
  <c r="IS29" i="18"/>
  <c r="IT29" i="18"/>
  <c r="IS30" i="18"/>
  <c r="IT30" i="18"/>
  <c r="E33" i="18"/>
  <c r="E32" i="18"/>
  <c r="E31" i="18"/>
  <c r="E40" i="18"/>
  <c r="E39" i="18"/>
  <c r="E38" i="18"/>
  <c r="E37" i="18"/>
  <c r="E34" i="18"/>
  <c r="E35" i="18"/>
  <c r="E36" i="18"/>
  <c r="E42" i="18" l="1"/>
  <c r="E52" i="18" s="1"/>
  <c r="E62" i="18" s="1"/>
  <c r="E72" i="18" s="1"/>
  <c r="E82" i="18" s="1"/>
  <c r="E45" i="18"/>
  <c r="E43" i="18"/>
  <c r="E44" i="18"/>
  <c r="E50" i="18"/>
  <c r="E47" i="18"/>
  <c r="E46" i="18"/>
  <c r="E48" i="18"/>
  <c r="E49" i="18"/>
  <c r="E41" i="18"/>
  <c r="E51" i="18" s="1"/>
  <c r="E61" i="18" s="1"/>
  <c r="E71" i="18" s="1"/>
  <c r="E81" i="18" s="1"/>
  <c r="C9" i="35"/>
  <c r="C9" i="36"/>
  <c r="C9" i="33"/>
  <c r="C9" i="34"/>
  <c r="D116" i="31"/>
  <c r="D87" i="31"/>
  <c r="D129" i="31"/>
  <c r="D102" i="31"/>
  <c r="D86" i="31"/>
  <c r="D111" i="31"/>
  <c r="D109" i="31"/>
  <c r="D107" i="31"/>
  <c r="D105" i="31"/>
  <c r="D103" i="31"/>
  <c r="D101" i="31"/>
  <c r="D128" i="31"/>
  <c r="D96" i="31"/>
  <c r="D94" i="31"/>
  <c r="D92" i="31"/>
  <c r="D90" i="31"/>
  <c r="D88" i="31"/>
  <c r="D125" i="31"/>
  <c r="D123" i="31"/>
  <c r="D121" i="31"/>
  <c r="D119" i="31"/>
  <c r="D117" i="31"/>
  <c r="D115" i="31"/>
  <c r="D138" i="31"/>
  <c r="D136" i="31"/>
  <c r="D134" i="31"/>
  <c r="D132" i="31"/>
  <c r="D130" i="31"/>
  <c r="D100" i="31"/>
  <c r="D110" i="31"/>
  <c r="D108" i="31"/>
  <c r="D106" i="31"/>
  <c r="D104" i="31"/>
  <c r="D114" i="31"/>
  <c r="D97" i="31"/>
  <c r="D95" i="31"/>
  <c r="D93" i="31"/>
  <c r="D91" i="31"/>
  <c r="D89" i="31"/>
  <c r="D124" i="31"/>
  <c r="D122" i="31"/>
  <c r="D120" i="31"/>
  <c r="D118" i="31"/>
  <c r="D139" i="31"/>
  <c r="D137" i="31"/>
  <c r="D135" i="31"/>
  <c r="D133" i="31"/>
  <c r="D131" i="31"/>
  <c r="J9" i="34" l="1"/>
  <c r="L9" i="34" s="1"/>
  <c r="P9" i="34"/>
  <c r="J9" i="35"/>
  <c r="L9" i="35" s="1"/>
  <c r="P9" i="35"/>
  <c r="J9" i="36"/>
  <c r="L9" i="36" s="1"/>
  <c r="P9" i="36"/>
  <c r="P9" i="33"/>
  <c r="E59" i="18"/>
  <c r="E56" i="18"/>
  <c r="E60" i="18"/>
  <c r="E53" i="18"/>
  <c r="E58" i="18"/>
  <c r="E57" i="18"/>
  <c r="E54" i="18"/>
  <c r="E55" i="18"/>
  <c r="J9" i="33"/>
  <c r="L9" i="33" s="1"/>
  <c r="E28" i="25"/>
  <c r="E29" i="25"/>
  <c r="E30" i="25"/>
  <c r="E31" i="25"/>
  <c r="M31" i="25" s="1"/>
  <c r="E32" i="25"/>
  <c r="E33" i="25"/>
  <c r="E34" i="25"/>
  <c r="E35" i="25"/>
  <c r="E36" i="25"/>
  <c r="E37" i="25"/>
  <c r="E38" i="25"/>
  <c r="E27" i="25"/>
  <c r="T9" i="36" l="1"/>
  <c r="W9" i="36" s="1"/>
  <c r="R9" i="36"/>
  <c r="T9" i="35"/>
  <c r="W9" i="35" s="1"/>
  <c r="R9" i="35"/>
  <c r="Z9" i="35" s="1"/>
  <c r="T9" i="34"/>
  <c r="W9" i="34" s="1"/>
  <c r="R9" i="34"/>
  <c r="T9" i="33"/>
  <c r="W9" i="33" s="1"/>
  <c r="R9" i="33"/>
  <c r="Z9" i="33" s="1"/>
  <c r="E64" i="18"/>
  <c r="E70" i="18"/>
  <c r="E69" i="18"/>
  <c r="E68" i="18"/>
  <c r="E65" i="18"/>
  <c r="E67" i="18"/>
  <c r="E63" i="18"/>
  <c r="E66" i="18"/>
  <c r="IT22" i="18"/>
  <c r="IT23" i="18"/>
  <c r="IT24" i="18"/>
  <c r="IS21" i="18"/>
  <c r="Z9" i="36" l="1"/>
  <c r="AE9" i="36" s="1"/>
  <c r="Z9" i="34"/>
  <c r="AE9" i="34" s="1"/>
  <c r="AE9" i="33"/>
  <c r="AE9" i="35"/>
  <c r="E76" i="18"/>
  <c r="E75" i="18"/>
  <c r="E79" i="18"/>
  <c r="E77" i="18"/>
  <c r="E78" i="18"/>
  <c r="E80" i="18"/>
  <c r="E73" i="18"/>
  <c r="E74" i="18"/>
  <c r="E84" i="18" l="1"/>
  <c r="E90" i="18"/>
  <c r="E87" i="18"/>
  <c r="E85" i="18"/>
  <c r="E83" i="18"/>
  <c r="E88" i="18"/>
  <c r="E89" i="18"/>
  <c r="E86" i="18"/>
  <c r="E80" i="27" l="1"/>
  <c r="E80" i="35"/>
  <c r="E81" i="30"/>
  <c r="E81" i="36"/>
  <c r="E81" i="28"/>
  <c r="E81" i="33"/>
  <c r="E81" i="27"/>
  <c r="E81" i="35"/>
  <c r="E80" i="34"/>
  <c r="E81" i="26"/>
  <c r="E81" i="34"/>
  <c r="E81" i="29"/>
  <c r="E80" i="33"/>
  <c r="E80" i="36"/>
  <c r="E80" i="29"/>
  <c r="E80" i="26"/>
  <c r="E80" i="30"/>
  <c r="E80" i="28"/>
  <c r="E81" i="24"/>
  <c r="E80" i="24"/>
  <c r="AH27" i="19"/>
  <c r="AH28" i="19"/>
  <c r="AH29" i="19"/>
  <c r="AH26" i="19"/>
  <c r="IS22" i="18" l="1"/>
  <c r="IS23" i="18"/>
  <c r="IS24" i="18"/>
  <c r="AA3" i="19" l="1"/>
  <c r="AA2" i="19"/>
  <c r="C9" i="26" l="1"/>
  <c r="P9" i="26" s="1"/>
  <c r="D17" i="31"/>
  <c r="D19" i="31"/>
  <c r="D21" i="31"/>
  <c r="D23" i="31"/>
  <c r="D25" i="31"/>
  <c r="D27" i="31"/>
  <c r="D18" i="31"/>
  <c r="D20" i="31"/>
  <c r="D22" i="31"/>
  <c r="D24" i="31"/>
  <c r="D26" i="31"/>
  <c r="D16" i="31"/>
  <c r="T9" i="26" l="1"/>
  <c r="R9" i="26"/>
  <c r="J9" i="26"/>
  <c r="L9" i="26" s="1"/>
  <c r="Z9" i="26" l="1"/>
  <c r="W9" i="26"/>
  <c r="AE9" i="26" l="1"/>
  <c r="C9" i="30"/>
  <c r="P9" i="30" s="1"/>
  <c r="D73" i="31"/>
  <c r="D75" i="31"/>
  <c r="D77" i="31"/>
  <c r="D79" i="31"/>
  <c r="D81" i="31"/>
  <c r="D83" i="31"/>
  <c r="D74" i="31"/>
  <c r="D76" i="31"/>
  <c r="D78" i="31"/>
  <c r="D80" i="31"/>
  <c r="D82" i="31"/>
  <c r="D72" i="31"/>
  <c r="AE50" i="30"/>
  <c r="E83" i="30" s="1"/>
  <c r="AE49" i="30"/>
  <c r="AE50" i="29"/>
  <c r="E83" i="29" s="1"/>
  <c r="AE49" i="29"/>
  <c r="AE50" i="28"/>
  <c r="E83" i="28" s="1"/>
  <c r="AE49" i="28"/>
  <c r="AE50" i="27"/>
  <c r="E83" i="27" s="1"/>
  <c r="AE49" i="27"/>
  <c r="AE50" i="26"/>
  <c r="E83" i="26" s="1"/>
  <c r="AE49" i="26"/>
  <c r="T9" i="30" l="1"/>
  <c r="R9" i="30"/>
  <c r="Z9" i="30" s="1"/>
  <c r="C9" i="28"/>
  <c r="P9" i="28" s="1"/>
  <c r="C9" i="29"/>
  <c r="P9" i="29" s="1"/>
  <c r="C9" i="27"/>
  <c r="P9" i="27" s="1"/>
  <c r="J9" i="30"/>
  <c r="L9" i="30" s="1"/>
  <c r="D58" i="31"/>
  <c r="D31" i="31"/>
  <c r="D33" i="31"/>
  <c r="D35" i="31"/>
  <c r="D37" i="31"/>
  <c r="D39" i="31"/>
  <c r="D41" i="31"/>
  <c r="D32" i="31"/>
  <c r="D34" i="31"/>
  <c r="D36" i="31"/>
  <c r="D38" i="31"/>
  <c r="D40" i="31"/>
  <c r="D30" i="31"/>
  <c r="D45" i="31"/>
  <c r="D47" i="31"/>
  <c r="D49" i="31"/>
  <c r="D51" i="31"/>
  <c r="D53" i="31"/>
  <c r="D55" i="31"/>
  <c r="D46" i="31"/>
  <c r="D48" i="31"/>
  <c r="D50" i="31"/>
  <c r="D52" i="31"/>
  <c r="D54" i="31"/>
  <c r="D44" i="31"/>
  <c r="D59" i="31"/>
  <c r="D61" i="31"/>
  <c r="D63" i="31"/>
  <c r="D65" i="31"/>
  <c r="D67" i="31"/>
  <c r="D69" i="31"/>
  <c r="D60" i="31"/>
  <c r="D62" i="31"/>
  <c r="D64" i="31"/>
  <c r="D66" i="31"/>
  <c r="D68" i="31"/>
  <c r="T9" i="27" l="1"/>
  <c r="R9" i="27"/>
  <c r="Z9" i="27" s="1"/>
  <c r="T9" i="28"/>
  <c r="R9" i="28"/>
  <c r="R9" i="29"/>
  <c r="T9" i="29"/>
  <c r="W9" i="30"/>
  <c r="AE9" i="30" s="1"/>
  <c r="J9" i="29"/>
  <c r="L9" i="29" s="1"/>
  <c r="J9" i="27"/>
  <c r="L9" i="27" s="1"/>
  <c r="J9" i="28"/>
  <c r="L9" i="28" s="1"/>
  <c r="D2" i="31"/>
  <c r="Z9" i="29" l="1"/>
  <c r="Z9" i="28"/>
  <c r="D76" i="24"/>
  <c r="C9" i="24"/>
  <c r="P9" i="24" s="1"/>
  <c r="T9" i="24" s="1"/>
  <c r="W9" i="27"/>
  <c r="AE9" i="27" s="1"/>
  <c r="W9" i="29"/>
  <c r="W9" i="28"/>
  <c r="D3" i="31"/>
  <c r="D5" i="31"/>
  <c r="D7" i="31"/>
  <c r="D9" i="31"/>
  <c r="D11" i="31"/>
  <c r="D13" i="31"/>
  <c r="D4" i="31"/>
  <c r="D6" i="31"/>
  <c r="D8" i="31"/>
  <c r="D10" i="31"/>
  <c r="D12" i="31"/>
  <c r="AE9" i="28" l="1"/>
  <c r="AE9" i="29"/>
  <c r="R9" i="24"/>
  <c r="Z9" i="24" s="1"/>
  <c r="J9" i="24"/>
  <c r="L9" i="24" s="1"/>
  <c r="W9" i="24"/>
  <c r="AE50" i="24"/>
  <c r="E83" i="24" s="1"/>
  <c r="AD21" i="19"/>
  <c r="AD22" i="19"/>
  <c r="AD23" i="19"/>
  <c r="AD24" i="19"/>
  <c r="AD25" i="19"/>
  <c r="AD20" i="19"/>
  <c r="AA28" i="19"/>
  <c r="AA29" i="19"/>
  <c r="AA30" i="19"/>
  <c r="AA27" i="19"/>
  <c r="AA23" i="19"/>
  <c r="AA24" i="19"/>
  <c r="AA25" i="19"/>
  <c r="AA26" i="19"/>
  <c r="AE9" i="24" l="1"/>
  <c r="AA58" i="19"/>
  <c r="AA69" i="19"/>
  <c r="AA68" i="19"/>
  <c r="AA64" i="19"/>
  <c r="AA62" i="19"/>
  <c r="AA61" i="19"/>
  <c r="AA66" i="19"/>
  <c r="AA63" i="19"/>
  <c r="AA70" i="19"/>
  <c r="AA67" i="19"/>
  <c r="AA65" i="19"/>
  <c r="AA53" i="19"/>
  <c r="AA55" i="19"/>
  <c r="AA57" i="19"/>
  <c r="AA60" i="19"/>
  <c r="AA59" i="19"/>
  <c r="AA56" i="19"/>
  <c r="AA54" i="19"/>
  <c r="AA52" i="19"/>
  <c r="AA51" i="19"/>
  <c r="AA50" i="19"/>
  <c r="DA19" i="18" a="1"/>
  <c r="AH25" i="19"/>
  <c r="AH23" i="19"/>
  <c r="AH20" i="19"/>
  <c r="AH24" i="19"/>
  <c r="AH22" i="19"/>
  <c r="AH21" i="19"/>
  <c r="AA74" i="19" l="1"/>
  <c r="DA19" i="18"/>
  <c r="DP19" i="18"/>
  <c r="DS19" i="18"/>
  <c r="DC19" i="18"/>
  <c r="DT19" i="18"/>
  <c r="DQ19" i="18"/>
  <c r="DL19" i="18"/>
  <c r="DO19" i="18"/>
  <c r="DN19" i="18"/>
  <c r="DR19" i="18"/>
  <c r="DM19" i="18"/>
  <c r="DH19" i="18"/>
  <c r="DK19" i="18"/>
  <c r="DF19" i="18"/>
  <c r="DJ19" i="18"/>
  <c r="DI19" i="18"/>
  <c r="DD19" i="18"/>
  <c r="DG19" i="18"/>
  <c r="DB19" i="18"/>
  <c r="DU19" i="18"/>
  <c r="DE19" i="18"/>
  <c r="DY19" i="18" l="1"/>
  <c r="ET19" i="18" s="1"/>
  <c r="DD77" i="18"/>
  <c r="DD79" i="18"/>
  <c r="DD89" i="18"/>
  <c r="DD78" i="18"/>
  <c r="DD80" i="18"/>
  <c r="DD88" i="18"/>
  <c r="DD90" i="18"/>
  <c r="EI19" i="18"/>
  <c r="FD19" i="18" s="1"/>
  <c r="DN78" i="18"/>
  <c r="DN80" i="18"/>
  <c r="DN88" i="18"/>
  <c r="DN79" i="18"/>
  <c r="DN90" i="18"/>
  <c r="DN89" i="18"/>
  <c r="DN77" i="18"/>
  <c r="EO19" i="18"/>
  <c r="FJ19" i="18" s="1"/>
  <c r="DT77" i="18"/>
  <c r="DT79" i="18"/>
  <c r="DT89" i="18"/>
  <c r="DT78" i="18"/>
  <c r="DT80" i="18"/>
  <c r="DT88" i="18"/>
  <c r="DT90" i="18"/>
  <c r="DW19" i="18"/>
  <c r="DB78" i="18"/>
  <c r="DB80" i="18"/>
  <c r="DB88" i="18"/>
  <c r="DB77" i="18"/>
  <c r="DB79" i="18"/>
  <c r="DB89" i="18"/>
  <c r="DB90" i="18"/>
  <c r="EE19" i="18"/>
  <c r="EZ19" i="18" s="1"/>
  <c r="DJ78" i="18"/>
  <c r="DJ80" i="18"/>
  <c r="DJ88" i="18"/>
  <c r="DJ77" i="18"/>
  <c r="DJ79" i="18"/>
  <c r="DJ90" i="18"/>
  <c r="DJ89" i="18"/>
  <c r="EH19" i="18"/>
  <c r="FC19" i="18" s="1"/>
  <c r="DM78" i="18"/>
  <c r="DM79" i="18"/>
  <c r="DM77" i="18"/>
  <c r="DM90" i="18"/>
  <c r="DM80" i="18"/>
  <c r="DM88" i="18"/>
  <c r="DM89" i="18"/>
  <c r="EG19" i="18"/>
  <c r="FB19" i="18" s="1"/>
  <c r="DL77" i="18"/>
  <c r="DL79" i="18"/>
  <c r="DL89" i="18"/>
  <c r="DL80" i="18"/>
  <c r="DL88" i="18"/>
  <c r="DL78" i="18"/>
  <c r="DL90" i="18"/>
  <c r="EN19" i="18"/>
  <c r="FI19" i="18" s="1"/>
  <c r="DS77" i="18"/>
  <c r="DS78" i="18"/>
  <c r="DS80" i="18"/>
  <c r="DS88" i="18"/>
  <c r="DS89" i="18"/>
  <c r="DS90" i="18"/>
  <c r="DS79" i="18"/>
  <c r="EB19" i="18"/>
  <c r="EW19" i="18" s="1"/>
  <c r="DG77" i="18"/>
  <c r="DG80" i="18"/>
  <c r="DG79" i="18"/>
  <c r="DG89" i="18"/>
  <c r="DG78" i="18"/>
  <c r="DG88" i="18"/>
  <c r="DG90" i="18"/>
  <c r="EA19" i="18"/>
  <c r="EV19" i="18" s="1"/>
  <c r="DF78" i="18"/>
  <c r="DF80" i="18"/>
  <c r="DF88" i="18"/>
  <c r="DF79" i="18"/>
  <c r="DF89" i="18"/>
  <c r="DF90" i="18"/>
  <c r="DF77" i="18"/>
  <c r="EM19" i="18"/>
  <c r="FH19" i="18" s="1"/>
  <c r="DR78" i="18"/>
  <c r="DR80" i="18"/>
  <c r="DR88" i="18"/>
  <c r="DR77" i="18"/>
  <c r="DR79" i="18"/>
  <c r="DR89" i="18"/>
  <c r="DR90" i="18"/>
  <c r="EL19" i="18"/>
  <c r="FG19" i="18" s="1"/>
  <c r="DQ77" i="18"/>
  <c r="DQ79" i="18"/>
  <c r="DQ78" i="18"/>
  <c r="DQ89" i="18"/>
  <c r="DQ90" i="18"/>
  <c r="DQ80" i="18"/>
  <c r="DQ88" i="18"/>
  <c r="EK19" i="18"/>
  <c r="FF19" i="18" s="1"/>
  <c r="DP77" i="18"/>
  <c r="DP79" i="18"/>
  <c r="DP89" i="18"/>
  <c r="DP78" i="18"/>
  <c r="DP80" i="18"/>
  <c r="DP88" i="18"/>
  <c r="DP90" i="18"/>
  <c r="DZ19" i="18"/>
  <c r="EU19" i="18" s="1"/>
  <c r="DE79" i="18"/>
  <c r="DE77" i="18"/>
  <c r="DE78" i="18"/>
  <c r="DE90" i="18"/>
  <c r="DE88" i="18"/>
  <c r="DE80" i="18"/>
  <c r="DE89" i="18"/>
  <c r="EF19" i="18"/>
  <c r="FA19" i="18" s="1"/>
  <c r="DK77" i="18"/>
  <c r="DK80" i="18"/>
  <c r="DK78" i="18"/>
  <c r="DK88" i="18"/>
  <c r="DK89" i="18"/>
  <c r="DK79" i="18"/>
  <c r="DK90" i="18"/>
  <c r="DA77" i="18"/>
  <c r="DA79" i="18"/>
  <c r="DA89" i="18"/>
  <c r="DA90" i="18"/>
  <c r="DA78" i="18"/>
  <c r="DA80" i="18"/>
  <c r="DA88" i="18"/>
  <c r="EP19" i="18"/>
  <c r="FK19" i="18" s="1"/>
  <c r="DU79" i="18"/>
  <c r="DU77" i="18"/>
  <c r="DU78" i="18"/>
  <c r="DU90" i="18"/>
  <c r="DU88" i="18"/>
  <c r="DU80" i="18"/>
  <c r="DU89" i="18"/>
  <c r="ED19" i="18"/>
  <c r="EY19" i="18" s="1"/>
  <c r="DI77" i="18"/>
  <c r="DI78" i="18"/>
  <c r="DI79" i="18"/>
  <c r="DI80" i="18"/>
  <c r="DI90" i="18"/>
  <c r="DI89" i="18"/>
  <c r="DI88" i="18"/>
  <c r="EC19" i="18"/>
  <c r="EX19" i="18" s="1"/>
  <c r="DH77" i="18"/>
  <c r="DH78" i="18"/>
  <c r="DH79" i="18"/>
  <c r="DH89" i="18"/>
  <c r="DH80" i="18"/>
  <c r="DH88" i="18"/>
  <c r="DH90" i="18"/>
  <c r="EJ19" i="18"/>
  <c r="FE19" i="18" s="1"/>
  <c r="DO77" i="18"/>
  <c r="DO78" i="18"/>
  <c r="DO80" i="18"/>
  <c r="DO79" i="18"/>
  <c r="DO88" i="18"/>
  <c r="DO90" i="18"/>
  <c r="DO89" i="18"/>
  <c r="DX19" i="18"/>
  <c r="DC77" i="18"/>
  <c r="DC78" i="18"/>
  <c r="DC80" i="18"/>
  <c r="DC88" i="18"/>
  <c r="DC89" i="18"/>
  <c r="DC90" i="18"/>
  <c r="DC79" i="18"/>
  <c r="BT23" i="18"/>
  <c r="BL23" i="18" s="1"/>
  <c r="BT25" i="18"/>
  <c r="BL25" i="18" s="1"/>
  <c r="BT27" i="18"/>
  <c r="BT29" i="18"/>
  <c r="BT31" i="18"/>
  <c r="BL31" i="18" s="1"/>
  <c r="BT33" i="18"/>
  <c r="BL33" i="18" s="1"/>
  <c r="BT35" i="18"/>
  <c r="BL35" i="18" s="1"/>
  <c r="BT37" i="18"/>
  <c r="BL37" i="18" s="1"/>
  <c r="BM37" i="18" s="1"/>
  <c r="BY37" i="18" s="1"/>
  <c r="CS37" i="18" s="1"/>
  <c r="BT39" i="18"/>
  <c r="BL39" i="18" s="1"/>
  <c r="BM39" i="18" s="1"/>
  <c r="BY39" i="18" s="1"/>
  <c r="CS39" i="18" s="1"/>
  <c r="BT41" i="18"/>
  <c r="BL41" i="18" s="1"/>
  <c r="BT43" i="18"/>
  <c r="BL43" i="18" s="1"/>
  <c r="BT45" i="18"/>
  <c r="BL45" i="18" s="1"/>
  <c r="BT48" i="18"/>
  <c r="BL48" i="18" s="1"/>
  <c r="BM48" i="18" s="1"/>
  <c r="BY48" i="18" s="1"/>
  <c r="CS48" i="18" s="1"/>
  <c r="BT50" i="18"/>
  <c r="BL50" i="18" s="1"/>
  <c r="BM50" i="18" s="1"/>
  <c r="BY50" i="18" s="1"/>
  <c r="CS50" i="18" s="1"/>
  <c r="BT52" i="18"/>
  <c r="BL52" i="18" s="1"/>
  <c r="BT54" i="18"/>
  <c r="BL54" i="18" s="1"/>
  <c r="BT56" i="18"/>
  <c r="BT58" i="18"/>
  <c r="BL58" i="18" s="1"/>
  <c r="BM58" i="18" s="1"/>
  <c r="BY58" i="18" s="1"/>
  <c r="CS58" i="18" s="1"/>
  <c r="BT60" i="18"/>
  <c r="BL60" i="18" s="1"/>
  <c r="BM60" i="18" s="1"/>
  <c r="BY60" i="18" s="1"/>
  <c r="CS60" i="18" s="1"/>
  <c r="BT62" i="18"/>
  <c r="BL62" i="18" s="1"/>
  <c r="BT64" i="18"/>
  <c r="BL64" i="18" s="1"/>
  <c r="BT66" i="18"/>
  <c r="BT68" i="18"/>
  <c r="BL68" i="18" s="1"/>
  <c r="BM68" i="18" s="1"/>
  <c r="BY68" i="18" s="1"/>
  <c r="CS68" i="18" s="1"/>
  <c r="BT70" i="18"/>
  <c r="BL70" i="18" s="1"/>
  <c r="BM70" i="18" s="1"/>
  <c r="BY70" i="18" s="1"/>
  <c r="CS70" i="18" s="1"/>
  <c r="BT72" i="18"/>
  <c r="BL72" i="18" s="1"/>
  <c r="BT74" i="18"/>
  <c r="BT76" i="18"/>
  <c r="BM76" i="18" s="1"/>
  <c r="BY76" i="18" s="1"/>
  <c r="CS76" i="18" s="1"/>
  <c r="CM76" i="18" s="1"/>
  <c r="BT78" i="18"/>
  <c r="BT80" i="18"/>
  <c r="BT82" i="18"/>
  <c r="BT84" i="18"/>
  <c r="BL84" i="18" s="1"/>
  <c r="BT86" i="18"/>
  <c r="BM86" i="18" s="1"/>
  <c r="BY86" i="18" s="1"/>
  <c r="CS86" i="18" s="1"/>
  <c r="CM86" i="18" s="1"/>
  <c r="BT88" i="18"/>
  <c r="BT90" i="18"/>
  <c r="BT22" i="18"/>
  <c r="BL22" i="18" s="1"/>
  <c r="BT24" i="18"/>
  <c r="BL24" i="18" s="1"/>
  <c r="BT26" i="18"/>
  <c r="BL26" i="18" s="1"/>
  <c r="BT28" i="18"/>
  <c r="BT30" i="18"/>
  <c r="BT32" i="18"/>
  <c r="BL32" i="18" s="1"/>
  <c r="BT34" i="18"/>
  <c r="BL34" i="18" s="1"/>
  <c r="BT36" i="18"/>
  <c r="BT38" i="18"/>
  <c r="BL38" i="18" s="1"/>
  <c r="BM38" i="18" s="1"/>
  <c r="BY38" i="18" s="1"/>
  <c r="CS38" i="18" s="1"/>
  <c r="BT40" i="18"/>
  <c r="BL40" i="18" s="1"/>
  <c r="BM40" i="18" s="1"/>
  <c r="BY40" i="18" s="1"/>
  <c r="CS40" i="18" s="1"/>
  <c r="BT42" i="18"/>
  <c r="BL42" i="18" s="1"/>
  <c r="BT44" i="18"/>
  <c r="BL44" i="18" s="1"/>
  <c r="BT46" i="18"/>
  <c r="BT47" i="18"/>
  <c r="BL47" i="18" s="1"/>
  <c r="BM47" i="18" s="1"/>
  <c r="BY47" i="18" s="1"/>
  <c r="CS47" i="18" s="1"/>
  <c r="BT49" i="18"/>
  <c r="BL49" i="18" s="1"/>
  <c r="BM49" i="18" s="1"/>
  <c r="BY49" i="18" s="1"/>
  <c r="CS49" i="18" s="1"/>
  <c r="BT51" i="18"/>
  <c r="BL51" i="18" s="1"/>
  <c r="BT53" i="18"/>
  <c r="BL53" i="18" s="1"/>
  <c r="BT55" i="18"/>
  <c r="BL55" i="18" s="1"/>
  <c r="BT57" i="18"/>
  <c r="BL57" i="18" s="1"/>
  <c r="BM57" i="18" s="1"/>
  <c r="BY57" i="18" s="1"/>
  <c r="CS57" i="18" s="1"/>
  <c r="BT59" i="18"/>
  <c r="BL59" i="18" s="1"/>
  <c r="BM59" i="18" s="1"/>
  <c r="BY59" i="18" s="1"/>
  <c r="CS59" i="18" s="1"/>
  <c r="BT61" i="18"/>
  <c r="BL61" i="18" s="1"/>
  <c r="BT63" i="18"/>
  <c r="BL63" i="18" s="1"/>
  <c r="BT65" i="18"/>
  <c r="BL65" i="18" s="1"/>
  <c r="BT67" i="18"/>
  <c r="BL67" i="18" s="1"/>
  <c r="BM67" i="18" s="1"/>
  <c r="BY67" i="18" s="1"/>
  <c r="CS67" i="18" s="1"/>
  <c r="BT69" i="18"/>
  <c r="BL69" i="18" s="1"/>
  <c r="BM69" i="18" s="1"/>
  <c r="BY69" i="18" s="1"/>
  <c r="CS69" i="18" s="1"/>
  <c r="BT71" i="18"/>
  <c r="BL71" i="18" s="1"/>
  <c r="BT73" i="18"/>
  <c r="BL73" i="18" s="1"/>
  <c r="BT75" i="18"/>
  <c r="BT77" i="18"/>
  <c r="BT79" i="18"/>
  <c r="BT81" i="18"/>
  <c r="BT83" i="18"/>
  <c r="BL83" i="18" s="1"/>
  <c r="BT85" i="18"/>
  <c r="BT87" i="18"/>
  <c r="BM87" i="18" s="1"/>
  <c r="BY87" i="18" s="1"/>
  <c r="CS87" i="18" s="1"/>
  <c r="BT89" i="18"/>
  <c r="BT21" i="18"/>
  <c r="BL21" i="18" s="1"/>
  <c r="AC12" i="26"/>
  <c r="AC55" i="26" s="1"/>
  <c r="AC12" i="27"/>
  <c r="AC55" i="27" s="1"/>
  <c r="AC12" i="28"/>
  <c r="AC55" i="28" s="1"/>
  <c r="AC12" i="29"/>
  <c r="AC55" i="29" s="1"/>
  <c r="AC12" i="30"/>
  <c r="AC55" i="30" s="1"/>
  <c r="AC12" i="33"/>
  <c r="AC55" i="33" s="1"/>
  <c r="AC12" i="34"/>
  <c r="AC55" i="34" s="1"/>
  <c r="AC12" i="35"/>
  <c r="AC55" i="35" s="1"/>
  <c r="AC12" i="36"/>
  <c r="AC55" i="36" s="1"/>
  <c r="AC12" i="24"/>
  <c r="Q12" i="26"/>
  <c r="Q55" i="26" s="1"/>
  <c r="Q12" i="27"/>
  <c r="Q55" i="27" s="1"/>
  <c r="Q12" i="28"/>
  <c r="Q55" i="28" s="1"/>
  <c r="Q12" i="29"/>
  <c r="Q55" i="29" s="1"/>
  <c r="Q12" i="30"/>
  <c r="Q55" i="30" s="1"/>
  <c r="Q12" i="33"/>
  <c r="Q55" i="33" s="1"/>
  <c r="Q12" i="34"/>
  <c r="Q55" i="34" s="1"/>
  <c r="Q12" i="35"/>
  <c r="Q55" i="35" s="1"/>
  <c r="Q12" i="36"/>
  <c r="Q55" i="36" s="1"/>
  <c r="Q12" i="24"/>
  <c r="W12" i="26"/>
  <c r="W55" i="26" s="1"/>
  <c r="W12" i="27"/>
  <c r="W55" i="27" s="1"/>
  <c r="W12" i="28"/>
  <c r="W55" i="28" s="1"/>
  <c r="W12" i="29"/>
  <c r="W55" i="29" s="1"/>
  <c r="W12" i="30"/>
  <c r="W55" i="30" s="1"/>
  <c r="W12" i="33"/>
  <c r="W55" i="33" s="1"/>
  <c r="W12" i="34"/>
  <c r="W55" i="34" s="1"/>
  <c r="W12" i="35"/>
  <c r="W55" i="35" s="1"/>
  <c r="W12" i="36"/>
  <c r="W55" i="36" s="1"/>
  <c r="W12" i="24"/>
  <c r="J12" i="26"/>
  <c r="J55" i="26" s="1"/>
  <c r="J12" i="27"/>
  <c r="J55" i="27" s="1"/>
  <c r="J12" i="28"/>
  <c r="J55" i="28" s="1"/>
  <c r="J12" i="29"/>
  <c r="J55" i="29" s="1"/>
  <c r="J12" i="30"/>
  <c r="J55" i="30" s="1"/>
  <c r="J12" i="33"/>
  <c r="J55" i="33" s="1"/>
  <c r="J12" i="34"/>
  <c r="J55" i="34" s="1"/>
  <c r="J12" i="35"/>
  <c r="J55" i="35" s="1"/>
  <c r="J12" i="36"/>
  <c r="J55" i="36" s="1"/>
  <c r="J12" i="24"/>
  <c r="R12" i="26"/>
  <c r="R55" i="26" s="1"/>
  <c r="R12" i="27"/>
  <c r="R55" i="27" s="1"/>
  <c r="R12" i="28"/>
  <c r="R55" i="28" s="1"/>
  <c r="R12" i="29"/>
  <c r="R55" i="29" s="1"/>
  <c r="R12" i="30"/>
  <c r="R55" i="30" s="1"/>
  <c r="R12" i="33"/>
  <c r="R55" i="33" s="1"/>
  <c r="R12" i="34"/>
  <c r="R55" i="34" s="1"/>
  <c r="R12" i="35"/>
  <c r="R55" i="35" s="1"/>
  <c r="R12" i="36"/>
  <c r="R55" i="36" s="1"/>
  <c r="R12" i="24"/>
  <c r="U12" i="26"/>
  <c r="U55" i="26" s="1"/>
  <c r="U12" i="27"/>
  <c r="U55" i="27" s="1"/>
  <c r="U12" i="28"/>
  <c r="U55" i="28" s="1"/>
  <c r="U12" i="29"/>
  <c r="U55" i="29" s="1"/>
  <c r="U12" i="30"/>
  <c r="U55" i="30" s="1"/>
  <c r="U12" i="33"/>
  <c r="U55" i="33" s="1"/>
  <c r="U12" i="34"/>
  <c r="U55" i="34" s="1"/>
  <c r="U12" i="35"/>
  <c r="U55" i="35" s="1"/>
  <c r="U12" i="36"/>
  <c r="U55" i="36" s="1"/>
  <c r="U12" i="24"/>
  <c r="T12" i="26"/>
  <c r="T55" i="26" s="1"/>
  <c r="T12" i="27"/>
  <c r="T55" i="27" s="1"/>
  <c r="T12" i="28"/>
  <c r="T55" i="28" s="1"/>
  <c r="T12" i="29"/>
  <c r="T55" i="29" s="1"/>
  <c r="T12" i="30"/>
  <c r="T55" i="30" s="1"/>
  <c r="T12" i="33"/>
  <c r="T55" i="33" s="1"/>
  <c r="T12" i="34"/>
  <c r="T55" i="34" s="1"/>
  <c r="T12" i="35"/>
  <c r="T55" i="35" s="1"/>
  <c r="T12" i="36"/>
  <c r="T55" i="36" s="1"/>
  <c r="T12" i="24"/>
  <c r="AA12" i="26"/>
  <c r="AA55" i="26" s="1"/>
  <c r="AA12" i="27"/>
  <c r="AA55" i="27" s="1"/>
  <c r="AA12" i="28"/>
  <c r="AA55" i="28" s="1"/>
  <c r="AA12" i="29"/>
  <c r="AA55" i="29" s="1"/>
  <c r="AA12" i="30"/>
  <c r="AA55" i="30" s="1"/>
  <c r="AA12" i="33"/>
  <c r="AA55" i="33" s="1"/>
  <c r="AA12" i="34"/>
  <c r="AA55" i="34" s="1"/>
  <c r="AA12" i="35"/>
  <c r="AA55" i="35" s="1"/>
  <c r="AA12" i="36"/>
  <c r="AA55" i="36" s="1"/>
  <c r="AA12" i="24"/>
  <c r="O12" i="26"/>
  <c r="O55" i="26" s="1"/>
  <c r="O12" i="27"/>
  <c r="O55" i="27" s="1"/>
  <c r="O12" i="28"/>
  <c r="O55" i="28" s="1"/>
  <c r="O12" i="29"/>
  <c r="O55" i="29" s="1"/>
  <c r="O12" i="30"/>
  <c r="O55" i="30" s="1"/>
  <c r="O12" i="33"/>
  <c r="O55" i="33" s="1"/>
  <c r="O12" i="34"/>
  <c r="O55" i="34" s="1"/>
  <c r="O12" i="35"/>
  <c r="O55" i="35" s="1"/>
  <c r="O12" i="36"/>
  <c r="O55" i="36" s="1"/>
  <c r="O12" i="24"/>
  <c r="N12" i="26"/>
  <c r="N55" i="26" s="1"/>
  <c r="N12" i="27"/>
  <c r="N55" i="27" s="1"/>
  <c r="N12" i="28"/>
  <c r="N55" i="28" s="1"/>
  <c r="N12" i="29"/>
  <c r="N55" i="29" s="1"/>
  <c r="N12" i="30"/>
  <c r="N55" i="30" s="1"/>
  <c r="N12" i="33"/>
  <c r="N55" i="33" s="1"/>
  <c r="N12" i="34"/>
  <c r="N55" i="34" s="1"/>
  <c r="N12" i="35"/>
  <c r="N55" i="35" s="1"/>
  <c r="N12" i="36"/>
  <c r="N55" i="36" s="1"/>
  <c r="N12" i="24"/>
  <c r="Z12" i="26"/>
  <c r="Z55" i="26" s="1"/>
  <c r="Z12" i="27"/>
  <c r="Z55" i="27" s="1"/>
  <c r="Z12" i="28"/>
  <c r="Z55" i="28" s="1"/>
  <c r="Z12" i="29"/>
  <c r="Z55" i="29" s="1"/>
  <c r="Z12" i="30"/>
  <c r="Z55" i="30" s="1"/>
  <c r="Z12" i="33"/>
  <c r="Z55" i="33" s="1"/>
  <c r="Z12" i="34"/>
  <c r="Z55" i="34" s="1"/>
  <c r="Z12" i="35"/>
  <c r="Z55" i="35" s="1"/>
  <c r="Z12" i="36"/>
  <c r="Z55" i="36" s="1"/>
  <c r="Z12" i="24"/>
  <c r="Y12" i="26"/>
  <c r="Y55" i="26" s="1"/>
  <c r="Y12" i="27"/>
  <c r="Y55" i="27" s="1"/>
  <c r="Y12" i="28"/>
  <c r="Y55" i="28" s="1"/>
  <c r="Y12" i="29"/>
  <c r="Y55" i="29" s="1"/>
  <c r="Y12" i="30"/>
  <c r="Y55" i="30" s="1"/>
  <c r="Y12" i="33"/>
  <c r="Y55" i="33" s="1"/>
  <c r="Y12" i="34"/>
  <c r="Y55" i="34" s="1"/>
  <c r="Y12" i="35"/>
  <c r="Y55" i="35" s="1"/>
  <c r="Y12" i="36"/>
  <c r="Y55" i="36" s="1"/>
  <c r="Y12" i="24"/>
  <c r="X12" i="26"/>
  <c r="X55" i="26" s="1"/>
  <c r="X12" i="27"/>
  <c r="X55" i="27" s="1"/>
  <c r="X12" i="28"/>
  <c r="X55" i="28" s="1"/>
  <c r="X12" i="29"/>
  <c r="X55" i="29" s="1"/>
  <c r="X12" i="30"/>
  <c r="X55" i="30" s="1"/>
  <c r="X12" i="33"/>
  <c r="X55" i="33" s="1"/>
  <c r="X12" i="34"/>
  <c r="X55" i="34" s="1"/>
  <c r="X12" i="35"/>
  <c r="X55" i="35" s="1"/>
  <c r="X12" i="36"/>
  <c r="X55" i="36" s="1"/>
  <c r="X12" i="24"/>
  <c r="P12" i="26"/>
  <c r="P55" i="26" s="1"/>
  <c r="P12" i="27"/>
  <c r="P55" i="27" s="1"/>
  <c r="P12" i="28"/>
  <c r="P55" i="28" s="1"/>
  <c r="P12" i="29"/>
  <c r="P55" i="29" s="1"/>
  <c r="P12" i="30"/>
  <c r="P55" i="30" s="1"/>
  <c r="P12" i="33"/>
  <c r="P55" i="33" s="1"/>
  <c r="P12" i="34"/>
  <c r="P55" i="34" s="1"/>
  <c r="P12" i="35"/>
  <c r="P55" i="35" s="1"/>
  <c r="P12" i="36"/>
  <c r="P55" i="36" s="1"/>
  <c r="P12" i="24"/>
  <c r="K12" i="26"/>
  <c r="K55" i="26" s="1"/>
  <c r="K12" i="27"/>
  <c r="K55" i="27" s="1"/>
  <c r="K12" i="28"/>
  <c r="K55" i="28" s="1"/>
  <c r="K12" i="29"/>
  <c r="K55" i="29" s="1"/>
  <c r="K12" i="30"/>
  <c r="K55" i="30" s="1"/>
  <c r="K12" i="33"/>
  <c r="K55" i="33" s="1"/>
  <c r="K12" i="34"/>
  <c r="K55" i="34" s="1"/>
  <c r="K12" i="35"/>
  <c r="K55" i="35" s="1"/>
  <c r="K12" i="36"/>
  <c r="K55" i="36" s="1"/>
  <c r="K12" i="24"/>
  <c r="M12" i="26"/>
  <c r="M55" i="26" s="1"/>
  <c r="M12" i="27"/>
  <c r="M55" i="27" s="1"/>
  <c r="M12" i="28"/>
  <c r="M55" i="28" s="1"/>
  <c r="M12" i="29"/>
  <c r="M55" i="29" s="1"/>
  <c r="M12" i="30"/>
  <c r="M55" i="30" s="1"/>
  <c r="M12" i="33"/>
  <c r="M55" i="33" s="1"/>
  <c r="M12" i="34"/>
  <c r="M55" i="34" s="1"/>
  <c r="M12" i="35"/>
  <c r="M55" i="35" s="1"/>
  <c r="M12" i="36"/>
  <c r="M55" i="36" s="1"/>
  <c r="M12" i="24"/>
  <c r="L12" i="26"/>
  <c r="L55" i="26" s="1"/>
  <c r="L12" i="27"/>
  <c r="L55" i="27" s="1"/>
  <c r="L12" i="28"/>
  <c r="L55" i="28" s="1"/>
  <c r="L12" i="29"/>
  <c r="L55" i="29" s="1"/>
  <c r="L12" i="30"/>
  <c r="L55" i="30" s="1"/>
  <c r="L12" i="33"/>
  <c r="L55" i="33" s="1"/>
  <c r="L12" i="34"/>
  <c r="L55" i="34" s="1"/>
  <c r="L12" i="35"/>
  <c r="L55" i="35" s="1"/>
  <c r="L12" i="36"/>
  <c r="L55" i="36" s="1"/>
  <c r="L12" i="24"/>
  <c r="S12" i="26"/>
  <c r="S55" i="26" s="1"/>
  <c r="S12" i="27"/>
  <c r="S55" i="27" s="1"/>
  <c r="S12" i="28"/>
  <c r="S55" i="28" s="1"/>
  <c r="S12" i="29"/>
  <c r="S55" i="29" s="1"/>
  <c r="S12" i="30"/>
  <c r="S55" i="30" s="1"/>
  <c r="S12" i="33"/>
  <c r="S55" i="33" s="1"/>
  <c r="S12" i="34"/>
  <c r="S55" i="34" s="1"/>
  <c r="S12" i="35"/>
  <c r="S55" i="35" s="1"/>
  <c r="S12" i="36"/>
  <c r="S55" i="36" s="1"/>
  <c r="S12" i="24"/>
  <c r="V12" i="26"/>
  <c r="V55" i="26" s="1"/>
  <c r="V12" i="27"/>
  <c r="V55" i="27" s="1"/>
  <c r="V12" i="28"/>
  <c r="V55" i="28" s="1"/>
  <c r="V12" i="29"/>
  <c r="V55" i="29" s="1"/>
  <c r="V12" i="30"/>
  <c r="V55" i="30" s="1"/>
  <c r="V12" i="33"/>
  <c r="V55" i="33" s="1"/>
  <c r="V12" i="34"/>
  <c r="V55" i="34" s="1"/>
  <c r="V12" i="35"/>
  <c r="V55" i="35" s="1"/>
  <c r="V12" i="36"/>
  <c r="V55" i="36" s="1"/>
  <c r="V12" i="24"/>
  <c r="AB12" i="26"/>
  <c r="AB55" i="26" s="1"/>
  <c r="AB12" i="27"/>
  <c r="AB55" i="27" s="1"/>
  <c r="AB12" i="28"/>
  <c r="AB55" i="28" s="1"/>
  <c r="AB12" i="29"/>
  <c r="AB55" i="29" s="1"/>
  <c r="AB12" i="30"/>
  <c r="AB55" i="30" s="1"/>
  <c r="AB12" i="33"/>
  <c r="AB55" i="33" s="1"/>
  <c r="AB12" i="34"/>
  <c r="AB55" i="34" s="1"/>
  <c r="AB12" i="35"/>
  <c r="AB55" i="35" s="1"/>
  <c r="AB12" i="36"/>
  <c r="AB55" i="36" s="1"/>
  <c r="AB12" i="24"/>
  <c r="I12" i="26"/>
  <c r="I55" i="26" s="1"/>
  <c r="I12" i="30"/>
  <c r="I55" i="30" s="1"/>
  <c r="I12" i="36"/>
  <c r="I55" i="36" s="1"/>
  <c r="I12" i="27"/>
  <c r="I55" i="27" s="1"/>
  <c r="I12" i="33"/>
  <c r="I55" i="33" s="1"/>
  <c r="I12" i="24"/>
  <c r="I12" i="28"/>
  <c r="I55" i="28" s="1"/>
  <c r="I12" i="34"/>
  <c r="I55" i="34" s="1"/>
  <c r="I12" i="29"/>
  <c r="I55" i="29" s="1"/>
  <c r="I12" i="35"/>
  <c r="I55" i="35" s="1"/>
  <c r="DV19" i="18"/>
  <c r="EQ19" i="18" s="1"/>
  <c r="AB14" i="18"/>
  <c r="DC48" i="18" l="1"/>
  <c r="DK59" i="18"/>
  <c r="DQ70" i="18"/>
  <c r="DG37" i="18"/>
  <c r="DS68" i="18"/>
  <c r="DB47" i="18"/>
  <c r="DO48" i="18"/>
  <c r="DQ47" i="18"/>
  <c r="DT67" i="18"/>
  <c r="DU67" i="18"/>
  <c r="DK70" i="18"/>
  <c r="DS59" i="18"/>
  <c r="DT48" i="18"/>
  <c r="DU60" i="18"/>
  <c r="DR70" i="18"/>
  <c r="DR60" i="18"/>
  <c r="DL58" i="18"/>
  <c r="DN68" i="18"/>
  <c r="DR47" i="18"/>
  <c r="DL47" i="18"/>
  <c r="DN47" i="18"/>
  <c r="DE58" i="18"/>
  <c r="DF70" i="18"/>
  <c r="DM58" i="18"/>
  <c r="DD67" i="18"/>
  <c r="DP69" i="18"/>
  <c r="DF48" i="18"/>
  <c r="DG60" i="18"/>
  <c r="DJ59" i="18"/>
  <c r="DD47" i="18"/>
  <c r="DO69" i="18"/>
  <c r="DP60" i="18"/>
  <c r="DJ48" i="18"/>
  <c r="DB57" i="18"/>
  <c r="CM47" i="18"/>
  <c r="CY47" i="18"/>
  <c r="CM70" i="18"/>
  <c r="CY70" i="18"/>
  <c r="CM37" i="18"/>
  <c r="CY37" i="18"/>
  <c r="DC68" i="18"/>
  <c r="DC38" i="18"/>
  <c r="DO67" i="18"/>
  <c r="DO59" i="18"/>
  <c r="DH67" i="18"/>
  <c r="DH58" i="18"/>
  <c r="DI70" i="18"/>
  <c r="DI47" i="18"/>
  <c r="DU68" i="18"/>
  <c r="DU58" i="18"/>
  <c r="DA70" i="18"/>
  <c r="DA47" i="18"/>
  <c r="DK67" i="18"/>
  <c r="DK57" i="18"/>
  <c r="DE70" i="18"/>
  <c r="DE50" i="18"/>
  <c r="DP59" i="18"/>
  <c r="DP70" i="18"/>
  <c r="DQ68" i="18"/>
  <c r="DQ69" i="18"/>
  <c r="DQ40" i="18"/>
  <c r="DR68" i="18"/>
  <c r="DR69" i="18"/>
  <c r="DF68" i="18"/>
  <c r="DF58" i="18"/>
  <c r="DF47" i="18"/>
  <c r="DG59" i="18"/>
  <c r="DS57" i="18"/>
  <c r="DL67" i="18"/>
  <c r="DL39" i="18"/>
  <c r="DM68" i="18"/>
  <c r="DM50" i="18"/>
  <c r="DJ70" i="18"/>
  <c r="DJ69" i="18"/>
  <c r="DB68" i="18"/>
  <c r="DB69" i="18"/>
  <c r="DT58" i="18"/>
  <c r="DT37" i="18"/>
  <c r="DN60" i="18"/>
  <c r="DN40" i="18"/>
  <c r="DD58" i="18"/>
  <c r="DD57" i="18"/>
  <c r="BL46" i="18"/>
  <c r="BM46" i="18" s="1"/>
  <c r="BY46" i="18" s="1"/>
  <c r="CS46" i="18" s="1"/>
  <c r="CM46" i="18" s="1"/>
  <c r="BL30" i="18"/>
  <c r="BM30" i="18" s="1"/>
  <c r="BY30" i="18" s="1"/>
  <c r="CM68" i="18"/>
  <c r="CY68" i="18"/>
  <c r="DC59" i="18"/>
  <c r="DO58" i="18"/>
  <c r="DO57" i="18"/>
  <c r="DH59" i="18"/>
  <c r="DH70" i="18"/>
  <c r="DI68" i="18"/>
  <c r="DI39" i="18"/>
  <c r="DU59" i="18"/>
  <c r="DU50" i="18"/>
  <c r="DA69" i="18"/>
  <c r="DA60" i="18"/>
  <c r="DK69" i="18"/>
  <c r="DK49" i="18"/>
  <c r="DE69" i="18"/>
  <c r="DE48" i="18"/>
  <c r="DP58" i="18"/>
  <c r="DP68" i="18"/>
  <c r="DQ67" i="18"/>
  <c r="DQ37" i="18"/>
  <c r="DR59" i="18"/>
  <c r="DR67" i="18"/>
  <c r="DF57" i="18"/>
  <c r="DF40" i="18"/>
  <c r="DG68" i="18"/>
  <c r="DG57" i="18"/>
  <c r="DS67" i="18"/>
  <c r="DS49" i="18"/>
  <c r="DL60" i="18"/>
  <c r="DL70" i="18"/>
  <c r="DM67" i="18"/>
  <c r="DM48" i="18"/>
  <c r="DJ58" i="18"/>
  <c r="DJ67" i="18"/>
  <c r="DB58" i="18"/>
  <c r="DB67" i="18"/>
  <c r="DT60" i="18"/>
  <c r="DT39" i="18"/>
  <c r="DN59" i="18"/>
  <c r="DN38" i="18"/>
  <c r="DD60" i="18"/>
  <c r="DD70" i="18"/>
  <c r="CM59" i="18"/>
  <c r="CY59" i="18"/>
  <c r="BL28" i="18"/>
  <c r="BM28" i="18" s="1"/>
  <c r="BY28" i="18" s="1"/>
  <c r="BL66" i="18"/>
  <c r="BM66" i="18" s="1"/>
  <c r="BY66" i="18" s="1"/>
  <c r="CS66" i="18" s="1"/>
  <c r="CM66" i="18" s="1"/>
  <c r="CM50" i="18"/>
  <c r="CY50" i="18"/>
  <c r="DC67" i="18"/>
  <c r="DC57" i="18"/>
  <c r="DO49" i="18"/>
  <c r="DH57" i="18"/>
  <c r="DH68" i="18"/>
  <c r="DI67" i="18"/>
  <c r="DI60" i="18"/>
  <c r="DU70" i="18"/>
  <c r="DU48" i="18"/>
  <c r="DA67" i="18"/>
  <c r="DA58" i="18"/>
  <c r="DK58" i="18"/>
  <c r="DK47" i="18"/>
  <c r="DE59" i="18"/>
  <c r="DE40" i="18"/>
  <c r="DP48" i="18"/>
  <c r="DP39" i="18"/>
  <c r="DQ57" i="18"/>
  <c r="DQ60" i="18"/>
  <c r="DR57" i="18"/>
  <c r="DR38" i="18"/>
  <c r="DF38" i="18"/>
  <c r="DF69" i="18"/>
  <c r="DG70" i="18"/>
  <c r="DG67" i="18"/>
  <c r="DG49" i="18"/>
  <c r="DS60" i="18"/>
  <c r="DS47" i="18"/>
  <c r="DL50" i="18"/>
  <c r="DL68" i="18"/>
  <c r="DM69" i="18"/>
  <c r="DM57" i="18"/>
  <c r="DM38" i="18"/>
  <c r="DJ60" i="18"/>
  <c r="DJ40" i="18"/>
  <c r="DB60" i="18"/>
  <c r="DB38" i="18"/>
  <c r="DT69" i="18"/>
  <c r="DT50" i="18"/>
  <c r="DT70" i="18"/>
  <c r="DN58" i="18"/>
  <c r="DN69" i="18"/>
  <c r="DD50" i="18"/>
  <c r="DD68" i="18"/>
  <c r="DH49" i="18"/>
  <c r="DI49" i="18"/>
  <c r="DA49" i="18"/>
  <c r="CY57" i="18"/>
  <c r="CM57" i="18"/>
  <c r="CM48" i="18"/>
  <c r="CY48" i="18"/>
  <c r="DC60" i="18"/>
  <c r="DC49" i="18"/>
  <c r="DO70" i="18"/>
  <c r="DO47" i="18"/>
  <c r="DH69" i="18"/>
  <c r="DH48" i="18"/>
  <c r="DH37" i="18"/>
  <c r="DI59" i="18"/>
  <c r="DI58" i="18"/>
  <c r="DU69" i="18"/>
  <c r="DU40" i="18"/>
  <c r="DA57" i="18"/>
  <c r="DA50" i="18"/>
  <c r="DK60" i="18"/>
  <c r="DK40" i="18"/>
  <c r="DE57" i="18"/>
  <c r="DE39" i="18"/>
  <c r="DP57" i="18"/>
  <c r="DP37" i="18"/>
  <c r="DQ38" i="18"/>
  <c r="DQ58" i="18"/>
  <c r="DR58" i="18"/>
  <c r="DR40" i="18"/>
  <c r="DF60" i="18"/>
  <c r="DF67" i="18"/>
  <c r="DG58" i="18"/>
  <c r="DG47" i="18"/>
  <c r="DS40" i="18"/>
  <c r="DS38" i="18"/>
  <c r="DL49" i="18"/>
  <c r="DL37" i="18"/>
  <c r="DM59" i="18"/>
  <c r="DM37" i="18"/>
  <c r="DJ47" i="18"/>
  <c r="DJ38" i="18"/>
  <c r="DB70" i="18"/>
  <c r="DB59" i="18"/>
  <c r="DB40" i="18"/>
  <c r="DT49" i="18"/>
  <c r="DT68" i="18"/>
  <c r="DN70" i="18"/>
  <c r="DN57" i="18"/>
  <c r="DN67" i="18"/>
  <c r="DD49" i="18"/>
  <c r="DD39" i="18"/>
  <c r="CM39" i="18"/>
  <c r="CY39" i="18"/>
  <c r="CM40" i="18"/>
  <c r="CY40" i="18"/>
  <c r="BL29" i="18"/>
  <c r="BM29" i="18" s="1"/>
  <c r="BY29" i="18" s="1"/>
  <c r="DC69" i="18"/>
  <c r="DC58" i="18"/>
  <c r="DC47" i="18"/>
  <c r="DO68" i="18"/>
  <c r="DO60" i="18"/>
  <c r="DO39" i="18"/>
  <c r="DH60" i="18"/>
  <c r="DH39" i="18"/>
  <c r="DI69" i="18"/>
  <c r="DI40" i="18"/>
  <c r="DI50" i="18"/>
  <c r="DU57" i="18"/>
  <c r="DU39" i="18"/>
  <c r="DA59" i="18"/>
  <c r="DA48" i="18"/>
  <c r="DK38" i="18"/>
  <c r="DK39" i="18"/>
  <c r="DE49" i="18"/>
  <c r="DE38" i="18"/>
  <c r="DP50" i="18"/>
  <c r="DP40" i="18"/>
  <c r="DQ59" i="18"/>
  <c r="DQ50" i="18"/>
  <c r="DR48" i="18"/>
  <c r="DR39" i="18"/>
  <c r="DF59" i="18"/>
  <c r="DF39" i="18"/>
  <c r="DG39" i="18"/>
  <c r="DG38" i="18"/>
  <c r="DS69" i="18"/>
  <c r="DS58" i="18"/>
  <c r="DS37" i="18"/>
  <c r="DL57" i="18"/>
  <c r="DL40" i="18"/>
  <c r="DM49" i="18"/>
  <c r="DM40" i="18"/>
  <c r="DJ50" i="18"/>
  <c r="DJ39" i="18"/>
  <c r="DB50" i="18"/>
  <c r="DB39" i="18"/>
  <c r="DT47" i="18"/>
  <c r="DT40" i="18"/>
  <c r="DN50" i="18"/>
  <c r="DN39" i="18"/>
  <c r="DD37" i="18"/>
  <c r="DD40" i="18"/>
  <c r="CM69" i="18"/>
  <c r="CY69" i="18"/>
  <c r="CM38" i="18"/>
  <c r="CY38" i="18"/>
  <c r="CM60" i="18"/>
  <c r="CY60" i="18"/>
  <c r="BL27" i="18"/>
  <c r="DC70" i="18"/>
  <c r="DC40" i="18"/>
  <c r="DC37" i="18"/>
  <c r="DO37" i="18"/>
  <c r="DO40" i="18"/>
  <c r="DH47" i="18"/>
  <c r="DH40" i="18"/>
  <c r="DI57" i="18"/>
  <c r="DI48" i="18"/>
  <c r="DU49" i="18"/>
  <c r="DU38" i="18"/>
  <c r="DA38" i="18"/>
  <c r="DA40" i="18"/>
  <c r="DK50" i="18"/>
  <c r="DK37" i="18"/>
  <c r="DE68" i="18"/>
  <c r="DE47" i="18"/>
  <c r="DE37" i="18"/>
  <c r="DP67" i="18"/>
  <c r="DP49" i="18"/>
  <c r="DP38" i="18"/>
  <c r="DQ39" i="18"/>
  <c r="DQ48" i="18"/>
  <c r="DR50" i="18"/>
  <c r="DR37" i="18"/>
  <c r="DF50" i="18"/>
  <c r="DF37" i="18"/>
  <c r="DG50" i="18"/>
  <c r="DG40" i="18"/>
  <c r="DS50" i="18"/>
  <c r="DS39" i="18"/>
  <c r="DL48" i="18"/>
  <c r="DL38" i="18"/>
  <c r="DM47" i="18"/>
  <c r="DM39" i="18"/>
  <c r="DJ68" i="18"/>
  <c r="DJ49" i="18"/>
  <c r="DJ37" i="18"/>
  <c r="DB49" i="18"/>
  <c r="DB37" i="18"/>
  <c r="DT59" i="18"/>
  <c r="DT38" i="18"/>
  <c r="DN49" i="18"/>
  <c r="DN37" i="18"/>
  <c r="DD69" i="18"/>
  <c r="DD59" i="18"/>
  <c r="DD38" i="18"/>
  <c r="CM49" i="18"/>
  <c r="CY49" i="18"/>
  <c r="BL56" i="18"/>
  <c r="BM56" i="18" s="1"/>
  <c r="BY56" i="18" s="1"/>
  <c r="CS56" i="18" s="1"/>
  <c r="CM56" i="18" s="1"/>
  <c r="CM67" i="18"/>
  <c r="CY67" i="18"/>
  <c r="BL36" i="18"/>
  <c r="BM36" i="18" s="1"/>
  <c r="BY36" i="18" s="1"/>
  <c r="CS36" i="18" s="1"/>
  <c r="CM36" i="18" s="1"/>
  <c r="CM58" i="18"/>
  <c r="CY58" i="18"/>
  <c r="DC50" i="18"/>
  <c r="DC39" i="18"/>
  <c r="DO50" i="18"/>
  <c r="DO38" i="18"/>
  <c r="DH50" i="18"/>
  <c r="DH38" i="18"/>
  <c r="DI37" i="18"/>
  <c r="DI38" i="18"/>
  <c r="DU47" i="18"/>
  <c r="DU37" i="18"/>
  <c r="DA68" i="18"/>
  <c r="DA39" i="18"/>
  <c r="DA37" i="18"/>
  <c r="DK68" i="18"/>
  <c r="DK48" i="18"/>
  <c r="DE67" i="18"/>
  <c r="DE60" i="18"/>
  <c r="DP47" i="18"/>
  <c r="DQ49" i="18"/>
  <c r="DR49" i="18"/>
  <c r="DF49" i="18"/>
  <c r="DG69" i="18"/>
  <c r="DG48" i="18"/>
  <c r="DS70" i="18"/>
  <c r="DS48" i="18"/>
  <c r="DL69" i="18"/>
  <c r="DL59" i="18"/>
  <c r="DM70" i="18"/>
  <c r="DM60" i="18"/>
  <c r="DJ57" i="18"/>
  <c r="DB48" i="18"/>
  <c r="DT57" i="18"/>
  <c r="DN48" i="18"/>
  <c r="DD48" i="18"/>
  <c r="S63" i="36"/>
  <c r="S64" i="36"/>
  <c r="S61" i="36"/>
  <c r="S57" i="36"/>
  <c r="S59" i="36"/>
  <c r="S66" i="36"/>
  <c r="S58" i="36"/>
  <c r="S54" i="36"/>
  <c r="S65" i="36"/>
  <c r="S60" i="36"/>
  <c r="N64" i="36"/>
  <c r="N65" i="36"/>
  <c r="N54" i="36"/>
  <c r="N57" i="36"/>
  <c r="N60" i="36"/>
  <c r="N59" i="36"/>
  <c r="N58" i="36"/>
  <c r="N61" i="36"/>
  <c r="N63" i="36"/>
  <c r="N66" i="36"/>
  <c r="R59" i="28"/>
  <c r="R58" i="28"/>
  <c r="R60" i="28"/>
  <c r="R64" i="28"/>
  <c r="R65" i="28"/>
  <c r="R61" i="28"/>
  <c r="R54" i="28"/>
  <c r="R63" i="28"/>
  <c r="R57" i="28"/>
  <c r="R66" i="28"/>
  <c r="I54" i="36"/>
  <c r="I61" i="36" s="1"/>
  <c r="P65" i="36"/>
  <c r="P57" i="36"/>
  <c r="P60" i="36"/>
  <c r="P66" i="36"/>
  <c r="P54" i="36"/>
  <c r="P59" i="36"/>
  <c r="P63" i="36"/>
  <c r="P61" i="36"/>
  <c r="P64" i="36"/>
  <c r="P58" i="36"/>
  <c r="O65" i="28"/>
  <c r="O57" i="28"/>
  <c r="O59" i="28"/>
  <c r="O64" i="28"/>
  <c r="O61" i="28"/>
  <c r="O54" i="28"/>
  <c r="O60" i="28"/>
  <c r="O63" i="28"/>
  <c r="O58" i="28"/>
  <c r="O66" i="28"/>
  <c r="W65" i="34"/>
  <c r="W61" i="34"/>
  <c r="W54" i="34"/>
  <c r="W66" i="34"/>
  <c r="W64" i="34"/>
  <c r="W58" i="34"/>
  <c r="W57" i="34"/>
  <c r="W59" i="34"/>
  <c r="W60" i="34"/>
  <c r="W63" i="34"/>
  <c r="I54" i="35"/>
  <c r="I61" i="35" s="1"/>
  <c r="I54" i="30"/>
  <c r="I63" i="30" s="1"/>
  <c r="AB63" i="29"/>
  <c r="AB60" i="29"/>
  <c r="AB54" i="29"/>
  <c r="AB65" i="29"/>
  <c r="AB57" i="29"/>
  <c r="AB66" i="29"/>
  <c r="AB64" i="29"/>
  <c r="AB61" i="29"/>
  <c r="AB59" i="29"/>
  <c r="AB58" i="29"/>
  <c r="V64" i="33"/>
  <c r="V57" i="33"/>
  <c r="V60" i="33"/>
  <c r="V63" i="33"/>
  <c r="V54" i="33"/>
  <c r="V58" i="33"/>
  <c r="V65" i="33"/>
  <c r="V61" i="33"/>
  <c r="V66" i="33"/>
  <c r="V59" i="33"/>
  <c r="S63" i="35"/>
  <c r="S64" i="35"/>
  <c r="S57" i="35"/>
  <c r="S66" i="35"/>
  <c r="S59" i="35"/>
  <c r="S61" i="35"/>
  <c r="S60" i="35"/>
  <c r="S65" i="35"/>
  <c r="S58" i="35"/>
  <c r="S54" i="35"/>
  <c r="L54" i="27"/>
  <c r="L64" i="27" s="1"/>
  <c r="M64" i="29"/>
  <c r="M60" i="29"/>
  <c r="M58" i="29"/>
  <c r="M63" i="29"/>
  <c r="M54" i="29"/>
  <c r="M61" i="29"/>
  <c r="M66" i="29"/>
  <c r="M59" i="29"/>
  <c r="M57" i="29"/>
  <c r="M65" i="29"/>
  <c r="K54" i="33"/>
  <c r="K63" i="33" s="1"/>
  <c r="K64" i="33"/>
  <c r="K61" i="33"/>
  <c r="P65" i="35"/>
  <c r="P63" i="35"/>
  <c r="P64" i="35"/>
  <c r="P58" i="35"/>
  <c r="P57" i="35"/>
  <c r="P66" i="35"/>
  <c r="P61" i="35"/>
  <c r="P54" i="35"/>
  <c r="P59" i="35"/>
  <c r="P60" i="35"/>
  <c r="X65" i="27"/>
  <c r="X59" i="27"/>
  <c r="X54" i="27"/>
  <c r="X57" i="27"/>
  <c r="X60" i="27"/>
  <c r="X63" i="27"/>
  <c r="X61" i="27"/>
  <c r="X58" i="27"/>
  <c r="X64" i="27"/>
  <c r="X66" i="27"/>
  <c r="Y66" i="29"/>
  <c r="Y58" i="29"/>
  <c r="Y63" i="29"/>
  <c r="Y60" i="29"/>
  <c r="Y54" i="29"/>
  <c r="Y65" i="29"/>
  <c r="Y57" i="29"/>
  <c r="Y61" i="29"/>
  <c r="Y64" i="29"/>
  <c r="Y59" i="29"/>
  <c r="Z66" i="33"/>
  <c r="Z63" i="33"/>
  <c r="Z54" i="33"/>
  <c r="Z58" i="33"/>
  <c r="Z60" i="33"/>
  <c r="Z57" i="33"/>
  <c r="Z65" i="33"/>
  <c r="Z61" i="33"/>
  <c r="Z59" i="33"/>
  <c r="Z64" i="33"/>
  <c r="N64" i="35"/>
  <c r="N63" i="35"/>
  <c r="N54" i="35"/>
  <c r="N65" i="35"/>
  <c r="N57" i="35"/>
  <c r="N58" i="35"/>
  <c r="N60" i="35"/>
  <c r="N59" i="35"/>
  <c r="N61" i="35"/>
  <c r="N66" i="35"/>
  <c r="O66" i="27"/>
  <c r="O65" i="27"/>
  <c r="O64" i="27"/>
  <c r="O63" i="27"/>
  <c r="O61" i="27"/>
  <c r="O59" i="27"/>
  <c r="O58" i="27"/>
  <c r="O57" i="27"/>
  <c r="O54" i="27"/>
  <c r="O60" i="27"/>
  <c r="AA63" i="29"/>
  <c r="AA66" i="29"/>
  <c r="AA65" i="29"/>
  <c r="AA57" i="29"/>
  <c r="AA64" i="29"/>
  <c r="AA61" i="29"/>
  <c r="AA60" i="29"/>
  <c r="AA59" i="29"/>
  <c r="AA54" i="29"/>
  <c r="AA58" i="29"/>
  <c r="T63" i="33"/>
  <c r="T57" i="33"/>
  <c r="T58" i="33"/>
  <c r="T66" i="33"/>
  <c r="T64" i="33"/>
  <c r="T60" i="33"/>
  <c r="T54" i="33"/>
  <c r="T65" i="33"/>
  <c r="T61" i="33"/>
  <c r="T59" i="33"/>
  <c r="U64" i="35"/>
  <c r="U54" i="35"/>
  <c r="U65" i="35"/>
  <c r="U58" i="35"/>
  <c r="U60" i="35"/>
  <c r="U63" i="35"/>
  <c r="U57" i="35"/>
  <c r="U61" i="35"/>
  <c r="U66" i="35"/>
  <c r="U59" i="35"/>
  <c r="R66" i="27"/>
  <c r="R63" i="27"/>
  <c r="R54" i="27"/>
  <c r="R60" i="27"/>
  <c r="R58" i="27"/>
  <c r="R65" i="27"/>
  <c r="R57" i="27"/>
  <c r="R61" i="27"/>
  <c r="R59" i="27"/>
  <c r="R64" i="27"/>
  <c r="J54" i="29"/>
  <c r="J63" i="29" s="1"/>
  <c r="W65" i="33"/>
  <c r="W59" i="33"/>
  <c r="W66" i="33"/>
  <c r="W63" i="33"/>
  <c r="W61" i="33"/>
  <c r="W64" i="33"/>
  <c r="W54" i="33"/>
  <c r="W57" i="33"/>
  <c r="W58" i="33"/>
  <c r="W60" i="33"/>
  <c r="Q66" i="35"/>
  <c r="Q63" i="35"/>
  <c r="Q54" i="35"/>
  <c r="Q65" i="35"/>
  <c r="Q58" i="35"/>
  <c r="Q60" i="35"/>
  <c r="Q57" i="35"/>
  <c r="Q61" i="35"/>
  <c r="Q59" i="35"/>
  <c r="Q64" i="35"/>
  <c r="AC64" i="27"/>
  <c r="AC63" i="27"/>
  <c r="AC54" i="27"/>
  <c r="AC60" i="27"/>
  <c r="AC58" i="27"/>
  <c r="AC61" i="27"/>
  <c r="AC65" i="27"/>
  <c r="AC59" i="27"/>
  <c r="AC57" i="27"/>
  <c r="AC66" i="27"/>
  <c r="V64" i="34"/>
  <c r="V65" i="34"/>
  <c r="V63" i="34"/>
  <c r="V54" i="34"/>
  <c r="V60" i="34"/>
  <c r="V58" i="34"/>
  <c r="V57" i="34"/>
  <c r="V59" i="34"/>
  <c r="V61" i="34"/>
  <c r="V66" i="34"/>
  <c r="P65" i="26"/>
  <c r="P61" i="26"/>
  <c r="P54" i="26"/>
  <c r="P63" i="26"/>
  <c r="P58" i="26"/>
  <c r="P66" i="26"/>
  <c r="P57" i="26"/>
  <c r="P59" i="26"/>
  <c r="P64" i="26"/>
  <c r="P60" i="26"/>
  <c r="AA59" i="30"/>
  <c r="AA64" i="30"/>
  <c r="AA58" i="30"/>
  <c r="AA63" i="30"/>
  <c r="AA57" i="30"/>
  <c r="AA54" i="30"/>
  <c r="AA60" i="30"/>
  <c r="AA66" i="30"/>
  <c r="AA65" i="30"/>
  <c r="AA61" i="30"/>
  <c r="Q66" i="36"/>
  <c r="Q54" i="36"/>
  <c r="Q65" i="36"/>
  <c r="Q63" i="36"/>
  <c r="Q58" i="36"/>
  <c r="Q60" i="36"/>
  <c r="Q59" i="36"/>
  <c r="Q64" i="36"/>
  <c r="Q57" i="36"/>
  <c r="Q61" i="36"/>
  <c r="L54" i="36"/>
  <c r="L63" i="36" s="1"/>
  <c r="L61" i="36"/>
  <c r="L64" i="36"/>
  <c r="X65" i="36"/>
  <c r="X64" i="36"/>
  <c r="X66" i="36"/>
  <c r="X57" i="36"/>
  <c r="X60" i="36"/>
  <c r="X54" i="36"/>
  <c r="X58" i="36"/>
  <c r="X59" i="36"/>
  <c r="X63" i="36"/>
  <c r="X61" i="36"/>
  <c r="N64" i="34"/>
  <c r="N54" i="34"/>
  <c r="N65" i="34"/>
  <c r="N58" i="34"/>
  <c r="N60" i="34"/>
  <c r="N63" i="34"/>
  <c r="N57" i="34"/>
  <c r="N59" i="34"/>
  <c r="N61" i="34"/>
  <c r="N66" i="34"/>
  <c r="U64" i="34"/>
  <c r="U60" i="34"/>
  <c r="U63" i="34"/>
  <c r="U54" i="34"/>
  <c r="U58" i="34"/>
  <c r="U65" i="34"/>
  <c r="U59" i="34"/>
  <c r="U61" i="34"/>
  <c r="U57" i="34"/>
  <c r="U66" i="34"/>
  <c r="AC64" i="36"/>
  <c r="AC60" i="36"/>
  <c r="AC54" i="36"/>
  <c r="AC65" i="36"/>
  <c r="AC58" i="36"/>
  <c r="AC57" i="36"/>
  <c r="AC61" i="36"/>
  <c r="AC63" i="36"/>
  <c r="AC66" i="36"/>
  <c r="AC59" i="36"/>
  <c r="I54" i="34"/>
  <c r="I63" i="34" s="1"/>
  <c r="AB63" i="27"/>
  <c r="AB57" i="27"/>
  <c r="AB66" i="27"/>
  <c r="AB60" i="27"/>
  <c r="AB65" i="27"/>
  <c r="AB61" i="27"/>
  <c r="AB59" i="27"/>
  <c r="AB64" i="27"/>
  <c r="AB58" i="27"/>
  <c r="AB54" i="27"/>
  <c r="V54" i="29"/>
  <c r="V66" i="29"/>
  <c r="V60" i="29"/>
  <c r="V58" i="29"/>
  <c r="V57" i="29"/>
  <c r="V63" i="29"/>
  <c r="V61" i="29"/>
  <c r="V59" i="29"/>
  <c r="V64" i="29"/>
  <c r="V65" i="29"/>
  <c r="S63" i="33"/>
  <c r="S59" i="33"/>
  <c r="S57" i="33"/>
  <c r="S66" i="33"/>
  <c r="S61" i="33"/>
  <c r="S64" i="33"/>
  <c r="S65" i="33"/>
  <c r="S58" i="33"/>
  <c r="S60" i="33"/>
  <c r="S54" i="33"/>
  <c r="L63" i="35"/>
  <c r="L64" i="35"/>
  <c r="L54" i="35"/>
  <c r="L61" i="35"/>
  <c r="M64" i="27"/>
  <c r="M63" i="27"/>
  <c r="M60" i="27"/>
  <c r="M58" i="27"/>
  <c r="M54" i="27"/>
  <c r="M59" i="27"/>
  <c r="M57" i="27"/>
  <c r="M66" i="27"/>
  <c r="M61" i="27"/>
  <c r="M65" i="27"/>
  <c r="K54" i="29"/>
  <c r="K64" i="29" s="1"/>
  <c r="P65" i="33"/>
  <c r="P58" i="33"/>
  <c r="P59" i="33"/>
  <c r="P63" i="33"/>
  <c r="P57" i="33"/>
  <c r="P66" i="33"/>
  <c r="P64" i="33"/>
  <c r="P54" i="33"/>
  <c r="P61" i="33"/>
  <c r="P60" i="33"/>
  <c r="X65" i="35"/>
  <c r="X59" i="35"/>
  <c r="X54" i="35"/>
  <c r="X63" i="35"/>
  <c r="X64" i="35"/>
  <c r="X58" i="35"/>
  <c r="X57" i="35"/>
  <c r="X66" i="35"/>
  <c r="X60" i="35"/>
  <c r="X61" i="35"/>
  <c r="Y66" i="27"/>
  <c r="Y60" i="27"/>
  <c r="Y65" i="27"/>
  <c r="Y58" i="27"/>
  <c r="Y54" i="27"/>
  <c r="Y64" i="27"/>
  <c r="Y61" i="27"/>
  <c r="Y59" i="27"/>
  <c r="Y63" i="27"/>
  <c r="Y57" i="27"/>
  <c r="Z65" i="29"/>
  <c r="Z58" i="29"/>
  <c r="Z66" i="29"/>
  <c r="Z63" i="29"/>
  <c r="Z60" i="29"/>
  <c r="Z57" i="29"/>
  <c r="Z61" i="29"/>
  <c r="Z59" i="29"/>
  <c r="Z64" i="29"/>
  <c r="Z54" i="29"/>
  <c r="N64" i="33"/>
  <c r="N63" i="33"/>
  <c r="N65" i="33"/>
  <c r="N54" i="33"/>
  <c r="N57" i="33"/>
  <c r="N58" i="33"/>
  <c r="N60" i="33"/>
  <c r="N61" i="33"/>
  <c r="N66" i="33"/>
  <c r="N59" i="33"/>
  <c r="O65" i="35"/>
  <c r="O64" i="35"/>
  <c r="O54" i="35"/>
  <c r="O57" i="35"/>
  <c r="O66" i="35"/>
  <c r="O61" i="35"/>
  <c r="O59" i="35"/>
  <c r="O58" i="35"/>
  <c r="O60" i="35"/>
  <c r="O63" i="35"/>
  <c r="AA63" i="27"/>
  <c r="AA65" i="27"/>
  <c r="AA61" i="27"/>
  <c r="AA64" i="27"/>
  <c r="AA66" i="27"/>
  <c r="AA59" i="27"/>
  <c r="AA57" i="27"/>
  <c r="AA54" i="27"/>
  <c r="AA60" i="27"/>
  <c r="AA58" i="27"/>
  <c r="T63" i="29"/>
  <c r="T65" i="29"/>
  <c r="T54" i="29"/>
  <c r="T60" i="29"/>
  <c r="T66" i="29"/>
  <c r="T64" i="29"/>
  <c r="T57" i="29"/>
  <c r="T61" i="29"/>
  <c r="T59" i="29"/>
  <c r="T58" i="29"/>
  <c r="U64" i="33"/>
  <c r="U58" i="33"/>
  <c r="U60" i="33"/>
  <c r="U63" i="33"/>
  <c r="U54" i="33"/>
  <c r="U65" i="33"/>
  <c r="U61" i="33"/>
  <c r="U57" i="33"/>
  <c r="U59" i="33"/>
  <c r="U66" i="33"/>
  <c r="R66" i="35"/>
  <c r="R63" i="35"/>
  <c r="R54" i="35"/>
  <c r="R65" i="35"/>
  <c r="R58" i="35"/>
  <c r="R60" i="35"/>
  <c r="R59" i="35"/>
  <c r="R64" i="35"/>
  <c r="R57" i="35"/>
  <c r="R61" i="35"/>
  <c r="J54" i="27"/>
  <c r="J61" i="27" s="1"/>
  <c r="W65" i="29"/>
  <c r="W64" i="29"/>
  <c r="W66" i="29"/>
  <c r="W60" i="29"/>
  <c r="W61" i="29"/>
  <c r="W58" i="29"/>
  <c r="W63" i="29"/>
  <c r="W54" i="29"/>
  <c r="W59" i="29"/>
  <c r="W57" i="29"/>
  <c r="Q66" i="33"/>
  <c r="Q65" i="33"/>
  <c r="Q54" i="33"/>
  <c r="Q58" i="33"/>
  <c r="Q60" i="33"/>
  <c r="Q63" i="33"/>
  <c r="Q64" i="33"/>
  <c r="Q57" i="33"/>
  <c r="Q59" i="33"/>
  <c r="Q61" i="33"/>
  <c r="AC64" i="35"/>
  <c r="AC60" i="35"/>
  <c r="AC63" i="35"/>
  <c r="AC54" i="35"/>
  <c r="AC65" i="35"/>
  <c r="AC58" i="35"/>
  <c r="AC57" i="35"/>
  <c r="AC61" i="35"/>
  <c r="AC59" i="35"/>
  <c r="AC66" i="35"/>
  <c r="S63" i="26"/>
  <c r="S65" i="26"/>
  <c r="S60" i="26"/>
  <c r="S61" i="26"/>
  <c r="S57" i="26"/>
  <c r="S59" i="26"/>
  <c r="S54" i="26"/>
  <c r="S66" i="26"/>
  <c r="S64" i="26"/>
  <c r="S58" i="26"/>
  <c r="Y66" i="30"/>
  <c r="Y65" i="30"/>
  <c r="Y63" i="30"/>
  <c r="Y54" i="30"/>
  <c r="Y58" i="30"/>
  <c r="Y60" i="30"/>
  <c r="Y59" i="30"/>
  <c r="Y57" i="30"/>
  <c r="Y61" i="30"/>
  <c r="Y64" i="30"/>
  <c r="U64" i="26"/>
  <c r="U66" i="26"/>
  <c r="U57" i="26"/>
  <c r="U60" i="26"/>
  <c r="U61" i="26"/>
  <c r="U65" i="26"/>
  <c r="U59" i="26"/>
  <c r="U63" i="26"/>
  <c r="U58" i="26"/>
  <c r="U54" i="26"/>
  <c r="L54" i="26"/>
  <c r="L64" i="26" s="1"/>
  <c r="X65" i="26"/>
  <c r="X61" i="26"/>
  <c r="X58" i="26"/>
  <c r="X63" i="26"/>
  <c r="X54" i="26"/>
  <c r="X66" i="26"/>
  <c r="X57" i="26"/>
  <c r="X59" i="26"/>
  <c r="X64" i="26"/>
  <c r="X60" i="26"/>
  <c r="AA63" i="28"/>
  <c r="AA61" i="28"/>
  <c r="AA58" i="28"/>
  <c r="AA57" i="28"/>
  <c r="AA66" i="28"/>
  <c r="AA59" i="28"/>
  <c r="AA54" i="28"/>
  <c r="AA64" i="28"/>
  <c r="AA60" i="28"/>
  <c r="AA65" i="28"/>
  <c r="W65" i="30"/>
  <c r="W66" i="30"/>
  <c r="W61" i="30"/>
  <c r="W54" i="30"/>
  <c r="W57" i="30"/>
  <c r="W59" i="30"/>
  <c r="W64" i="30"/>
  <c r="W58" i="30"/>
  <c r="W63" i="30"/>
  <c r="W60" i="30"/>
  <c r="AB63" i="26"/>
  <c r="AB60" i="26"/>
  <c r="AB58" i="26"/>
  <c r="AB59" i="26"/>
  <c r="AB57" i="26"/>
  <c r="AB64" i="26"/>
  <c r="AB61" i="26"/>
  <c r="AB54" i="26"/>
  <c r="AB65" i="26"/>
  <c r="AB66" i="26"/>
  <c r="L54" i="34"/>
  <c r="L61" i="34" s="1"/>
  <c r="K54" i="28"/>
  <c r="K63" i="28" s="1"/>
  <c r="X65" i="34"/>
  <c r="X54" i="34"/>
  <c r="X61" i="34"/>
  <c r="X59" i="34"/>
  <c r="X66" i="34"/>
  <c r="X57" i="34"/>
  <c r="X58" i="34"/>
  <c r="X60" i="34"/>
  <c r="X64" i="34"/>
  <c r="X63" i="34"/>
  <c r="Y66" i="36"/>
  <c r="Y65" i="36"/>
  <c r="Y58" i="36"/>
  <c r="Y63" i="36"/>
  <c r="Y60" i="36"/>
  <c r="Y54" i="36"/>
  <c r="Y61" i="36"/>
  <c r="Y59" i="36"/>
  <c r="Y57" i="36"/>
  <c r="Y64" i="36"/>
  <c r="Z65" i="28"/>
  <c r="Z54" i="28"/>
  <c r="Z61" i="28"/>
  <c r="Z63" i="28"/>
  <c r="Z58" i="28"/>
  <c r="Z57" i="28"/>
  <c r="Z66" i="28"/>
  <c r="Z59" i="28"/>
  <c r="Z64" i="28"/>
  <c r="Z60" i="28"/>
  <c r="N64" i="30"/>
  <c r="N57" i="30"/>
  <c r="N54" i="30"/>
  <c r="N61" i="30"/>
  <c r="N60" i="30"/>
  <c r="N65" i="30"/>
  <c r="N58" i="30"/>
  <c r="N63" i="30"/>
  <c r="N59" i="30"/>
  <c r="N66" i="30"/>
  <c r="AA63" i="36"/>
  <c r="AA57" i="36"/>
  <c r="AA59" i="36"/>
  <c r="AA66" i="36"/>
  <c r="AA61" i="36"/>
  <c r="AA64" i="36"/>
  <c r="AA58" i="36"/>
  <c r="AA60" i="36"/>
  <c r="AA65" i="36"/>
  <c r="AA54" i="36"/>
  <c r="AA63" i="26"/>
  <c r="AA65" i="26"/>
  <c r="AA60" i="26"/>
  <c r="AA66" i="26"/>
  <c r="AA64" i="26"/>
  <c r="AA58" i="26"/>
  <c r="AA54" i="26"/>
  <c r="AA61" i="26"/>
  <c r="AA57" i="26"/>
  <c r="AA59" i="26"/>
  <c r="T63" i="28"/>
  <c r="T61" i="28"/>
  <c r="T65" i="28"/>
  <c r="T57" i="28"/>
  <c r="T66" i="28"/>
  <c r="T54" i="28"/>
  <c r="T60" i="28"/>
  <c r="T64" i="28"/>
  <c r="T59" i="28"/>
  <c r="T58" i="28"/>
  <c r="U64" i="30"/>
  <c r="U58" i="30"/>
  <c r="U60" i="30"/>
  <c r="U63" i="30"/>
  <c r="U54" i="30"/>
  <c r="U61" i="30"/>
  <c r="U57" i="30"/>
  <c r="U66" i="30"/>
  <c r="U65" i="30"/>
  <c r="U59" i="30"/>
  <c r="R66" i="34"/>
  <c r="R58" i="34"/>
  <c r="R65" i="34"/>
  <c r="R60" i="34"/>
  <c r="R63" i="34"/>
  <c r="R54" i="34"/>
  <c r="R57" i="34"/>
  <c r="R64" i="34"/>
  <c r="R61" i="34"/>
  <c r="R59" i="34"/>
  <c r="J54" i="36"/>
  <c r="J63" i="36" s="1"/>
  <c r="J54" i="26"/>
  <c r="J64" i="26" s="1"/>
  <c r="W65" i="28"/>
  <c r="W64" i="28"/>
  <c r="W61" i="28"/>
  <c r="W57" i="28"/>
  <c r="W59" i="28"/>
  <c r="W63" i="28"/>
  <c r="W54" i="28"/>
  <c r="W60" i="28"/>
  <c r="W58" i="28"/>
  <c r="W66" i="28"/>
  <c r="Q66" i="30"/>
  <c r="Q54" i="30"/>
  <c r="Q58" i="30"/>
  <c r="Q60" i="30"/>
  <c r="Q65" i="30"/>
  <c r="Q63" i="30"/>
  <c r="Q59" i="30"/>
  <c r="Q64" i="30"/>
  <c r="Q61" i="30"/>
  <c r="Q57" i="30"/>
  <c r="AC64" i="34"/>
  <c r="AC63" i="34"/>
  <c r="AC58" i="34"/>
  <c r="AC60" i="34"/>
  <c r="AC54" i="34"/>
  <c r="AC57" i="34"/>
  <c r="AC65" i="34"/>
  <c r="AC59" i="34"/>
  <c r="AC66" i="34"/>
  <c r="AC61" i="34"/>
  <c r="K54" i="34"/>
  <c r="K63" i="34" s="1"/>
  <c r="K64" i="34"/>
  <c r="N64" i="26"/>
  <c r="N61" i="26"/>
  <c r="N66" i="26"/>
  <c r="N57" i="26"/>
  <c r="N65" i="26"/>
  <c r="N60" i="26"/>
  <c r="N54" i="26"/>
  <c r="N59" i="26"/>
  <c r="N58" i="26"/>
  <c r="N63" i="26"/>
  <c r="J54" i="30"/>
  <c r="J61" i="30" s="1"/>
  <c r="I54" i="29"/>
  <c r="I64" i="29" s="1"/>
  <c r="V64" i="30"/>
  <c r="V60" i="30"/>
  <c r="V57" i="30"/>
  <c r="V61" i="30"/>
  <c r="V65" i="30"/>
  <c r="V63" i="30"/>
  <c r="V54" i="30"/>
  <c r="V58" i="30"/>
  <c r="V59" i="30"/>
  <c r="V66" i="30"/>
  <c r="P65" i="34"/>
  <c r="P66" i="34"/>
  <c r="P59" i="34"/>
  <c r="P57" i="34"/>
  <c r="P58" i="34"/>
  <c r="P60" i="34"/>
  <c r="P64" i="34"/>
  <c r="P63" i="34"/>
  <c r="P54" i="34"/>
  <c r="P61" i="34"/>
  <c r="O65" i="36"/>
  <c r="O64" i="36"/>
  <c r="O61" i="36"/>
  <c r="O54" i="36"/>
  <c r="O57" i="36"/>
  <c r="O59" i="36"/>
  <c r="O66" i="36"/>
  <c r="O58" i="36"/>
  <c r="O63" i="36"/>
  <c r="O60" i="36"/>
  <c r="J54" i="28"/>
  <c r="J61" i="28" s="1"/>
  <c r="AB63" i="36"/>
  <c r="AB58" i="36"/>
  <c r="AB64" i="36"/>
  <c r="AB60" i="36"/>
  <c r="AB54" i="36"/>
  <c r="AB61" i="36"/>
  <c r="AB65" i="36"/>
  <c r="AB57" i="36"/>
  <c r="AB66" i="36"/>
  <c r="AB59" i="36"/>
  <c r="M64" i="36"/>
  <c r="M60" i="36"/>
  <c r="M65" i="36"/>
  <c r="M54" i="36"/>
  <c r="M58" i="36"/>
  <c r="M63" i="36"/>
  <c r="M66" i="36"/>
  <c r="M59" i="36"/>
  <c r="M57" i="36"/>
  <c r="M61" i="36"/>
  <c r="M64" i="26"/>
  <c r="M60" i="26"/>
  <c r="M61" i="26"/>
  <c r="M66" i="26"/>
  <c r="M57" i="26"/>
  <c r="M63" i="26"/>
  <c r="M65" i="26"/>
  <c r="M59" i="26"/>
  <c r="M58" i="26"/>
  <c r="M54" i="26"/>
  <c r="P65" i="30"/>
  <c r="P54" i="30"/>
  <c r="P58" i="30"/>
  <c r="P59" i="30"/>
  <c r="P66" i="30"/>
  <c r="P60" i="30"/>
  <c r="P57" i="30"/>
  <c r="P63" i="30"/>
  <c r="P64" i="30"/>
  <c r="P61" i="30"/>
  <c r="Y65" i="26"/>
  <c r="Y61" i="26"/>
  <c r="Y59" i="26"/>
  <c r="Y63" i="26"/>
  <c r="Y64" i="26"/>
  <c r="Y54" i="26"/>
  <c r="Y60" i="26"/>
  <c r="Y66" i="26"/>
  <c r="Y57" i="26"/>
  <c r="Y58" i="26"/>
  <c r="O65" i="34"/>
  <c r="O57" i="34"/>
  <c r="O54" i="34"/>
  <c r="O59" i="34"/>
  <c r="O61" i="34"/>
  <c r="O58" i="34"/>
  <c r="O66" i="34"/>
  <c r="O64" i="34"/>
  <c r="O60" i="34"/>
  <c r="O63" i="34"/>
  <c r="AB63" i="35"/>
  <c r="AB61" i="35"/>
  <c r="AB58" i="35"/>
  <c r="AB64" i="35"/>
  <c r="AB57" i="35"/>
  <c r="AB65" i="35"/>
  <c r="AB60" i="35"/>
  <c r="AB66" i="35"/>
  <c r="AB59" i="35"/>
  <c r="AB54" i="35"/>
  <c r="V64" i="27"/>
  <c r="V63" i="27"/>
  <c r="V65" i="27"/>
  <c r="V54" i="27"/>
  <c r="V60" i="27"/>
  <c r="V58" i="27"/>
  <c r="V57" i="27"/>
  <c r="V61" i="27"/>
  <c r="V66" i="27"/>
  <c r="V59" i="27"/>
  <c r="S63" i="29"/>
  <c r="S57" i="29"/>
  <c r="S64" i="29"/>
  <c r="S58" i="29"/>
  <c r="S61" i="29"/>
  <c r="S60" i="29"/>
  <c r="S59" i="29"/>
  <c r="S54" i="29"/>
  <c r="S65" i="29"/>
  <c r="S66" i="29"/>
  <c r="L54" i="33"/>
  <c r="L61" i="33" s="1"/>
  <c r="M64" i="35"/>
  <c r="M60" i="35"/>
  <c r="M63" i="35"/>
  <c r="M54" i="35"/>
  <c r="M58" i="35"/>
  <c r="M65" i="35"/>
  <c r="M57" i="35"/>
  <c r="M61" i="35"/>
  <c r="M66" i="35"/>
  <c r="M59" i="35"/>
  <c r="K54" i="27"/>
  <c r="K64" i="27" s="1"/>
  <c r="P65" i="29"/>
  <c r="P63" i="29"/>
  <c r="P54" i="29"/>
  <c r="P58" i="29"/>
  <c r="P57" i="29"/>
  <c r="P59" i="29"/>
  <c r="P66" i="29"/>
  <c r="P60" i="29"/>
  <c r="P64" i="29"/>
  <c r="P61" i="29"/>
  <c r="X65" i="33"/>
  <c r="X64" i="33"/>
  <c r="X54" i="33"/>
  <c r="X61" i="33"/>
  <c r="X60" i="33"/>
  <c r="X58" i="33"/>
  <c r="X59" i="33"/>
  <c r="X63" i="33"/>
  <c r="X57" i="33"/>
  <c r="X66" i="33"/>
  <c r="Y66" i="35"/>
  <c r="Y65" i="35"/>
  <c r="Y58" i="35"/>
  <c r="Y60" i="35"/>
  <c r="Y63" i="35"/>
  <c r="Y54" i="35"/>
  <c r="Y64" i="35"/>
  <c r="Y57" i="35"/>
  <c r="Y61" i="35"/>
  <c r="Y59" i="35"/>
  <c r="Z66" i="27"/>
  <c r="Z63" i="27"/>
  <c r="Z65" i="27"/>
  <c r="Z60" i="27"/>
  <c r="Z54" i="27"/>
  <c r="Z58" i="27"/>
  <c r="Z57" i="27"/>
  <c r="Z61" i="27"/>
  <c r="Z59" i="27"/>
  <c r="Z64" i="27"/>
  <c r="N60" i="29"/>
  <c r="N58" i="29"/>
  <c r="N63" i="29"/>
  <c r="N65" i="29"/>
  <c r="N66" i="29"/>
  <c r="N57" i="29"/>
  <c r="N64" i="29"/>
  <c r="N61" i="29"/>
  <c r="N54" i="29"/>
  <c r="N59" i="29"/>
  <c r="O65" i="33"/>
  <c r="O54" i="33"/>
  <c r="O59" i="33"/>
  <c r="O57" i="33"/>
  <c r="O66" i="33"/>
  <c r="O58" i="33"/>
  <c r="O61" i="33"/>
  <c r="O63" i="33"/>
  <c r="O64" i="33"/>
  <c r="O60" i="33"/>
  <c r="AA63" i="35"/>
  <c r="AA57" i="35"/>
  <c r="AA59" i="35"/>
  <c r="AA66" i="35"/>
  <c r="AA61" i="35"/>
  <c r="AA64" i="35"/>
  <c r="AA60" i="35"/>
  <c r="AA65" i="35"/>
  <c r="AA58" i="35"/>
  <c r="AA54" i="35"/>
  <c r="T63" i="27"/>
  <c r="T57" i="27"/>
  <c r="T66" i="27"/>
  <c r="T60" i="27"/>
  <c r="T65" i="27"/>
  <c r="T59" i="27"/>
  <c r="T64" i="27"/>
  <c r="T61" i="27"/>
  <c r="T58" i="27"/>
  <c r="T54" i="27"/>
  <c r="U64" i="29"/>
  <c r="U54" i="29"/>
  <c r="U60" i="29"/>
  <c r="U58" i="29"/>
  <c r="U63" i="29"/>
  <c r="U57" i="29"/>
  <c r="U61" i="29"/>
  <c r="U66" i="29"/>
  <c r="U59" i="29"/>
  <c r="U65" i="29"/>
  <c r="R66" i="33"/>
  <c r="R58" i="33"/>
  <c r="R60" i="33"/>
  <c r="R63" i="33"/>
  <c r="R54" i="33"/>
  <c r="R57" i="33"/>
  <c r="R65" i="33"/>
  <c r="R61" i="33"/>
  <c r="R59" i="33"/>
  <c r="R64" i="33"/>
  <c r="J54" i="35"/>
  <c r="J63" i="35" s="1"/>
  <c r="W63" i="27"/>
  <c r="W61" i="27"/>
  <c r="W65" i="27"/>
  <c r="W64" i="27"/>
  <c r="W60" i="27"/>
  <c r="W58" i="27"/>
  <c r="W59" i="27"/>
  <c r="W57" i="27"/>
  <c r="W66" i="27"/>
  <c r="W54" i="27"/>
  <c r="Q66" i="29"/>
  <c r="Q65" i="29"/>
  <c r="Q54" i="29"/>
  <c r="Q58" i="29"/>
  <c r="Q63" i="29"/>
  <c r="Q60" i="29"/>
  <c r="Q57" i="29"/>
  <c r="Q61" i="29"/>
  <c r="Q59" i="29"/>
  <c r="Q64" i="29"/>
  <c r="AC64" i="33"/>
  <c r="AC54" i="33"/>
  <c r="AC58" i="33"/>
  <c r="AC65" i="33"/>
  <c r="AC63" i="33"/>
  <c r="AC60" i="33"/>
  <c r="AC57" i="33"/>
  <c r="AC66" i="33"/>
  <c r="AC59" i="33"/>
  <c r="AC61" i="33"/>
  <c r="L54" i="28"/>
  <c r="L64" i="28" s="1"/>
  <c r="X65" i="28"/>
  <c r="X58" i="28"/>
  <c r="X66" i="28"/>
  <c r="X59" i="28"/>
  <c r="X54" i="28"/>
  <c r="X61" i="28"/>
  <c r="X64" i="28"/>
  <c r="X63" i="28"/>
  <c r="X57" i="28"/>
  <c r="X60" i="28"/>
  <c r="T63" i="34"/>
  <c r="T60" i="34"/>
  <c r="T65" i="34"/>
  <c r="T64" i="34"/>
  <c r="T61" i="34"/>
  <c r="T54" i="34"/>
  <c r="T57" i="34"/>
  <c r="T58" i="34"/>
  <c r="T66" i="34"/>
  <c r="T59" i="34"/>
  <c r="AC64" i="28"/>
  <c r="AC58" i="28"/>
  <c r="AC54" i="28"/>
  <c r="AC63" i="28"/>
  <c r="AC59" i="28"/>
  <c r="AC65" i="28"/>
  <c r="AC66" i="28"/>
  <c r="AC61" i="28"/>
  <c r="AC57" i="28"/>
  <c r="AC60" i="28"/>
  <c r="I54" i="26"/>
  <c r="I64" i="26" s="1"/>
  <c r="S63" i="34"/>
  <c r="S59" i="34"/>
  <c r="S61" i="34"/>
  <c r="S60" i="34"/>
  <c r="S66" i="34"/>
  <c r="S54" i="34"/>
  <c r="S64" i="34"/>
  <c r="S57" i="34"/>
  <c r="S65" i="34"/>
  <c r="S58" i="34"/>
  <c r="M64" i="28"/>
  <c r="M54" i="28"/>
  <c r="M58" i="28"/>
  <c r="M63" i="28"/>
  <c r="M65" i="28"/>
  <c r="M66" i="28"/>
  <c r="M59" i="28"/>
  <c r="M61" i="28"/>
  <c r="M57" i="28"/>
  <c r="M60" i="28"/>
  <c r="Z66" i="30"/>
  <c r="Z63" i="30"/>
  <c r="Z54" i="30"/>
  <c r="Z58" i="30"/>
  <c r="Z60" i="30"/>
  <c r="Z59" i="30"/>
  <c r="Z65" i="30"/>
  <c r="Z64" i="30"/>
  <c r="Z57" i="30"/>
  <c r="Z61" i="30"/>
  <c r="O63" i="26"/>
  <c r="O61" i="26"/>
  <c r="O54" i="26"/>
  <c r="O64" i="26"/>
  <c r="O58" i="26"/>
  <c r="O66" i="26"/>
  <c r="O57" i="26"/>
  <c r="O65" i="26"/>
  <c r="O59" i="26"/>
  <c r="O60" i="26"/>
  <c r="R66" i="36"/>
  <c r="R54" i="36"/>
  <c r="R63" i="36"/>
  <c r="R58" i="36"/>
  <c r="R60" i="36"/>
  <c r="R64" i="36"/>
  <c r="R65" i="36"/>
  <c r="R61" i="36"/>
  <c r="R57" i="36"/>
  <c r="R59" i="36"/>
  <c r="Q66" i="34"/>
  <c r="Q58" i="34"/>
  <c r="Q65" i="34"/>
  <c r="Q60" i="34"/>
  <c r="Q54" i="34"/>
  <c r="Q64" i="34"/>
  <c r="Q59" i="34"/>
  <c r="Q57" i="34"/>
  <c r="Q61" i="34"/>
  <c r="Q63" i="34"/>
  <c r="AC64" i="26"/>
  <c r="AC61" i="26"/>
  <c r="AC66" i="26"/>
  <c r="AC60" i="26"/>
  <c r="AC57" i="26"/>
  <c r="AC54" i="26"/>
  <c r="AC59" i="26"/>
  <c r="AC65" i="26"/>
  <c r="AC63" i="26"/>
  <c r="AC58" i="26"/>
  <c r="I54" i="28"/>
  <c r="I63" i="28" s="1"/>
  <c r="S59" i="30"/>
  <c r="S63" i="30"/>
  <c r="S54" i="30"/>
  <c r="S61" i="30"/>
  <c r="S57" i="30"/>
  <c r="S66" i="30"/>
  <c r="S65" i="30"/>
  <c r="S64" i="30"/>
  <c r="S58" i="30"/>
  <c r="S60" i="30"/>
  <c r="AB63" i="34"/>
  <c r="AB57" i="34"/>
  <c r="AB58" i="34"/>
  <c r="AB60" i="34"/>
  <c r="AB65" i="34"/>
  <c r="AB61" i="34"/>
  <c r="AB54" i="34"/>
  <c r="AB66" i="34"/>
  <c r="AB59" i="34"/>
  <c r="AB64" i="34"/>
  <c r="V64" i="26"/>
  <c r="V66" i="26"/>
  <c r="V57" i="26"/>
  <c r="V60" i="26"/>
  <c r="V65" i="26"/>
  <c r="V61" i="26"/>
  <c r="V63" i="26"/>
  <c r="V54" i="26"/>
  <c r="V59" i="26"/>
  <c r="V58" i="26"/>
  <c r="L63" i="30"/>
  <c r="L54" i="30"/>
  <c r="L61" i="30" s="1"/>
  <c r="K54" i="26"/>
  <c r="K63" i="26" s="1"/>
  <c r="X65" i="30"/>
  <c r="X54" i="30"/>
  <c r="X58" i="30"/>
  <c r="X59" i="30"/>
  <c r="X60" i="30"/>
  <c r="X64" i="30"/>
  <c r="X61" i="30"/>
  <c r="X63" i="30"/>
  <c r="X66" i="30"/>
  <c r="X57" i="30"/>
  <c r="Z66" i="36"/>
  <c r="Z58" i="36"/>
  <c r="Z63" i="36"/>
  <c r="Z54" i="36"/>
  <c r="Z59" i="36"/>
  <c r="Z60" i="36"/>
  <c r="Z64" i="36"/>
  <c r="Z65" i="36"/>
  <c r="Z61" i="36"/>
  <c r="Z57" i="36"/>
  <c r="N64" i="28"/>
  <c r="N60" i="28"/>
  <c r="N65" i="28"/>
  <c r="N54" i="28"/>
  <c r="N59" i="28"/>
  <c r="N58" i="28"/>
  <c r="N66" i="28"/>
  <c r="N63" i="28"/>
  <c r="N61" i="28"/>
  <c r="N57" i="28"/>
  <c r="AA63" i="34"/>
  <c r="AA66" i="34"/>
  <c r="AA64" i="34"/>
  <c r="AA60" i="34"/>
  <c r="AA57" i="34"/>
  <c r="AA54" i="34"/>
  <c r="AA61" i="34"/>
  <c r="AA59" i="34"/>
  <c r="AA65" i="34"/>
  <c r="AA58" i="34"/>
  <c r="T63" i="26"/>
  <c r="T60" i="26"/>
  <c r="T64" i="26"/>
  <c r="T58" i="26"/>
  <c r="T61" i="26"/>
  <c r="T59" i="26"/>
  <c r="T54" i="26"/>
  <c r="T57" i="26"/>
  <c r="T65" i="26"/>
  <c r="T66" i="26"/>
  <c r="R66" i="30"/>
  <c r="R59" i="30"/>
  <c r="R58" i="30"/>
  <c r="R60" i="30"/>
  <c r="R63" i="30"/>
  <c r="R54" i="30"/>
  <c r="R64" i="30"/>
  <c r="R57" i="30"/>
  <c r="R61" i="30"/>
  <c r="R65" i="30"/>
  <c r="W65" i="36"/>
  <c r="W57" i="36"/>
  <c r="W59" i="36"/>
  <c r="W66" i="36"/>
  <c r="W61" i="36"/>
  <c r="W54" i="36"/>
  <c r="W64" i="36"/>
  <c r="W58" i="36"/>
  <c r="W63" i="36"/>
  <c r="W60" i="36"/>
  <c r="Q66" i="28"/>
  <c r="Q58" i="28"/>
  <c r="Q60" i="28"/>
  <c r="Q65" i="28"/>
  <c r="Q54" i="28"/>
  <c r="Q63" i="28"/>
  <c r="Q59" i="28"/>
  <c r="Q64" i="28"/>
  <c r="Q61" i="28"/>
  <c r="Q57" i="28"/>
  <c r="AB63" i="30"/>
  <c r="AB64" i="30"/>
  <c r="AB54" i="30"/>
  <c r="AB66" i="30"/>
  <c r="AB61" i="30"/>
  <c r="AB65" i="30"/>
  <c r="AB59" i="30"/>
  <c r="AB57" i="30"/>
  <c r="AB60" i="30"/>
  <c r="AB58" i="30"/>
  <c r="M64" i="30"/>
  <c r="M63" i="30"/>
  <c r="M54" i="30"/>
  <c r="M60" i="30"/>
  <c r="M58" i="30"/>
  <c r="M57" i="30"/>
  <c r="M66" i="30"/>
  <c r="M65" i="30"/>
  <c r="M59" i="30"/>
  <c r="M61" i="30"/>
  <c r="Z66" i="34"/>
  <c r="Z54" i="34"/>
  <c r="Z63" i="34"/>
  <c r="Z58" i="34"/>
  <c r="Z60" i="34"/>
  <c r="Z65" i="34"/>
  <c r="Z59" i="34"/>
  <c r="Z61" i="34"/>
  <c r="Z64" i="34"/>
  <c r="Z57" i="34"/>
  <c r="U64" i="36"/>
  <c r="U54" i="36"/>
  <c r="U65" i="36"/>
  <c r="U58" i="36"/>
  <c r="U60" i="36"/>
  <c r="U61" i="36"/>
  <c r="U63" i="36"/>
  <c r="U66" i="36"/>
  <c r="U59" i="36"/>
  <c r="U57" i="36"/>
  <c r="Q64" i="26"/>
  <c r="Q58" i="26"/>
  <c r="Q66" i="26"/>
  <c r="Q57" i="26"/>
  <c r="Q61" i="26"/>
  <c r="Q54" i="26"/>
  <c r="Q65" i="26"/>
  <c r="Q59" i="26"/>
  <c r="Q60" i="26"/>
  <c r="Q63" i="26"/>
  <c r="AB63" i="28"/>
  <c r="AB66" i="28"/>
  <c r="AB61" i="28"/>
  <c r="AB59" i="28"/>
  <c r="AB54" i="28"/>
  <c r="AB60" i="28"/>
  <c r="AB64" i="28"/>
  <c r="AB58" i="28"/>
  <c r="AB57" i="28"/>
  <c r="AB65" i="28"/>
  <c r="K54" i="30"/>
  <c r="K64" i="30" s="1"/>
  <c r="Y66" i="28"/>
  <c r="Y65" i="28"/>
  <c r="Y54" i="28"/>
  <c r="Y63" i="28"/>
  <c r="Y58" i="28"/>
  <c r="Y60" i="28"/>
  <c r="Y59" i="28"/>
  <c r="Y64" i="28"/>
  <c r="Y61" i="28"/>
  <c r="Y57" i="28"/>
  <c r="T63" i="30"/>
  <c r="T54" i="30"/>
  <c r="T66" i="30"/>
  <c r="T61" i="30"/>
  <c r="T65" i="30"/>
  <c r="T59" i="30"/>
  <c r="T60" i="30"/>
  <c r="T57" i="30"/>
  <c r="T58" i="30"/>
  <c r="T64" i="30"/>
  <c r="R66" i="26"/>
  <c r="R63" i="26"/>
  <c r="R61" i="26"/>
  <c r="R60" i="26"/>
  <c r="R65" i="26"/>
  <c r="R59" i="26"/>
  <c r="R64" i="26"/>
  <c r="R54" i="26"/>
  <c r="R58" i="26"/>
  <c r="R57" i="26"/>
  <c r="V64" i="28"/>
  <c r="V60" i="28"/>
  <c r="V65" i="28"/>
  <c r="V54" i="28"/>
  <c r="V59" i="28"/>
  <c r="V58" i="28"/>
  <c r="V66" i="28"/>
  <c r="V63" i="28"/>
  <c r="V61" i="28"/>
  <c r="V57" i="28"/>
  <c r="I54" i="33"/>
  <c r="I61" i="33" s="1"/>
  <c r="V64" i="36"/>
  <c r="V65" i="36"/>
  <c r="V58" i="36"/>
  <c r="V57" i="36"/>
  <c r="V59" i="36"/>
  <c r="V60" i="36"/>
  <c r="V54" i="36"/>
  <c r="V63" i="36"/>
  <c r="V66" i="36"/>
  <c r="V61" i="36"/>
  <c r="S63" i="28"/>
  <c r="S64" i="28"/>
  <c r="S61" i="28"/>
  <c r="S54" i="28"/>
  <c r="S58" i="28"/>
  <c r="S57" i="28"/>
  <c r="S66" i="28"/>
  <c r="S59" i="28"/>
  <c r="S65" i="28"/>
  <c r="S60" i="28"/>
  <c r="M64" i="34"/>
  <c r="M54" i="34"/>
  <c r="M58" i="34"/>
  <c r="M60" i="34"/>
  <c r="M63" i="34"/>
  <c r="M61" i="34"/>
  <c r="M66" i="34"/>
  <c r="M57" i="34"/>
  <c r="M65" i="34"/>
  <c r="M59" i="34"/>
  <c r="K54" i="36"/>
  <c r="K61" i="36" s="1"/>
  <c r="P65" i="28"/>
  <c r="P66" i="28"/>
  <c r="P58" i="28"/>
  <c r="P64" i="28"/>
  <c r="P57" i="28"/>
  <c r="P59" i="28"/>
  <c r="P54" i="28"/>
  <c r="P61" i="28"/>
  <c r="P63" i="28"/>
  <c r="P60" i="28"/>
  <c r="Y66" i="34"/>
  <c r="Y54" i="34"/>
  <c r="Y58" i="34"/>
  <c r="Y60" i="34"/>
  <c r="Y65" i="34"/>
  <c r="Y64" i="34"/>
  <c r="Y59" i="34"/>
  <c r="Y57" i="34"/>
  <c r="Y63" i="34"/>
  <c r="Y61" i="34"/>
  <c r="Z66" i="26"/>
  <c r="Z59" i="26"/>
  <c r="Z57" i="26"/>
  <c r="Z54" i="26"/>
  <c r="Z61" i="26"/>
  <c r="Z60" i="26"/>
  <c r="Z64" i="26"/>
  <c r="Z65" i="26"/>
  <c r="Z58" i="26"/>
  <c r="Z63" i="26"/>
  <c r="O65" i="30"/>
  <c r="O66" i="30"/>
  <c r="O59" i="30"/>
  <c r="O57" i="30"/>
  <c r="O54" i="30"/>
  <c r="O61" i="30"/>
  <c r="O58" i="30"/>
  <c r="O64" i="30"/>
  <c r="O63" i="30"/>
  <c r="O60" i="30"/>
  <c r="T63" i="36"/>
  <c r="T64" i="36"/>
  <c r="T60" i="36"/>
  <c r="T54" i="36"/>
  <c r="T61" i="36"/>
  <c r="T65" i="36"/>
  <c r="T57" i="36"/>
  <c r="T66" i="36"/>
  <c r="T59" i="36"/>
  <c r="T58" i="36"/>
  <c r="U64" i="28"/>
  <c r="U54" i="28"/>
  <c r="U58" i="28"/>
  <c r="U63" i="28"/>
  <c r="U59" i="28"/>
  <c r="U65" i="28"/>
  <c r="U66" i="28"/>
  <c r="U61" i="28"/>
  <c r="U57" i="28"/>
  <c r="U60" i="28"/>
  <c r="J54" i="34"/>
  <c r="J64" i="34" s="1"/>
  <c r="W64" i="26"/>
  <c r="W60" i="26"/>
  <c r="W58" i="26"/>
  <c r="W65" i="26"/>
  <c r="W59" i="26"/>
  <c r="W61" i="26"/>
  <c r="W66" i="26"/>
  <c r="W63" i="26"/>
  <c r="W57" i="26"/>
  <c r="W54" i="26"/>
  <c r="AC64" i="30"/>
  <c r="AC63" i="30"/>
  <c r="AC54" i="30"/>
  <c r="AC58" i="30"/>
  <c r="AC60" i="30"/>
  <c r="AC61" i="30"/>
  <c r="AC57" i="30"/>
  <c r="AC66" i="30"/>
  <c r="AC65" i="30"/>
  <c r="AC59" i="30"/>
  <c r="I54" i="27"/>
  <c r="I64" i="27" s="1"/>
  <c r="AB63" i="33"/>
  <c r="AB65" i="33"/>
  <c r="AB57" i="33"/>
  <c r="AB64" i="33"/>
  <c r="AB58" i="33"/>
  <c r="AB61" i="33"/>
  <c r="AB59" i="33"/>
  <c r="AB60" i="33"/>
  <c r="AB54" i="33"/>
  <c r="AB66" i="33"/>
  <c r="V64" i="35"/>
  <c r="V65" i="35"/>
  <c r="V58" i="35"/>
  <c r="V57" i="35"/>
  <c r="V60" i="35"/>
  <c r="V54" i="35"/>
  <c r="V63" i="35"/>
  <c r="V66" i="35"/>
  <c r="V59" i="35"/>
  <c r="V61" i="35"/>
  <c r="S61" i="27"/>
  <c r="S64" i="27"/>
  <c r="S63" i="27"/>
  <c r="S54" i="27"/>
  <c r="S60" i="27"/>
  <c r="S59" i="27"/>
  <c r="S58" i="27"/>
  <c r="S57" i="27"/>
  <c r="S66" i="27"/>
  <c r="S65" i="27"/>
  <c r="L54" i="29"/>
  <c r="L64" i="29" s="1"/>
  <c r="M64" i="33"/>
  <c r="M63" i="33"/>
  <c r="M65" i="33"/>
  <c r="M54" i="33"/>
  <c r="M58" i="33"/>
  <c r="M60" i="33"/>
  <c r="M66" i="33"/>
  <c r="M59" i="33"/>
  <c r="M57" i="33"/>
  <c r="M61" i="33"/>
  <c r="K54" i="35"/>
  <c r="K61" i="35" s="1"/>
  <c r="P65" i="27"/>
  <c r="P61" i="27"/>
  <c r="P64" i="27"/>
  <c r="P59" i="27"/>
  <c r="P58" i="27"/>
  <c r="P66" i="27"/>
  <c r="P63" i="27"/>
  <c r="P54" i="27"/>
  <c r="P57" i="27"/>
  <c r="P60" i="27"/>
  <c r="X65" i="29"/>
  <c r="X58" i="29"/>
  <c r="X63" i="29"/>
  <c r="X54" i="29"/>
  <c r="X61" i="29"/>
  <c r="X57" i="29"/>
  <c r="X59" i="29"/>
  <c r="X64" i="29"/>
  <c r="X66" i="29"/>
  <c r="X60" i="29"/>
  <c r="Y66" i="33"/>
  <c r="Y60" i="33"/>
  <c r="Y63" i="33"/>
  <c r="Y54" i="33"/>
  <c r="Y65" i="33"/>
  <c r="Y58" i="33"/>
  <c r="Y64" i="33"/>
  <c r="Y57" i="33"/>
  <c r="Y59" i="33"/>
  <c r="Y61" i="33"/>
  <c r="Z66" i="35"/>
  <c r="Z58" i="35"/>
  <c r="Z60" i="35"/>
  <c r="Z59" i="35"/>
  <c r="Z63" i="35"/>
  <c r="Z54" i="35"/>
  <c r="Z65" i="35"/>
  <c r="Z61" i="35"/>
  <c r="Z64" i="35"/>
  <c r="Z57" i="35"/>
  <c r="N64" i="27"/>
  <c r="N63" i="27"/>
  <c r="N65" i="27"/>
  <c r="N58" i="27"/>
  <c r="N60" i="27"/>
  <c r="N54" i="27"/>
  <c r="N57" i="27"/>
  <c r="N61" i="27"/>
  <c r="N59" i="27"/>
  <c r="N66" i="27"/>
  <c r="O65" i="29"/>
  <c r="O61" i="29"/>
  <c r="O58" i="29"/>
  <c r="O63" i="29"/>
  <c r="O59" i="29"/>
  <c r="O64" i="29"/>
  <c r="O66" i="29"/>
  <c r="O60" i="29"/>
  <c r="O57" i="29"/>
  <c r="O54" i="29"/>
  <c r="AA63" i="33"/>
  <c r="AA66" i="33"/>
  <c r="AA61" i="33"/>
  <c r="AA64" i="33"/>
  <c r="AA57" i="33"/>
  <c r="AA59" i="33"/>
  <c r="AA65" i="33"/>
  <c r="AA58" i="33"/>
  <c r="AA60" i="33"/>
  <c r="AA54" i="33"/>
  <c r="T63" i="35"/>
  <c r="T58" i="35"/>
  <c r="T64" i="35"/>
  <c r="T66" i="35"/>
  <c r="T60" i="35"/>
  <c r="T59" i="35"/>
  <c r="T54" i="35"/>
  <c r="T61" i="35"/>
  <c r="T57" i="35"/>
  <c r="T65" i="35"/>
  <c r="U64" i="27"/>
  <c r="U63" i="27"/>
  <c r="U54" i="27"/>
  <c r="U60" i="27"/>
  <c r="U58" i="27"/>
  <c r="U61" i="27"/>
  <c r="U65" i="27"/>
  <c r="U59" i="27"/>
  <c r="U57" i="27"/>
  <c r="U66" i="27"/>
  <c r="R65" i="29"/>
  <c r="R66" i="29"/>
  <c r="R54" i="29"/>
  <c r="R57" i="29"/>
  <c r="R61" i="29"/>
  <c r="R59" i="29"/>
  <c r="R58" i="29"/>
  <c r="R63" i="29"/>
  <c r="R60" i="29"/>
  <c r="R64" i="29"/>
  <c r="J54" i="33"/>
  <c r="J64" i="33" s="1"/>
  <c r="W65" i="35"/>
  <c r="W64" i="35"/>
  <c r="W57" i="35"/>
  <c r="W66" i="35"/>
  <c r="W59" i="35"/>
  <c r="W61" i="35"/>
  <c r="W54" i="35"/>
  <c r="W60" i="35"/>
  <c r="W63" i="35"/>
  <c r="W58" i="35"/>
  <c r="Q66" i="27"/>
  <c r="Q65" i="27"/>
  <c r="Q54" i="27"/>
  <c r="Q60" i="27"/>
  <c r="Q58" i="27"/>
  <c r="Q59" i="27"/>
  <c r="Q64" i="27"/>
  <c r="Q61" i="27"/>
  <c r="Q63" i="27"/>
  <c r="Q57" i="27"/>
  <c r="AC64" i="29"/>
  <c r="AC63" i="29"/>
  <c r="AC54" i="29"/>
  <c r="AC60" i="29"/>
  <c r="AC58" i="29"/>
  <c r="AC57" i="29"/>
  <c r="AC61" i="29"/>
  <c r="AC66" i="29"/>
  <c r="AC65" i="29"/>
  <c r="AC59" i="29"/>
  <c r="OC56" i="18"/>
  <c r="OD56" i="18"/>
  <c r="OG56" i="18"/>
  <c r="OE56" i="18"/>
  <c r="OA56" i="18"/>
  <c r="OF56" i="18"/>
  <c r="OB56" i="18"/>
  <c r="NZ56" i="18"/>
  <c r="OC46" i="18"/>
  <c r="OE46" i="18"/>
  <c r="OA46" i="18"/>
  <c r="OG46" i="18"/>
  <c r="OD46" i="18"/>
  <c r="NZ46" i="18"/>
  <c r="OF46" i="18"/>
  <c r="OB46" i="18"/>
  <c r="OF86" i="18"/>
  <c r="OB86" i="18"/>
  <c r="OG86" i="18"/>
  <c r="OA86" i="18"/>
  <c r="OD86" i="18"/>
  <c r="NZ86" i="18"/>
  <c r="OE86" i="18"/>
  <c r="OC86" i="18"/>
  <c r="OB66" i="18"/>
  <c r="OF66" i="18"/>
  <c r="OG66" i="18"/>
  <c r="OE66" i="18"/>
  <c r="OC66" i="18"/>
  <c r="OA66" i="18"/>
  <c r="NZ66" i="18"/>
  <c r="OD66" i="18"/>
  <c r="OA76" i="18"/>
  <c r="OD76" i="18"/>
  <c r="OE76" i="18"/>
  <c r="NZ76" i="18"/>
  <c r="OF76" i="18"/>
  <c r="OB76" i="18"/>
  <c r="OG76" i="18"/>
  <c r="OC76" i="18"/>
  <c r="MY86" i="18"/>
  <c r="NR86" i="18"/>
  <c r="NH86" i="18"/>
  <c r="NC86" i="18"/>
  <c r="NG86" i="18"/>
  <c r="NQ86" i="18"/>
  <c r="MW86" i="18"/>
  <c r="MN86" i="18"/>
  <c r="MQ86" i="18"/>
  <c r="NP86" i="18"/>
  <c r="NE86" i="18"/>
  <c r="NI86" i="18"/>
  <c r="ML86" i="18"/>
  <c r="MV86" i="18"/>
  <c r="NS86" i="18"/>
  <c r="NU86" i="18"/>
  <c r="ND86" i="18"/>
  <c r="NM86" i="18"/>
  <c r="MR86" i="18"/>
  <c r="MZ86" i="18"/>
  <c r="MT86" i="18"/>
  <c r="MP86" i="18"/>
  <c r="NV86" i="18"/>
  <c r="MX86" i="18"/>
  <c r="MM86" i="18"/>
  <c r="MO86" i="18"/>
  <c r="NB86" i="18"/>
  <c r="NO86" i="18"/>
  <c r="NF86" i="18"/>
  <c r="NN86" i="18"/>
  <c r="NY86" i="18"/>
  <c r="NL86" i="18"/>
  <c r="NA86" i="18"/>
  <c r="MU86" i="18"/>
  <c r="NK86" i="18"/>
  <c r="NW86" i="18"/>
  <c r="MS86" i="18"/>
  <c r="NT86" i="18"/>
  <c r="NX86" i="18"/>
  <c r="NJ86" i="18"/>
  <c r="MY76" i="18"/>
  <c r="NB76" i="18"/>
  <c r="NV76" i="18"/>
  <c r="NM76" i="18"/>
  <c r="NU76" i="18"/>
  <c r="NW76" i="18"/>
  <c r="MT76" i="18"/>
  <c r="NX76" i="18"/>
  <c r="MZ76" i="18"/>
  <c r="MW76" i="18"/>
  <c r="NE76" i="18"/>
  <c r="NF76" i="18"/>
  <c r="MM76" i="18"/>
  <c r="NR76" i="18"/>
  <c r="NP76" i="18"/>
  <c r="MR76" i="18"/>
  <c r="MV76" i="18"/>
  <c r="MO76" i="18"/>
  <c r="MQ76" i="18"/>
  <c r="ML76" i="18"/>
  <c r="NJ76" i="18"/>
  <c r="NH76" i="18"/>
  <c r="NY76" i="18"/>
  <c r="NC76" i="18"/>
  <c r="NG76" i="18"/>
  <c r="MX76" i="18"/>
  <c r="NQ76" i="18"/>
  <c r="NI76" i="18"/>
  <c r="NO76" i="18"/>
  <c r="NS76" i="18"/>
  <c r="NT76" i="18"/>
  <c r="NA76" i="18"/>
  <c r="MS76" i="18"/>
  <c r="NK76" i="18"/>
  <c r="MU76" i="18"/>
  <c r="NN76" i="18"/>
  <c r="NL76" i="18"/>
  <c r="ND76" i="18"/>
  <c r="MN76" i="18"/>
  <c r="MP76" i="18"/>
  <c r="FL19" i="18"/>
  <c r="EQ31" i="18"/>
  <c r="EQ33" i="18"/>
  <c r="EQ35" i="18"/>
  <c r="EQ32" i="18"/>
  <c r="EQ34" i="18"/>
  <c r="EQ36" i="18"/>
  <c r="EQ38" i="18"/>
  <c r="EQ40" i="18"/>
  <c r="EQ42" i="18"/>
  <c r="EQ37" i="18"/>
  <c r="EQ39" i="18"/>
  <c r="EQ41" i="18"/>
  <c r="EQ43" i="18"/>
  <c r="EQ45" i="18"/>
  <c r="EQ47" i="18"/>
  <c r="EQ49" i="18"/>
  <c r="EQ51" i="18"/>
  <c r="EQ53" i="18"/>
  <c r="EQ55" i="18"/>
  <c r="EQ57" i="18"/>
  <c r="EQ59" i="18"/>
  <c r="EQ44" i="18"/>
  <c r="EQ46" i="18"/>
  <c r="EQ48" i="18"/>
  <c r="EQ50" i="18"/>
  <c r="EQ52" i="18"/>
  <c r="EQ54" i="18"/>
  <c r="EQ56" i="18"/>
  <c r="EQ58" i="18"/>
  <c r="EQ60" i="18"/>
  <c r="EQ61" i="18"/>
  <c r="EQ63" i="18"/>
  <c r="EQ65" i="18"/>
  <c r="EQ67" i="18"/>
  <c r="EQ69" i="18"/>
  <c r="EQ71" i="18"/>
  <c r="EQ73" i="18"/>
  <c r="EQ75" i="18"/>
  <c r="EQ62" i="18"/>
  <c r="EQ64" i="18"/>
  <c r="EQ66" i="18"/>
  <c r="EQ68" i="18"/>
  <c r="EQ72" i="18"/>
  <c r="EQ76" i="18"/>
  <c r="EQ77" i="18"/>
  <c r="EQ79" i="18"/>
  <c r="EQ81" i="18"/>
  <c r="EQ83" i="18"/>
  <c r="EQ85" i="18"/>
  <c r="EQ87" i="18"/>
  <c r="EQ89" i="18"/>
  <c r="EQ22" i="18"/>
  <c r="EQ70" i="18"/>
  <c r="EQ74" i="18"/>
  <c r="EQ78" i="18"/>
  <c r="EQ80" i="18"/>
  <c r="EQ82" i="18"/>
  <c r="EQ84" i="18"/>
  <c r="EQ86" i="18"/>
  <c r="EQ88" i="18"/>
  <c r="EQ90" i="18"/>
  <c r="EQ23" i="18"/>
  <c r="EQ25" i="18"/>
  <c r="EQ27" i="18"/>
  <c r="EQ29" i="18"/>
  <c r="EQ21" i="18"/>
  <c r="EQ24" i="18"/>
  <c r="EQ26" i="18"/>
  <c r="EQ28" i="18"/>
  <c r="EQ30" i="18"/>
  <c r="FE31" i="18"/>
  <c r="FE33" i="18"/>
  <c r="FE32" i="18"/>
  <c r="FE34" i="18"/>
  <c r="FE35" i="18"/>
  <c r="FE36" i="18"/>
  <c r="FE38" i="18"/>
  <c r="FE40" i="18"/>
  <c r="FE42" i="18"/>
  <c r="FE37" i="18"/>
  <c r="FE39" i="18"/>
  <c r="FE41" i="18"/>
  <c r="FE43" i="18"/>
  <c r="FE45" i="18"/>
  <c r="FE47" i="18"/>
  <c r="FE49" i="18"/>
  <c r="FE51" i="18"/>
  <c r="FE53" i="18"/>
  <c r="FE55" i="18"/>
  <c r="FE57" i="18"/>
  <c r="FE59" i="18"/>
  <c r="FE44" i="18"/>
  <c r="FE46" i="18"/>
  <c r="FE48" i="18"/>
  <c r="FE50" i="18"/>
  <c r="FE52" i="18"/>
  <c r="FE54" i="18"/>
  <c r="FE56" i="18"/>
  <c r="FE58" i="18"/>
  <c r="FE61" i="18"/>
  <c r="FE63" i="18"/>
  <c r="FE65" i="18"/>
  <c r="FE67" i="18"/>
  <c r="FE69" i="18"/>
  <c r="FE71" i="18"/>
  <c r="FE73" i="18"/>
  <c r="FE75" i="18"/>
  <c r="FE60" i="18"/>
  <c r="FE62" i="18"/>
  <c r="FE64" i="18"/>
  <c r="FE66" i="18"/>
  <c r="FE68" i="18"/>
  <c r="FE70" i="18"/>
  <c r="FE74" i="18"/>
  <c r="FE77" i="18"/>
  <c r="FE79" i="18"/>
  <c r="FE81" i="18"/>
  <c r="FE83" i="18"/>
  <c r="FE85" i="18"/>
  <c r="FE87" i="18"/>
  <c r="FE89" i="18"/>
  <c r="FE22" i="18"/>
  <c r="FE72" i="18"/>
  <c r="FE76" i="18"/>
  <c r="FE78" i="18"/>
  <c r="FE80" i="18"/>
  <c r="FE82" i="18"/>
  <c r="FE84" i="18"/>
  <c r="FE86" i="18"/>
  <c r="FE88" i="18"/>
  <c r="FE90" i="18"/>
  <c r="FE23" i="18"/>
  <c r="FE25" i="18"/>
  <c r="FE27" i="18"/>
  <c r="FE29" i="18"/>
  <c r="FE24" i="18"/>
  <c r="FE26" i="18"/>
  <c r="FE28" i="18"/>
  <c r="FE30" i="18"/>
  <c r="FE21" i="18"/>
  <c r="EX32" i="18"/>
  <c r="EX34" i="18"/>
  <c r="EX31" i="18"/>
  <c r="EX33" i="18"/>
  <c r="EX35" i="18"/>
  <c r="EX37" i="18"/>
  <c r="EX39" i="18"/>
  <c r="EX41" i="18"/>
  <c r="EX43" i="18"/>
  <c r="EX36" i="18"/>
  <c r="EX38" i="18"/>
  <c r="EX40" i="18"/>
  <c r="EX42" i="18"/>
  <c r="EX44" i="18"/>
  <c r="EX46" i="18"/>
  <c r="EX48" i="18"/>
  <c r="EX50" i="18"/>
  <c r="EX52" i="18"/>
  <c r="EX54" i="18"/>
  <c r="EX56" i="18"/>
  <c r="EX58" i="18"/>
  <c r="EX45" i="18"/>
  <c r="EX47" i="18"/>
  <c r="EX49" i="18"/>
  <c r="EX51" i="18"/>
  <c r="EX53" i="18"/>
  <c r="EX55" i="18"/>
  <c r="EX57" i="18"/>
  <c r="EX59" i="18"/>
  <c r="EX60" i="18"/>
  <c r="EX62" i="18"/>
  <c r="EX64" i="18"/>
  <c r="EX66" i="18"/>
  <c r="EX68" i="18"/>
  <c r="EX70" i="18"/>
  <c r="EX72" i="18"/>
  <c r="EX74" i="18"/>
  <c r="EX61" i="18"/>
  <c r="EX63" i="18"/>
  <c r="EX65" i="18"/>
  <c r="EX67" i="18"/>
  <c r="EX69" i="18"/>
  <c r="EX73" i="18"/>
  <c r="EX76" i="18"/>
  <c r="EX78" i="18"/>
  <c r="EX80" i="18"/>
  <c r="EX82" i="18"/>
  <c r="EX84" i="18"/>
  <c r="EX86" i="18"/>
  <c r="EX88" i="18"/>
  <c r="EX90" i="18"/>
  <c r="EX23" i="18"/>
  <c r="EX25" i="18"/>
  <c r="EX71" i="18"/>
  <c r="EX75" i="18"/>
  <c r="EX77" i="18"/>
  <c r="EX79" i="18"/>
  <c r="EX81" i="18"/>
  <c r="EX83" i="18"/>
  <c r="EX85" i="18"/>
  <c r="EX87" i="18"/>
  <c r="EX89" i="18"/>
  <c r="EX22" i="18"/>
  <c r="EX24" i="18"/>
  <c r="EX26" i="18"/>
  <c r="EX28" i="18"/>
  <c r="EX30" i="18"/>
  <c r="EX21" i="18"/>
  <c r="EX27" i="18"/>
  <c r="EX29" i="18"/>
  <c r="EY31" i="18"/>
  <c r="EY33" i="18"/>
  <c r="EY32" i="18"/>
  <c r="EY34" i="18"/>
  <c r="EY36" i="18"/>
  <c r="EY38" i="18"/>
  <c r="EY40" i="18"/>
  <c r="EY42" i="18"/>
  <c r="EY35" i="18"/>
  <c r="EY37" i="18"/>
  <c r="EY39" i="18"/>
  <c r="EY41" i="18"/>
  <c r="EY43" i="18"/>
  <c r="EY45" i="18"/>
  <c r="EY47" i="18"/>
  <c r="EY49" i="18"/>
  <c r="EY51" i="18"/>
  <c r="EY53" i="18"/>
  <c r="EY55" i="18"/>
  <c r="EY57" i="18"/>
  <c r="EY59" i="18"/>
  <c r="EY44" i="18"/>
  <c r="EY46" i="18"/>
  <c r="EY48" i="18"/>
  <c r="EY50" i="18"/>
  <c r="EY52" i="18"/>
  <c r="EY54" i="18"/>
  <c r="EY56" i="18"/>
  <c r="EY58" i="18"/>
  <c r="EY61" i="18"/>
  <c r="EY63" i="18"/>
  <c r="EY65" i="18"/>
  <c r="EY67" i="18"/>
  <c r="EY69" i="18"/>
  <c r="EY71" i="18"/>
  <c r="EY73" i="18"/>
  <c r="EY75" i="18"/>
  <c r="EY60" i="18"/>
  <c r="EY62" i="18"/>
  <c r="EY64" i="18"/>
  <c r="EY66" i="18"/>
  <c r="EY68" i="18"/>
  <c r="EY72" i="18"/>
  <c r="EY77" i="18"/>
  <c r="EY79" i="18"/>
  <c r="EY81" i="18"/>
  <c r="EY83" i="18"/>
  <c r="EY85" i="18"/>
  <c r="EY87" i="18"/>
  <c r="EY89" i="18"/>
  <c r="EY70" i="18"/>
  <c r="EY74" i="18"/>
  <c r="EY76" i="18"/>
  <c r="EY78" i="18"/>
  <c r="EY80" i="18"/>
  <c r="EY82" i="18"/>
  <c r="EY84" i="18"/>
  <c r="EY86" i="18"/>
  <c r="EY88" i="18"/>
  <c r="EY90" i="18"/>
  <c r="EY23" i="18"/>
  <c r="EY25" i="18"/>
  <c r="EY27" i="18"/>
  <c r="EY29" i="18"/>
  <c r="EY22" i="18"/>
  <c r="EY24" i="18"/>
  <c r="EY26" i="18"/>
  <c r="EY28" i="18"/>
  <c r="EY30" i="18"/>
  <c r="EY21" i="18"/>
  <c r="FK31" i="18"/>
  <c r="FK33" i="18"/>
  <c r="FK32" i="18"/>
  <c r="FK34" i="18"/>
  <c r="FK36" i="18"/>
  <c r="FK38" i="18"/>
  <c r="FK40" i="18"/>
  <c r="FK42" i="18"/>
  <c r="FK35" i="18"/>
  <c r="FK37" i="18"/>
  <c r="FK39" i="18"/>
  <c r="FK41" i="18"/>
  <c r="FK43" i="18"/>
  <c r="FK45" i="18"/>
  <c r="FK47" i="18"/>
  <c r="FK49" i="18"/>
  <c r="FK51" i="18"/>
  <c r="FK53" i="18"/>
  <c r="FK55" i="18"/>
  <c r="FK57" i="18"/>
  <c r="FK59" i="18"/>
  <c r="FK44" i="18"/>
  <c r="FK46" i="18"/>
  <c r="FK48" i="18"/>
  <c r="FK50" i="18"/>
  <c r="FK52" i="18"/>
  <c r="FK54" i="18"/>
  <c r="FK56" i="18"/>
  <c r="FK58" i="18"/>
  <c r="FK61" i="18"/>
  <c r="FK63" i="18"/>
  <c r="FK65" i="18"/>
  <c r="FK67" i="18"/>
  <c r="FK69" i="18"/>
  <c r="FK71" i="18"/>
  <c r="FK73" i="18"/>
  <c r="FK75" i="18"/>
  <c r="FK60" i="18"/>
  <c r="FK62" i="18"/>
  <c r="FK64" i="18"/>
  <c r="FK66" i="18"/>
  <c r="FK68" i="18"/>
  <c r="FK72" i="18"/>
  <c r="FK77" i="18"/>
  <c r="FK79" i="18"/>
  <c r="FK81" i="18"/>
  <c r="FK83" i="18"/>
  <c r="FK85" i="18"/>
  <c r="FK87" i="18"/>
  <c r="FK89" i="18"/>
  <c r="FK22" i="18"/>
  <c r="FK24" i="18"/>
  <c r="FK70" i="18"/>
  <c r="FK74" i="18"/>
  <c r="FK76" i="18"/>
  <c r="FK78" i="18"/>
  <c r="FK80" i="18"/>
  <c r="FK82" i="18"/>
  <c r="FK84" i="18"/>
  <c r="FK86" i="18"/>
  <c r="FK88" i="18"/>
  <c r="FK90" i="18"/>
  <c r="FK23" i="18"/>
  <c r="FK25" i="18"/>
  <c r="FK27" i="18"/>
  <c r="FK29" i="18"/>
  <c r="FK26" i="18"/>
  <c r="FK28" i="18"/>
  <c r="FK30" i="18"/>
  <c r="FK21" i="18"/>
  <c r="FA31" i="18"/>
  <c r="FA33" i="18"/>
  <c r="FA32" i="18"/>
  <c r="FA34" i="18"/>
  <c r="FA35" i="18"/>
  <c r="FA36" i="18"/>
  <c r="FA38" i="18"/>
  <c r="FA40" i="18"/>
  <c r="FA42" i="18"/>
  <c r="FA37" i="18"/>
  <c r="FA39" i="18"/>
  <c r="FA41" i="18"/>
  <c r="FA43" i="18"/>
  <c r="FA45" i="18"/>
  <c r="FA47" i="18"/>
  <c r="FA49" i="18"/>
  <c r="FA51" i="18"/>
  <c r="FA53" i="18"/>
  <c r="FA55" i="18"/>
  <c r="FA57" i="18"/>
  <c r="FA59" i="18"/>
  <c r="FA44" i="18"/>
  <c r="FA46" i="18"/>
  <c r="FA48" i="18"/>
  <c r="FA50" i="18"/>
  <c r="FA52" i="18"/>
  <c r="FA54" i="18"/>
  <c r="FA56" i="18"/>
  <c r="FA58" i="18"/>
  <c r="FA61" i="18"/>
  <c r="FA63" i="18"/>
  <c r="FA65" i="18"/>
  <c r="FA67" i="18"/>
  <c r="FA69" i="18"/>
  <c r="FA71" i="18"/>
  <c r="FA73" i="18"/>
  <c r="FA75" i="18"/>
  <c r="FA60" i="18"/>
  <c r="FA62" i="18"/>
  <c r="FA64" i="18"/>
  <c r="FA66" i="18"/>
  <c r="FA68" i="18"/>
  <c r="FA70" i="18"/>
  <c r="FA74" i="18"/>
  <c r="FA77" i="18"/>
  <c r="FA79" i="18"/>
  <c r="FA81" i="18"/>
  <c r="FA83" i="18"/>
  <c r="FA85" i="18"/>
  <c r="FA87" i="18"/>
  <c r="FA89" i="18"/>
  <c r="FA22" i="18"/>
  <c r="FA26" i="18"/>
  <c r="FA28" i="18"/>
  <c r="FA72" i="18"/>
  <c r="FA76" i="18"/>
  <c r="FA78" i="18"/>
  <c r="FA80" i="18"/>
  <c r="FA82" i="18"/>
  <c r="FA84" i="18"/>
  <c r="FA86" i="18"/>
  <c r="FA88" i="18"/>
  <c r="FA90" i="18"/>
  <c r="FA23" i="18"/>
  <c r="FA25" i="18"/>
  <c r="FA27" i="18"/>
  <c r="FA29" i="18"/>
  <c r="FA24" i="18"/>
  <c r="FA30" i="18"/>
  <c r="FA21" i="18"/>
  <c r="EU31" i="18"/>
  <c r="EU33" i="18"/>
  <c r="EU32" i="18"/>
  <c r="EU34" i="18"/>
  <c r="EU36" i="18"/>
  <c r="EU38" i="18"/>
  <c r="EU40" i="18"/>
  <c r="EU42" i="18"/>
  <c r="EU35" i="18"/>
  <c r="EU37" i="18"/>
  <c r="EU39" i="18"/>
  <c r="EU41" i="18"/>
  <c r="EU43" i="18"/>
  <c r="EU45" i="18"/>
  <c r="EU47" i="18"/>
  <c r="EU49" i="18"/>
  <c r="EU51" i="18"/>
  <c r="EU53" i="18"/>
  <c r="EU55" i="18"/>
  <c r="EU57" i="18"/>
  <c r="EU59" i="18"/>
  <c r="EU44" i="18"/>
  <c r="EU46" i="18"/>
  <c r="EU48" i="18"/>
  <c r="EU50" i="18"/>
  <c r="EU52" i="18"/>
  <c r="EU54" i="18"/>
  <c r="EU56" i="18"/>
  <c r="EU58" i="18"/>
  <c r="EU61" i="18"/>
  <c r="EU63" i="18"/>
  <c r="EU65" i="18"/>
  <c r="EU67" i="18"/>
  <c r="EU69" i="18"/>
  <c r="EU71" i="18"/>
  <c r="EU73" i="18"/>
  <c r="EU75" i="18"/>
  <c r="EU60" i="18"/>
  <c r="EU62" i="18"/>
  <c r="EU64" i="18"/>
  <c r="EU66" i="18"/>
  <c r="EU68" i="18"/>
  <c r="EU72" i="18"/>
  <c r="EU76" i="18"/>
  <c r="EU77" i="18"/>
  <c r="EU79" i="18"/>
  <c r="EU81" i="18"/>
  <c r="EU83" i="18"/>
  <c r="EU85" i="18"/>
  <c r="EU87" i="18"/>
  <c r="EU89" i="18"/>
  <c r="EU22" i="18"/>
  <c r="EU24" i="18"/>
  <c r="EU26" i="18"/>
  <c r="EU28" i="18"/>
  <c r="EU70" i="18"/>
  <c r="EU74" i="18"/>
  <c r="EU78" i="18"/>
  <c r="EU80" i="18"/>
  <c r="EU82" i="18"/>
  <c r="EU84" i="18"/>
  <c r="EU86" i="18"/>
  <c r="EU88" i="18"/>
  <c r="EU90" i="18"/>
  <c r="EU23" i="18"/>
  <c r="EU25" i="18"/>
  <c r="EU27" i="18"/>
  <c r="EU29" i="18"/>
  <c r="EU30" i="18"/>
  <c r="EU21" i="18"/>
  <c r="FF32" i="18"/>
  <c r="FF34" i="18"/>
  <c r="FF31" i="18"/>
  <c r="FF33" i="18"/>
  <c r="FF35" i="18"/>
  <c r="FF37" i="18"/>
  <c r="FF39" i="18"/>
  <c r="FF41" i="18"/>
  <c r="FF36" i="18"/>
  <c r="FF38" i="18"/>
  <c r="FF40" i="18"/>
  <c r="FF42" i="18"/>
  <c r="FF43" i="18"/>
  <c r="FF44" i="18"/>
  <c r="FF46" i="18"/>
  <c r="FF48" i="18"/>
  <c r="FF50" i="18"/>
  <c r="FF52" i="18"/>
  <c r="FF54" i="18"/>
  <c r="FF56" i="18"/>
  <c r="FF58" i="18"/>
  <c r="FF45" i="18"/>
  <c r="FF47" i="18"/>
  <c r="FF49" i="18"/>
  <c r="FF51" i="18"/>
  <c r="FF53" i="18"/>
  <c r="FF55" i="18"/>
  <c r="FF57" i="18"/>
  <c r="FF59" i="18"/>
  <c r="FF60" i="18"/>
  <c r="FF62" i="18"/>
  <c r="FF64" i="18"/>
  <c r="FF66" i="18"/>
  <c r="FF68" i="18"/>
  <c r="FF70" i="18"/>
  <c r="FF72" i="18"/>
  <c r="FF74" i="18"/>
  <c r="FF61" i="18"/>
  <c r="FF63" i="18"/>
  <c r="FF65" i="18"/>
  <c r="FF67" i="18"/>
  <c r="FF69" i="18"/>
  <c r="FF73" i="18"/>
  <c r="FF76" i="18"/>
  <c r="FF78" i="18"/>
  <c r="FF80" i="18"/>
  <c r="FF82" i="18"/>
  <c r="FF84" i="18"/>
  <c r="FF86" i="18"/>
  <c r="FF88" i="18"/>
  <c r="FF90" i="18"/>
  <c r="FF27" i="18"/>
  <c r="FF71" i="18"/>
  <c r="FF75" i="18"/>
  <c r="FF77" i="18"/>
  <c r="FF79" i="18"/>
  <c r="FF81" i="18"/>
  <c r="FF83" i="18"/>
  <c r="FF85" i="18"/>
  <c r="FF87" i="18"/>
  <c r="FF89" i="18"/>
  <c r="FF22" i="18"/>
  <c r="FF24" i="18"/>
  <c r="FF26" i="18"/>
  <c r="FF28" i="18"/>
  <c r="FF30" i="18"/>
  <c r="FF21" i="18"/>
  <c r="FF23" i="18"/>
  <c r="FF25" i="18"/>
  <c r="FF29" i="18"/>
  <c r="FG31" i="18"/>
  <c r="FG33" i="18"/>
  <c r="FG32" i="18"/>
  <c r="FG34" i="18"/>
  <c r="FG36" i="18"/>
  <c r="FG38" i="18"/>
  <c r="FG40" i="18"/>
  <c r="FG42" i="18"/>
  <c r="FG35" i="18"/>
  <c r="FG37" i="18"/>
  <c r="FG39" i="18"/>
  <c r="FG41" i="18"/>
  <c r="FG43" i="18"/>
  <c r="FG45" i="18"/>
  <c r="FG47" i="18"/>
  <c r="FG49" i="18"/>
  <c r="FG51" i="18"/>
  <c r="FG53" i="18"/>
  <c r="FG55" i="18"/>
  <c r="FG57" i="18"/>
  <c r="FG59" i="18"/>
  <c r="FG44" i="18"/>
  <c r="FG46" i="18"/>
  <c r="FG48" i="18"/>
  <c r="FG50" i="18"/>
  <c r="FG52" i="18"/>
  <c r="FG54" i="18"/>
  <c r="FG56" i="18"/>
  <c r="FG58" i="18"/>
  <c r="FG61" i="18"/>
  <c r="FG63" i="18"/>
  <c r="FG65" i="18"/>
  <c r="FG67" i="18"/>
  <c r="FG69" i="18"/>
  <c r="FG71" i="18"/>
  <c r="FG73" i="18"/>
  <c r="FG75" i="18"/>
  <c r="FG60" i="18"/>
  <c r="FG62" i="18"/>
  <c r="FG64" i="18"/>
  <c r="FG66" i="18"/>
  <c r="FG68" i="18"/>
  <c r="FG72" i="18"/>
  <c r="FG77" i="18"/>
  <c r="FG79" i="18"/>
  <c r="FG81" i="18"/>
  <c r="FG83" i="18"/>
  <c r="FG85" i="18"/>
  <c r="FG87" i="18"/>
  <c r="FG89" i="18"/>
  <c r="FG26" i="18"/>
  <c r="FG28" i="18"/>
  <c r="FG70" i="18"/>
  <c r="FG74" i="18"/>
  <c r="FG76" i="18"/>
  <c r="FG78" i="18"/>
  <c r="FG80" i="18"/>
  <c r="FG82" i="18"/>
  <c r="FG84" i="18"/>
  <c r="FG86" i="18"/>
  <c r="FG88" i="18"/>
  <c r="FG90" i="18"/>
  <c r="FG23" i="18"/>
  <c r="FG25" i="18"/>
  <c r="FG27" i="18"/>
  <c r="FG29" i="18"/>
  <c r="FG22" i="18"/>
  <c r="FG24" i="18"/>
  <c r="FG30" i="18"/>
  <c r="FG21" i="18"/>
  <c r="FH32" i="18"/>
  <c r="FH34" i="18"/>
  <c r="FH31" i="18"/>
  <c r="FH33" i="18"/>
  <c r="FH35" i="18"/>
  <c r="FH37" i="18"/>
  <c r="FH39" i="18"/>
  <c r="FH41" i="18"/>
  <c r="FH36" i="18"/>
  <c r="FH38" i="18"/>
  <c r="FH40" i="18"/>
  <c r="FH42" i="18"/>
  <c r="FH44" i="18"/>
  <c r="FH46" i="18"/>
  <c r="FH48" i="18"/>
  <c r="FH50" i="18"/>
  <c r="FH52" i="18"/>
  <c r="FH54" i="18"/>
  <c r="FH56" i="18"/>
  <c r="FH58" i="18"/>
  <c r="FH43" i="18"/>
  <c r="FH45" i="18"/>
  <c r="FH47" i="18"/>
  <c r="FH49" i="18"/>
  <c r="FH51" i="18"/>
  <c r="FH53" i="18"/>
  <c r="FH55" i="18"/>
  <c r="FH57" i="18"/>
  <c r="FH59" i="18"/>
  <c r="FH60" i="18"/>
  <c r="FH62" i="18"/>
  <c r="FH64" i="18"/>
  <c r="FH66" i="18"/>
  <c r="FH68" i="18"/>
  <c r="FH70" i="18"/>
  <c r="FH72" i="18"/>
  <c r="FH74" i="18"/>
  <c r="FH61" i="18"/>
  <c r="FH63" i="18"/>
  <c r="FH65" i="18"/>
  <c r="FH67" i="18"/>
  <c r="FH69" i="18"/>
  <c r="FH71" i="18"/>
  <c r="FH75" i="18"/>
  <c r="FH76" i="18"/>
  <c r="FH78" i="18"/>
  <c r="FH80" i="18"/>
  <c r="FH82" i="18"/>
  <c r="FH84" i="18"/>
  <c r="FH86" i="18"/>
  <c r="FH88" i="18"/>
  <c r="FH90" i="18"/>
  <c r="FH73" i="18"/>
  <c r="FH77" i="18"/>
  <c r="FH79" i="18"/>
  <c r="FH81" i="18"/>
  <c r="FH83" i="18"/>
  <c r="FH85" i="18"/>
  <c r="FH87" i="18"/>
  <c r="FH89" i="18"/>
  <c r="FH22" i="18"/>
  <c r="FH24" i="18"/>
  <c r="FH26" i="18"/>
  <c r="FH28" i="18"/>
  <c r="FH30" i="18"/>
  <c r="FH21" i="18"/>
  <c r="FH23" i="18"/>
  <c r="FH25" i="18"/>
  <c r="FH27" i="18"/>
  <c r="FH29" i="18"/>
  <c r="EV32" i="18"/>
  <c r="EV34" i="18"/>
  <c r="EV31" i="18"/>
  <c r="EV33" i="18"/>
  <c r="EV35" i="18"/>
  <c r="EV37" i="18"/>
  <c r="EV39" i="18"/>
  <c r="EV41" i="18"/>
  <c r="EV43" i="18"/>
  <c r="EV36" i="18"/>
  <c r="EV38" i="18"/>
  <c r="EV40" i="18"/>
  <c r="EV42" i="18"/>
  <c r="EV44" i="18"/>
  <c r="EV46" i="18"/>
  <c r="EV48" i="18"/>
  <c r="EV50" i="18"/>
  <c r="EV52" i="18"/>
  <c r="EV54" i="18"/>
  <c r="EV56" i="18"/>
  <c r="EV58" i="18"/>
  <c r="EV45" i="18"/>
  <c r="EV47" i="18"/>
  <c r="EV49" i="18"/>
  <c r="EV51" i="18"/>
  <c r="EV53" i="18"/>
  <c r="EV55" i="18"/>
  <c r="EV57" i="18"/>
  <c r="EV59" i="18"/>
  <c r="EV60" i="18"/>
  <c r="EV62" i="18"/>
  <c r="EV64" i="18"/>
  <c r="EV66" i="18"/>
  <c r="EV68" i="18"/>
  <c r="EV70" i="18"/>
  <c r="EV72" i="18"/>
  <c r="EV74" i="18"/>
  <c r="EV76" i="18"/>
  <c r="EV61" i="18"/>
  <c r="EV63" i="18"/>
  <c r="EV65" i="18"/>
  <c r="EV67" i="18"/>
  <c r="EV69" i="18"/>
  <c r="EV71" i="18"/>
  <c r="EV75" i="18"/>
  <c r="EV78" i="18"/>
  <c r="EV80" i="18"/>
  <c r="EV82" i="18"/>
  <c r="EV84" i="18"/>
  <c r="EV86" i="18"/>
  <c r="EV88" i="18"/>
  <c r="EV90" i="18"/>
  <c r="EV73" i="18"/>
  <c r="EV77" i="18"/>
  <c r="EV79" i="18"/>
  <c r="EV81" i="18"/>
  <c r="EV83" i="18"/>
  <c r="EV85" i="18"/>
  <c r="EV87" i="18"/>
  <c r="EV89" i="18"/>
  <c r="EV22" i="18"/>
  <c r="EV24" i="18"/>
  <c r="EV26" i="18"/>
  <c r="EV28" i="18"/>
  <c r="EV30" i="18"/>
  <c r="EV21" i="18"/>
  <c r="EV23" i="18"/>
  <c r="EV25" i="18"/>
  <c r="EV27" i="18"/>
  <c r="EV29" i="18"/>
  <c r="EW31" i="18"/>
  <c r="EW33" i="18"/>
  <c r="EW32" i="18"/>
  <c r="EW34" i="18"/>
  <c r="EW35" i="18"/>
  <c r="EW36" i="18"/>
  <c r="EW38" i="18"/>
  <c r="EW40" i="18"/>
  <c r="EW42" i="18"/>
  <c r="EW37" i="18"/>
  <c r="EW39" i="18"/>
  <c r="EW41" i="18"/>
  <c r="EW43" i="18"/>
  <c r="EW45" i="18"/>
  <c r="EW47" i="18"/>
  <c r="EW49" i="18"/>
  <c r="EW51" i="18"/>
  <c r="EW53" i="18"/>
  <c r="EW55" i="18"/>
  <c r="EW57" i="18"/>
  <c r="EW59" i="18"/>
  <c r="EW44" i="18"/>
  <c r="EW46" i="18"/>
  <c r="EW48" i="18"/>
  <c r="EW50" i="18"/>
  <c r="EW52" i="18"/>
  <c r="EW54" i="18"/>
  <c r="EW56" i="18"/>
  <c r="EW58" i="18"/>
  <c r="EW61" i="18"/>
  <c r="EW63" i="18"/>
  <c r="EW65" i="18"/>
  <c r="EW67" i="18"/>
  <c r="EW69" i="18"/>
  <c r="EW71" i="18"/>
  <c r="EW73" i="18"/>
  <c r="EW75" i="18"/>
  <c r="EW60" i="18"/>
  <c r="EW62" i="18"/>
  <c r="EW64" i="18"/>
  <c r="EW66" i="18"/>
  <c r="EW68" i="18"/>
  <c r="EW70" i="18"/>
  <c r="EW74" i="18"/>
  <c r="EW77" i="18"/>
  <c r="EW79" i="18"/>
  <c r="EW81" i="18"/>
  <c r="EW83" i="18"/>
  <c r="EW85" i="18"/>
  <c r="EW87" i="18"/>
  <c r="EW89" i="18"/>
  <c r="EW22" i="18"/>
  <c r="EW72" i="18"/>
  <c r="EW76" i="18"/>
  <c r="EW78" i="18"/>
  <c r="EW80" i="18"/>
  <c r="EW82" i="18"/>
  <c r="EW84" i="18"/>
  <c r="EW86" i="18"/>
  <c r="EW88" i="18"/>
  <c r="EW90" i="18"/>
  <c r="EW23" i="18"/>
  <c r="EW25" i="18"/>
  <c r="EW27" i="18"/>
  <c r="EW29" i="18"/>
  <c r="EW24" i="18"/>
  <c r="EW26" i="18"/>
  <c r="EW28" i="18"/>
  <c r="EW30" i="18"/>
  <c r="EW21" i="18"/>
  <c r="FI31" i="18"/>
  <c r="FI33" i="18"/>
  <c r="FI32" i="18"/>
  <c r="FI34" i="18"/>
  <c r="FI36" i="18"/>
  <c r="FI38" i="18"/>
  <c r="FI40" i="18"/>
  <c r="FI42" i="18"/>
  <c r="FI35" i="18"/>
  <c r="FI37" i="18"/>
  <c r="FI39" i="18"/>
  <c r="FI41" i="18"/>
  <c r="FI43" i="18"/>
  <c r="FI45" i="18"/>
  <c r="FI47" i="18"/>
  <c r="FI49" i="18"/>
  <c r="FI51" i="18"/>
  <c r="FI53" i="18"/>
  <c r="FI55" i="18"/>
  <c r="FI57" i="18"/>
  <c r="FI59" i="18"/>
  <c r="FI44" i="18"/>
  <c r="FI46" i="18"/>
  <c r="FI48" i="18"/>
  <c r="FI50" i="18"/>
  <c r="FI52" i="18"/>
  <c r="FI54" i="18"/>
  <c r="FI56" i="18"/>
  <c r="FI58" i="18"/>
  <c r="FI61" i="18"/>
  <c r="FI63" i="18"/>
  <c r="FI65" i="18"/>
  <c r="FI67" i="18"/>
  <c r="FI69" i="18"/>
  <c r="FI71" i="18"/>
  <c r="FI73" i="18"/>
  <c r="FI75" i="18"/>
  <c r="FI60" i="18"/>
  <c r="FI62" i="18"/>
  <c r="FI64" i="18"/>
  <c r="FI66" i="18"/>
  <c r="FI68" i="18"/>
  <c r="FI70" i="18"/>
  <c r="FI74" i="18"/>
  <c r="FI77" i="18"/>
  <c r="FI79" i="18"/>
  <c r="FI81" i="18"/>
  <c r="FI83" i="18"/>
  <c r="FI85" i="18"/>
  <c r="FI87" i="18"/>
  <c r="FI89" i="18"/>
  <c r="FI72" i="18"/>
  <c r="FI76" i="18"/>
  <c r="FI78" i="18"/>
  <c r="FI80" i="18"/>
  <c r="FI82" i="18"/>
  <c r="FI84" i="18"/>
  <c r="FI86" i="18"/>
  <c r="FI88" i="18"/>
  <c r="FI90" i="18"/>
  <c r="FI23" i="18"/>
  <c r="FI25" i="18"/>
  <c r="FI27" i="18"/>
  <c r="FI29" i="18"/>
  <c r="FI22" i="18"/>
  <c r="FI24" i="18"/>
  <c r="FI26" i="18"/>
  <c r="FI28" i="18"/>
  <c r="FI30" i="18"/>
  <c r="FI21" i="18"/>
  <c r="FB32" i="18"/>
  <c r="FB34" i="18"/>
  <c r="FB31" i="18"/>
  <c r="FB33" i="18"/>
  <c r="FB35" i="18"/>
  <c r="FB37" i="18"/>
  <c r="FB39" i="18"/>
  <c r="FB41" i="18"/>
  <c r="FB43" i="18"/>
  <c r="FB36" i="18"/>
  <c r="FB38" i="18"/>
  <c r="FB40" i="18"/>
  <c r="FB42" i="18"/>
  <c r="FB44" i="18"/>
  <c r="FB46" i="18"/>
  <c r="FB48" i="18"/>
  <c r="FB50" i="18"/>
  <c r="FB52" i="18"/>
  <c r="FB54" i="18"/>
  <c r="FB56" i="18"/>
  <c r="FB58" i="18"/>
  <c r="FB45" i="18"/>
  <c r="FB47" i="18"/>
  <c r="FB49" i="18"/>
  <c r="FB51" i="18"/>
  <c r="FB53" i="18"/>
  <c r="FB55" i="18"/>
  <c r="FB57" i="18"/>
  <c r="FB59" i="18"/>
  <c r="FB60" i="18"/>
  <c r="FB62" i="18"/>
  <c r="FB64" i="18"/>
  <c r="FB66" i="18"/>
  <c r="FB68" i="18"/>
  <c r="FB70" i="18"/>
  <c r="FB72" i="18"/>
  <c r="FB74" i="18"/>
  <c r="FB61" i="18"/>
  <c r="FB63" i="18"/>
  <c r="FB65" i="18"/>
  <c r="FB67" i="18"/>
  <c r="FB69" i="18"/>
  <c r="FB73" i="18"/>
  <c r="FB76" i="18"/>
  <c r="FB78" i="18"/>
  <c r="FB80" i="18"/>
  <c r="FB82" i="18"/>
  <c r="FB84" i="18"/>
  <c r="FB86" i="18"/>
  <c r="FB88" i="18"/>
  <c r="FB90" i="18"/>
  <c r="FB71" i="18"/>
  <c r="FB75" i="18"/>
  <c r="FB77" i="18"/>
  <c r="FB79" i="18"/>
  <c r="FB81" i="18"/>
  <c r="FB83" i="18"/>
  <c r="FB85" i="18"/>
  <c r="FB87" i="18"/>
  <c r="FB89" i="18"/>
  <c r="FB22" i="18"/>
  <c r="FB24" i="18"/>
  <c r="FB26" i="18"/>
  <c r="FB28" i="18"/>
  <c r="FB30" i="18"/>
  <c r="FB21" i="18"/>
  <c r="FB23" i="18"/>
  <c r="FB25" i="18"/>
  <c r="FB27" i="18"/>
  <c r="FB29" i="18"/>
  <c r="FC31" i="18"/>
  <c r="FC33" i="18"/>
  <c r="FC32" i="18"/>
  <c r="FC34" i="18"/>
  <c r="FC36" i="18"/>
  <c r="FC38" i="18"/>
  <c r="FC40" i="18"/>
  <c r="FC42" i="18"/>
  <c r="FC35" i="18"/>
  <c r="FC37" i="18"/>
  <c r="FC39" i="18"/>
  <c r="FC41" i="18"/>
  <c r="FC43" i="18"/>
  <c r="FC45" i="18"/>
  <c r="FC47" i="18"/>
  <c r="FC49" i="18"/>
  <c r="FC51" i="18"/>
  <c r="FC53" i="18"/>
  <c r="FC55" i="18"/>
  <c r="FC57" i="18"/>
  <c r="FC59" i="18"/>
  <c r="FC44" i="18"/>
  <c r="FC46" i="18"/>
  <c r="FC48" i="18"/>
  <c r="FC50" i="18"/>
  <c r="FC52" i="18"/>
  <c r="FC54" i="18"/>
  <c r="FC56" i="18"/>
  <c r="FC58" i="18"/>
  <c r="FC61" i="18"/>
  <c r="FC63" i="18"/>
  <c r="FC65" i="18"/>
  <c r="FC67" i="18"/>
  <c r="FC69" i="18"/>
  <c r="FC71" i="18"/>
  <c r="FC73" i="18"/>
  <c r="FC75" i="18"/>
  <c r="FC60" i="18"/>
  <c r="FC62" i="18"/>
  <c r="FC64" i="18"/>
  <c r="FC66" i="18"/>
  <c r="FC68" i="18"/>
  <c r="FC72" i="18"/>
  <c r="FC77" i="18"/>
  <c r="FC79" i="18"/>
  <c r="FC81" i="18"/>
  <c r="FC83" i="18"/>
  <c r="FC85" i="18"/>
  <c r="FC87" i="18"/>
  <c r="FC89" i="18"/>
  <c r="FC22" i="18"/>
  <c r="FC24" i="18"/>
  <c r="FC70" i="18"/>
  <c r="FC74" i="18"/>
  <c r="FC76" i="18"/>
  <c r="FC78" i="18"/>
  <c r="FC80" i="18"/>
  <c r="FC82" i="18"/>
  <c r="FC84" i="18"/>
  <c r="FC86" i="18"/>
  <c r="FC88" i="18"/>
  <c r="FC90" i="18"/>
  <c r="FC23" i="18"/>
  <c r="FC25" i="18"/>
  <c r="FC27" i="18"/>
  <c r="FC29" i="18"/>
  <c r="FC26" i="18"/>
  <c r="FC28" i="18"/>
  <c r="FC30" i="18"/>
  <c r="FC21" i="18"/>
  <c r="EZ32" i="18"/>
  <c r="EZ34" i="18"/>
  <c r="EZ31" i="18"/>
  <c r="EZ33" i="18"/>
  <c r="EZ35" i="18"/>
  <c r="EZ37" i="18"/>
  <c r="EZ39" i="18"/>
  <c r="EZ41" i="18"/>
  <c r="EZ43" i="18"/>
  <c r="EZ36" i="18"/>
  <c r="EZ38" i="18"/>
  <c r="EZ40" i="18"/>
  <c r="EZ42" i="18"/>
  <c r="EZ44" i="18"/>
  <c r="EZ46" i="18"/>
  <c r="EZ48" i="18"/>
  <c r="EZ50" i="18"/>
  <c r="EZ52" i="18"/>
  <c r="EZ54" i="18"/>
  <c r="EZ56" i="18"/>
  <c r="EZ58" i="18"/>
  <c r="EZ45" i="18"/>
  <c r="EZ47" i="18"/>
  <c r="EZ49" i="18"/>
  <c r="EZ51" i="18"/>
  <c r="EZ53" i="18"/>
  <c r="EZ55" i="18"/>
  <c r="EZ57" i="18"/>
  <c r="EZ59" i="18"/>
  <c r="EZ60" i="18"/>
  <c r="EZ62" i="18"/>
  <c r="EZ64" i="18"/>
  <c r="EZ66" i="18"/>
  <c r="EZ68" i="18"/>
  <c r="EZ70" i="18"/>
  <c r="EZ72" i="18"/>
  <c r="EZ74" i="18"/>
  <c r="EZ61" i="18"/>
  <c r="EZ63" i="18"/>
  <c r="EZ65" i="18"/>
  <c r="EZ67" i="18"/>
  <c r="EZ69" i="18"/>
  <c r="EZ71" i="18"/>
  <c r="EZ75" i="18"/>
  <c r="EZ76" i="18"/>
  <c r="EZ78" i="18"/>
  <c r="EZ80" i="18"/>
  <c r="EZ82" i="18"/>
  <c r="EZ84" i="18"/>
  <c r="EZ86" i="18"/>
  <c r="EZ88" i="18"/>
  <c r="EZ90" i="18"/>
  <c r="EZ27" i="18"/>
  <c r="EZ73" i="18"/>
  <c r="EZ77" i="18"/>
  <c r="EZ79" i="18"/>
  <c r="EZ81" i="18"/>
  <c r="EZ83" i="18"/>
  <c r="EZ85" i="18"/>
  <c r="EZ87" i="18"/>
  <c r="EZ89" i="18"/>
  <c r="EZ22" i="18"/>
  <c r="EZ24" i="18"/>
  <c r="EZ26" i="18"/>
  <c r="EZ28" i="18"/>
  <c r="EZ30" i="18"/>
  <c r="EZ21" i="18"/>
  <c r="EZ23" i="18"/>
  <c r="EZ25" i="18"/>
  <c r="EZ29" i="18"/>
  <c r="FJ32" i="18"/>
  <c r="FJ34" i="18"/>
  <c r="FJ31" i="18"/>
  <c r="FJ33" i="18"/>
  <c r="FJ35" i="18"/>
  <c r="FJ37" i="18"/>
  <c r="FJ39" i="18"/>
  <c r="FJ41" i="18"/>
  <c r="FJ36" i="18"/>
  <c r="FJ38" i="18"/>
  <c r="FJ40" i="18"/>
  <c r="FJ42" i="18"/>
  <c r="FJ43" i="18"/>
  <c r="FJ44" i="18"/>
  <c r="FJ46" i="18"/>
  <c r="FJ48" i="18"/>
  <c r="FJ50" i="18"/>
  <c r="FJ52" i="18"/>
  <c r="FJ54" i="18"/>
  <c r="FJ56" i="18"/>
  <c r="FJ58" i="18"/>
  <c r="FJ45" i="18"/>
  <c r="FJ47" i="18"/>
  <c r="FJ49" i="18"/>
  <c r="FJ51" i="18"/>
  <c r="FJ53" i="18"/>
  <c r="FJ55" i="18"/>
  <c r="FJ57" i="18"/>
  <c r="FJ59" i="18"/>
  <c r="FJ60" i="18"/>
  <c r="FJ62" i="18"/>
  <c r="FJ64" i="18"/>
  <c r="FJ66" i="18"/>
  <c r="FJ68" i="18"/>
  <c r="FJ70" i="18"/>
  <c r="FJ72" i="18"/>
  <c r="FJ74" i="18"/>
  <c r="FJ61" i="18"/>
  <c r="FJ63" i="18"/>
  <c r="FJ65" i="18"/>
  <c r="FJ67" i="18"/>
  <c r="FJ69" i="18"/>
  <c r="FJ73" i="18"/>
  <c r="FJ76" i="18"/>
  <c r="FJ78" i="18"/>
  <c r="FJ80" i="18"/>
  <c r="FJ82" i="18"/>
  <c r="FJ84" i="18"/>
  <c r="FJ86" i="18"/>
  <c r="FJ88" i="18"/>
  <c r="FJ90" i="18"/>
  <c r="FJ23" i="18"/>
  <c r="FJ25" i="18"/>
  <c r="FJ27" i="18"/>
  <c r="FJ71" i="18"/>
  <c r="FJ75" i="18"/>
  <c r="FJ77" i="18"/>
  <c r="FJ79" i="18"/>
  <c r="FJ81" i="18"/>
  <c r="FJ83" i="18"/>
  <c r="FJ85" i="18"/>
  <c r="FJ87" i="18"/>
  <c r="FJ89" i="18"/>
  <c r="FJ22" i="18"/>
  <c r="FJ24" i="18"/>
  <c r="FJ26" i="18"/>
  <c r="FJ28" i="18"/>
  <c r="FJ30" i="18"/>
  <c r="FJ21" i="18"/>
  <c r="FJ29" i="18"/>
  <c r="FD32" i="18"/>
  <c r="FD34" i="18"/>
  <c r="FD31" i="18"/>
  <c r="FD33" i="18"/>
  <c r="FD35" i="18"/>
  <c r="FD37" i="18"/>
  <c r="FD39" i="18"/>
  <c r="FD41" i="18"/>
  <c r="FD36" i="18"/>
  <c r="FD38" i="18"/>
  <c r="FD40" i="18"/>
  <c r="FD42" i="18"/>
  <c r="FD44" i="18"/>
  <c r="FD46" i="18"/>
  <c r="FD48" i="18"/>
  <c r="FD50" i="18"/>
  <c r="FD52" i="18"/>
  <c r="FD54" i="18"/>
  <c r="FD56" i="18"/>
  <c r="FD58" i="18"/>
  <c r="FD43" i="18"/>
  <c r="FD45" i="18"/>
  <c r="FD47" i="18"/>
  <c r="FD49" i="18"/>
  <c r="FD51" i="18"/>
  <c r="FD53" i="18"/>
  <c r="FD55" i="18"/>
  <c r="FD57" i="18"/>
  <c r="FD59" i="18"/>
  <c r="FD60" i="18"/>
  <c r="FD62" i="18"/>
  <c r="FD64" i="18"/>
  <c r="FD66" i="18"/>
  <c r="FD68" i="18"/>
  <c r="FD70" i="18"/>
  <c r="FD72" i="18"/>
  <c r="FD74" i="18"/>
  <c r="FD61" i="18"/>
  <c r="FD63" i="18"/>
  <c r="FD65" i="18"/>
  <c r="FD67" i="18"/>
  <c r="FD69" i="18"/>
  <c r="FD71" i="18"/>
  <c r="FD75" i="18"/>
  <c r="FD76" i="18"/>
  <c r="FD78" i="18"/>
  <c r="FD80" i="18"/>
  <c r="FD82" i="18"/>
  <c r="FD84" i="18"/>
  <c r="FD86" i="18"/>
  <c r="FD88" i="18"/>
  <c r="FD90" i="18"/>
  <c r="FD23" i="18"/>
  <c r="FD25" i="18"/>
  <c r="FD73" i="18"/>
  <c r="FD77" i="18"/>
  <c r="FD79" i="18"/>
  <c r="FD81" i="18"/>
  <c r="FD83" i="18"/>
  <c r="FD85" i="18"/>
  <c r="FD87" i="18"/>
  <c r="FD89" i="18"/>
  <c r="FD22" i="18"/>
  <c r="FD24" i="18"/>
  <c r="FD26" i="18"/>
  <c r="FD28" i="18"/>
  <c r="FD30" i="18"/>
  <c r="FD21" i="18"/>
  <c r="FD27" i="18"/>
  <c r="FD29" i="18"/>
  <c r="ET32" i="18"/>
  <c r="ET34" i="18"/>
  <c r="ET31" i="18"/>
  <c r="ET33" i="18"/>
  <c r="ET35" i="18"/>
  <c r="ET37" i="18"/>
  <c r="ET39" i="18"/>
  <c r="ET41" i="18"/>
  <c r="ET43" i="18"/>
  <c r="ET36" i="18"/>
  <c r="ET38" i="18"/>
  <c r="ET40" i="18"/>
  <c r="ET42" i="18"/>
  <c r="ET44" i="18"/>
  <c r="ET46" i="18"/>
  <c r="ET48" i="18"/>
  <c r="ET50" i="18"/>
  <c r="ET52" i="18"/>
  <c r="ET54" i="18"/>
  <c r="ET56" i="18"/>
  <c r="ET58" i="18"/>
  <c r="ET45" i="18"/>
  <c r="ET47" i="18"/>
  <c r="ET49" i="18"/>
  <c r="ET51" i="18"/>
  <c r="ET53" i="18"/>
  <c r="ET55" i="18"/>
  <c r="ET57" i="18"/>
  <c r="ET59" i="18"/>
  <c r="ET60" i="18"/>
  <c r="ET62" i="18"/>
  <c r="ET64" i="18"/>
  <c r="ET66" i="18"/>
  <c r="ET68" i="18"/>
  <c r="ET70" i="18"/>
  <c r="ET72" i="18"/>
  <c r="ET74" i="18"/>
  <c r="ET76" i="18"/>
  <c r="ET61" i="18"/>
  <c r="ET63" i="18"/>
  <c r="ET65" i="18"/>
  <c r="ET67" i="18"/>
  <c r="ET69" i="18"/>
  <c r="ET73" i="18"/>
  <c r="ET78" i="18"/>
  <c r="ET80" i="18"/>
  <c r="ET82" i="18"/>
  <c r="ET84" i="18"/>
  <c r="ET86" i="18"/>
  <c r="ET88" i="18"/>
  <c r="ET90" i="18"/>
  <c r="ET71" i="18"/>
  <c r="ET75" i="18"/>
  <c r="ET77" i="18"/>
  <c r="ET79" i="18"/>
  <c r="ET81" i="18"/>
  <c r="ET83" i="18"/>
  <c r="ET85" i="18"/>
  <c r="ET87" i="18"/>
  <c r="ET89" i="18"/>
  <c r="ET22" i="18"/>
  <c r="ET24" i="18"/>
  <c r="ET26" i="18"/>
  <c r="ET28" i="18"/>
  <c r="ET30" i="18"/>
  <c r="ET21" i="18"/>
  <c r="ET23" i="18"/>
  <c r="ET25" i="18"/>
  <c r="ET27" i="18"/>
  <c r="ET29" i="18"/>
  <c r="DD87" i="18"/>
  <c r="DE87" i="18"/>
  <c r="DQ87" i="18"/>
  <c r="DG87" i="18"/>
  <c r="DJ87" i="18"/>
  <c r="DN87" i="18"/>
  <c r="DO87" i="18"/>
  <c r="DI87" i="18"/>
  <c r="DS87" i="18"/>
  <c r="DM87" i="18"/>
  <c r="DA87" i="18"/>
  <c r="DK87" i="18"/>
  <c r="DF87" i="18"/>
  <c r="DL87" i="18"/>
  <c r="DB87" i="18"/>
  <c r="CM87" i="18"/>
  <c r="CY87" i="18"/>
  <c r="DC87" i="18"/>
  <c r="DP87" i="18"/>
  <c r="DR87" i="18"/>
  <c r="DH87" i="18"/>
  <c r="DU87" i="18"/>
  <c r="DT87" i="18"/>
  <c r="BM71" i="18"/>
  <c r="BY71" i="18" s="1"/>
  <c r="CS71" i="18" s="1"/>
  <c r="CM71" i="18" s="1"/>
  <c r="AB14" i="29"/>
  <c r="AB15" i="29"/>
  <c r="AB16" i="29"/>
  <c r="AB17" i="29"/>
  <c r="AB19" i="29"/>
  <c r="AB18" i="29"/>
  <c r="V14" i="33"/>
  <c r="V15" i="33"/>
  <c r="V16" i="33"/>
  <c r="V17" i="33"/>
  <c r="V18" i="33"/>
  <c r="V19" i="33"/>
  <c r="S15" i="29"/>
  <c r="S16" i="29"/>
  <c r="S17" i="29"/>
  <c r="S18" i="29"/>
  <c r="S19" i="29"/>
  <c r="S14" i="29"/>
  <c r="Z14" i="33"/>
  <c r="Z15" i="33"/>
  <c r="Z16" i="33"/>
  <c r="Z17" i="33"/>
  <c r="Z18" i="33"/>
  <c r="Z19" i="33"/>
  <c r="T14" i="33"/>
  <c r="T15" i="33"/>
  <c r="T16" i="33"/>
  <c r="T17" i="33"/>
  <c r="T18" i="33"/>
  <c r="T19" i="33"/>
  <c r="W14" i="33"/>
  <c r="W15" i="33"/>
  <c r="W16" i="33"/>
  <c r="W17" i="33"/>
  <c r="W19" i="33"/>
  <c r="W18" i="33"/>
  <c r="AB14" i="34"/>
  <c r="AB16" i="34"/>
  <c r="AB18" i="34"/>
  <c r="AB17" i="34"/>
  <c r="AB15" i="34"/>
  <c r="AB19" i="34"/>
  <c r="AB14" i="28"/>
  <c r="AB15" i="28"/>
  <c r="AB16" i="28"/>
  <c r="AB17" i="28"/>
  <c r="AB18" i="28"/>
  <c r="AB19" i="28"/>
  <c r="V14" i="36"/>
  <c r="V15" i="36"/>
  <c r="V16" i="36"/>
  <c r="V17" i="36"/>
  <c r="V18" i="36"/>
  <c r="V19" i="36"/>
  <c r="V14" i="30"/>
  <c r="V15" i="30"/>
  <c r="V16" i="30"/>
  <c r="V17" i="30"/>
  <c r="V18" i="30"/>
  <c r="V19" i="30"/>
  <c r="V17" i="26"/>
  <c r="V16" i="26"/>
  <c r="V15" i="26"/>
  <c r="V19" i="26"/>
  <c r="V14" i="26"/>
  <c r="V18" i="26"/>
  <c r="S14" i="34"/>
  <c r="S16" i="34"/>
  <c r="S18" i="34"/>
  <c r="S15" i="34"/>
  <c r="S19" i="34"/>
  <c r="S17" i="34"/>
  <c r="S14" i="28"/>
  <c r="S15" i="28"/>
  <c r="S16" i="28"/>
  <c r="S17" i="28"/>
  <c r="S18" i="28"/>
  <c r="S19" i="28"/>
  <c r="Y14" i="34"/>
  <c r="Y15" i="34"/>
  <c r="Y16" i="34"/>
  <c r="Y17" i="34"/>
  <c r="Y18" i="34"/>
  <c r="Y19" i="34"/>
  <c r="Y14" i="28"/>
  <c r="Y15" i="28"/>
  <c r="Y16" i="28"/>
  <c r="Y18" i="28"/>
  <c r="Y19" i="28"/>
  <c r="Y17" i="28"/>
  <c r="Z14" i="36"/>
  <c r="Z15" i="36"/>
  <c r="Z16" i="36"/>
  <c r="Z17" i="36"/>
  <c r="Z18" i="36"/>
  <c r="Z19" i="36"/>
  <c r="Z14" i="30"/>
  <c r="Z15" i="30"/>
  <c r="Z16" i="30"/>
  <c r="Z17" i="30"/>
  <c r="Z18" i="30"/>
  <c r="Z19" i="30"/>
  <c r="Z16" i="26"/>
  <c r="Z15" i="26"/>
  <c r="Z19" i="26"/>
  <c r="Z14" i="26"/>
  <c r="Z18" i="26"/>
  <c r="Z17" i="26"/>
  <c r="AA14" i="34"/>
  <c r="T14" i="36"/>
  <c r="T16" i="36"/>
  <c r="T18" i="36"/>
  <c r="T15" i="36"/>
  <c r="T19" i="36"/>
  <c r="T17" i="36"/>
  <c r="T14" i="30"/>
  <c r="T15" i="30"/>
  <c r="T16" i="30"/>
  <c r="T17" i="30"/>
  <c r="T18" i="30"/>
  <c r="T19" i="30"/>
  <c r="T14" i="26"/>
  <c r="T15" i="26"/>
  <c r="T16" i="26"/>
  <c r="T17" i="26"/>
  <c r="T18" i="26"/>
  <c r="T19" i="26"/>
  <c r="W15" i="36"/>
  <c r="W17" i="36"/>
  <c r="W19" i="36"/>
  <c r="W14" i="36"/>
  <c r="W18" i="36"/>
  <c r="W16" i="36"/>
  <c r="W14" i="30"/>
  <c r="W15" i="30"/>
  <c r="W16" i="30"/>
  <c r="W17" i="30"/>
  <c r="W18" i="30"/>
  <c r="W19" i="30"/>
  <c r="W14" i="26"/>
  <c r="W18" i="26"/>
  <c r="W17" i="26"/>
  <c r="W16" i="26"/>
  <c r="W15" i="26"/>
  <c r="W19" i="26"/>
  <c r="AB14" i="35"/>
  <c r="AB16" i="35"/>
  <c r="AB18" i="35"/>
  <c r="AB15" i="35"/>
  <c r="AB19" i="35"/>
  <c r="AB17" i="35"/>
  <c r="V15" i="27"/>
  <c r="V14" i="27"/>
  <c r="V18" i="27"/>
  <c r="V17" i="27"/>
  <c r="V16" i="27"/>
  <c r="V19" i="27"/>
  <c r="Y14" i="35"/>
  <c r="Y15" i="35"/>
  <c r="Y16" i="35"/>
  <c r="Y17" i="35"/>
  <c r="Y18" i="35"/>
  <c r="Y19" i="35"/>
  <c r="Z14" i="24"/>
  <c r="Z18" i="24"/>
  <c r="Z17" i="24"/>
  <c r="Z16" i="24"/>
  <c r="Z19" i="24"/>
  <c r="Z15" i="24"/>
  <c r="AA14" i="35"/>
  <c r="T14" i="24"/>
  <c r="T15" i="24"/>
  <c r="T16" i="24"/>
  <c r="T17" i="24"/>
  <c r="T18" i="24"/>
  <c r="T19" i="24"/>
  <c r="T14" i="27"/>
  <c r="T15" i="27"/>
  <c r="T16" i="27"/>
  <c r="T17" i="27"/>
  <c r="T18" i="27"/>
  <c r="T19" i="27"/>
  <c r="W16" i="24"/>
  <c r="W15" i="24"/>
  <c r="W19" i="24"/>
  <c r="W14" i="24"/>
  <c r="W18" i="24"/>
  <c r="W17" i="24"/>
  <c r="W16" i="27"/>
  <c r="W19" i="27"/>
  <c r="W15" i="27"/>
  <c r="W14" i="27"/>
  <c r="W18" i="27"/>
  <c r="W17" i="27"/>
  <c r="AB14" i="24"/>
  <c r="AB15" i="24"/>
  <c r="AB16" i="24"/>
  <c r="AB17" i="24"/>
  <c r="AB18" i="24"/>
  <c r="AB19" i="24"/>
  <c r="AB14" i="33"/>
  <c r="AB15" i="33"/>
  <c r="AB16" i="33"/>
  <c r="AB17" i="33"/>
  <c r="AB18" i="33"/>
  <c r="AB19" i="33"/>
  <c r="AB14" i="27"/>
  <c r="AB15" i="27"/>
  <c r="AB16" i="27"/>
  <c r="AB17" i="27"/>
  <c r="AB18" i="27"/>
  <c r="AB19" i="27"/>
  <c r="V14" i="35"/>
  <c r="V15" i="35"/>
  <c r="V16" i="35"/>
  <c r="V17" i="35"/>
  <c r="V18" i="35"/>
  <c r="V19" i="35"/>
  <c r="V18" i="29"/>
  <c r="V19" i="29"/>
  <c r="V15" i="29"/>
  <c r="V17" i="29"/>
  <c r="V14" i="29"/>
  <c r="V16" i="29"/>
  <c r="S17" i="24"/>
  <c r="S16" i="24"/>
  <c r="S15" i="24"/>
  <c r="S19" i="24"/>
  <c r="S18" i="24"/>
  <c r="S14" i="24"/>
  <c r="S14" i="33"/>
  <c r="S15" i="33"/>
  <c r="S16" i="33"/>
  <c r="S17" i="33"/>
  <c r="S18" i="33"/>
  <c r="S19" i="33"/>
  <c r="S17" i="27"/>
  <c r="S19" i="27"/>
  <c r="S16" i="27"/>
  <c r="S15" i="27"/>
  <c r="S18" i="27"/>
  <c r="S14" i="27"/>
  <c r="Y17" i="24"/>
  <c r="Y16" i="24"/>
  <c r="Y15" i="24"/>
  <c r="Y19" i="24"/>
  <c r="Y18" i="24"/>
  <c r="Y14" i="24"/>
  <c r="Y14" i="33"/>
  <c r="Y18" i="33"/>
  <c r="Y19" i="33"/>
  <c r="Y15" i="33"/>
  <c r="Y16" i="33"/>
  <c r="Y17" i="33"/>
  <c r="Y17" i="27"/>
  <c r="Y16" i="27"/>
  <c r="Y15" i="27"/>
  <c r="Y19" i="27"/>
  <c r="Y18" i="27"/>
  <c r="Y14" i="27"/>
  <c r="Z14" i="35"/>
  <c r="Z15" i="35"/>
  <c r="Z16" i="35"/>
  <c r="Z17" i="35"/>
  <c r="Z18" i="35"/>
  <c r="Z19" i="35"/>
  <c r="Z18" i="29"/>
  <c r="Z19" i="29"/>
  <c r="Z14" i="29"/>
  <c r="Z16" i="29"/>
  <c r="Z15" i="29"/>
  <c r="Z17" i="29"/>
  <c r="AA14" i="33"/>
  <c r="T14" i="35"/>
  <c r="T16" i="35"/>
  <c r="T18" i="35"/>
  <c r="T17" i="35"/>
  <c r="T15" i="35"/>
  <c r="T19" i="35"/>
  <c r="T14" i="29"/>
  <c r="T15" i="29"/>
  <c r="T16" i="29"/>
  <c r="T17" i="29"/>
  <c r="T19" i="29"/>
  <c r="T18" i="29"/>
  <c r="W15" i="35"/>
  <c r="W17" i="35"/>
  <c r="W19" i="35"/>
  <c r="W16" i="35"/>
  <c r="W14" i="35"/>
  <c r="W18" i="35"/>
  <c r="W15" i="29"/>
  <c r="W16" i="29"/>
  <c r="W17" i="29"/>
  <c r="W18" i="29"/>
  <c r="W19" i="29"/>
  <c r="W14" i="29"/>
  <c r="V15" i="24"/>
  <c r="V19" i="24"/>
  <c r="V14" i="24"/>
  <c r="V18" i="24"/>
  <c r="V17" i="24"/>
  <c r="V16" i="24"/>
  <c r="S14" i="35"/>
  <c r="S16" i="35"/>
  <c r="S18" i="35"/>
  <c r="S17" i="35"/>
  <c r="S15" i="35"/>
  <c r="S19" i="35"/>
  <c r="Y19" i="29"/>
  <c r="Y14" i="29"/>
  <c r="Y16" i="29"/>
  <c r="Y18" i="29"/>
  <c r="Y15" i="29"/>
  <c r="Y17" i="29"/>
  <c r="Z14" i="27"/>
  <c r="Z18" i="27"/>
  <c r="Z17" i="27"/>
  <c r="Z16" i="27"/>
  <c r="Z15" i="27"/>
  <c r="Z19" i="27"/>
  <c r="AB14" i="36"/>
  <c r="AB16" i="36"/>
  <c r="AB18" i="36"/>
  <c r="AB17" i="36"/>
  <c r="AB15" i="36"/>
  <c r="AB19" i="36"/>
  <c r="AB14" i="30"/>
  <c r="AB15" i="30"/>
  <c r="AB16" i="30"/>
  <c r="AB17" i="30"/>
  <c r="AB18" i="30"/>
  <c r="AB19" i="30"/>
  <c r="AB14" i="26"/>
  <c r="AB15" i="26"/>
  <c r="AB16" i="26"/>
  <c r="AB17" i="26"/>
  <c r="AB18" i="26"/>
  <c r="AB19" i="26"/>
  <c r="V14" i="34"/>
  <c r="V15" i="34"/>
  <c r="V16" i="34"/>
  <c r="V17" i="34"/>
  <c r="V18" i="34"/>
  <c r="V19" i="34"/>
  <c r="V15" i="28"/>
  <c r="V17" i="28"/>
  <c r="V18" i="28"/>
  <c r="V19" i="28"/>
  <c r="V16" i="28"/>
  <c r="V14" i="28"/>
  <c r="S14" i="36"/>
  <c r="S16" i="36"/>
  <c r="S18" i="36"/>
  <c r="S15" i="36"/>
  <c r="S19" i="36"/>
  <c r="S17" i="36"/>
  <c r="S14" i="30"/>
  <c r="S15" i="30"/>
  <c r="S16" i="30"/>
  <c r="S17" i="30"/>
  <c r="S18" i="30"/>
  <c r="S19" i="30"/>
  <c r="S15" i="26"/>
  <c r="S19" i="26"/>
  <c r="S14" i="26"/>
  <c r="S18" i="26"/>
  <c r="S17" i="26"/>
  <c r="S16" i="26"/>
  <c r="Y14" i="36"/>
  <c r="Y15" i="36"/>
  <c r="Y16" i="36"/>
  <c r="Y17" i="36"/>
  <c r="Y18" i="36"/>
  <c r="Y19" i="36"/>
  <c r="Y16" i="30"/>
  <c r="Y17" i="30"/>
  <c r="Y14" i="30"/>
  <c r="Y19" i="30"/>
  <c r="Y18" i="30"/>
  <c r="Y15" i="30"/>
  <c r="Y15" i="26"/>
  <c r="Y19" i="26"/>
  <c r="Y14" i="26"/>
  <c r="Y18" i="26"/>
  <c r="Y17" i="26"/>
  <c r="Y16" i="26"/>
  <c r="Z14" i="34"/>
  <c r="Z15" i="34"/>
  <c r="Z16" i="34"/>
  <c r="Z17" i="34"/>
  <c r="Z18" i="34"/>
  <c r="Z19" i="34"/>
  <c r="Z14" i="28"/>
  <c r="Z17" i="28"/>
  <c r="Z18" i="28"/>
  <c r="Z19" i="28"/>
  <c r="Z15" i="28"/>
  <c r="Z16" i="28"/>
  <c r="AA14" i="36"/>
  <c r="T14" i="34"/>
  <c r="T16" i="34"/>
  <c r="T18" i="34"/>
  <c r="T15" i="34"/>
  <c r="T19" i="34"/>
  <c r="T17" i="34"/>
  <c r="T14" i="28"/>
  <c r="T15" i="28"/>
  <c r="T16" i="28"/>
  <c r="T17" i="28"/>
  <c r="T18" i="28"/>
  <c r="T19" i="28"/>
  <c r="W15" i="34"/>
  <c r="W17" i="34"/>
  <c r="W19" i="34"/>
  <c r="W14" i="34"/>
  <c r="W18" i="34"/>
  <c r="W16" i="34"/>
  <c r="W14" i="28"/>
  <c r="W15" i="28"/>
  <c r="W16" i="28"/>
  <c r="W17" i="28"/>
  <c r="W18" i="28"/>
  <c r="W19" i="28"/>
  <c r="DX23" i="18"/>
  <c r="ES19" i="18"/>
  <c r="DW23" i="18"/>
  <c r="ER19" i="18"/>
  <c r="BM26" i="18"/>
  <c r="DV31" i="18"/>
  <c r="DV33" i="18"/>
  <c r="DV35" i="18"/>
  <c r="DV37" i="18"/>
  <c r="DV39" i="18"/>
  <c r="DV41" i="18"/>
  <c r="DV43" i="18"/>
  <c r="DV45" i="18"/>
  <c r="DV32" i="18"/>
  <c r="DV40" i="18"/>
  <c r="DV61" i="18"/>
  <c r="DV63" i="18"/>
  <c r="DV65" i="18"/>
  <c r="DV67" i="18"/>
  <c r="DV69" i="18"/>
  <c r="DV36" i="18"/>
  <c r="DV44" i="18"/>
  <c r="DV46" i="18"/>
  <c r="DV47" i="18"/>
  <c r="DV48" i="18"/>
  <c r="DV38" i="18"/>
  <c r="DV42" i="18"/>
  <c r="DV49" i="18"/>
  <c r="DV50" i="18"/>
  <c r="DV51" i="18"/>
  <c r="DV52" i="18"/>
  <c r="DV55" i="18"/>
  <c r="DV56" i="18"/>
  <c r="DV59" i="18"/>
  <c r="DV60" i="18"/>
  <c r="DV53" i="18"/>
  <c r="DV54" i="18"/>
  <c r="DV57" i="18"/>
  <c r="DV58" i="18"/>
  <c r="DV34" i="18"/>
  <c r="DV62" i="18"/>
  <c r="DV64" i="18"/>
  <c r="DV66" i="18"/>
  <c r="DV70" i="18"/>
  <c r="DV72" i="18"/>
  <c r="DV74" i="18"/>
  <c r="DV76" i="18"/>
  <c r="DV78" i="18"/>
  <c r="DV80" i="18"/>
  <c r="DV82" i="18"/>
  <c r="DV84" i="18"/>
  <c r="DV86" i="18"/>
  <c r="DV88" i="18"/>
  <c r="DV68" i="18"/>
  <c r="DV79" i="18"/>
  <c r="DV81" i="18"/>
  <c r="DV83" i="18"/>
  <c r="DV85" i="18"/>
  <c r="DV87" i="18"/>
  <c r="DV73" i="18"/>
  <c r="DV77" i="18"/>
  <c r="DV89" i="18"/>
  <c r="DV90" i="18"/>
  <c r="DV71" i="18"/>
  <c r="DV75" i="18"/>
  <c r="DX34" i="18"/>
  <c r="DX36" i="18"/>
  <c r="DX38" i="18"/>
  <c r="DX40" i="18"/>
  <c r="DX42" i="18"/>
  <c r="DX44" i="18"/>
  <c r="DX31" i="18"/>
  <c r="DX35" i="18"/>
  <c r="DX39" i="18"/>
  <c r="DX33" i="18"/>
  <c r="DX37" i="18"/>
  <c r="DX41" i="18"/>
  <c r="DX45" i="18"/>
  <c r="DX62" i="18"/>
  <c r="DX64" i="18"/>
  <c r="DX66" i="18"/>
  <c r="DX68" i="18"/>
  <c r="DX70" i="18"/>
  <c r="DX43" i="18"/>
  <c r="DX32" i="18"/>
  <c r="DX47" i="18"/>
  <c r="DX54" i="18"/>
  <c r="DX58" i="18"/>
  <c r="DX48" i="18"/>
  <c r="DX49" i="18"/>
  <c r="DX50" i="18"/>
  <c r="DX51" i="18"/>
  <c r="DX55" i="18"/>
  <c r="DX46" i="18"/>
  <c r="DX52" i="18"/>
  <c r="DX56" i="18"/>
  <c r="DX60" i="18"/>
  <c r="DX53" i="18"/>
  <c r="DX59" i="18"/>
  <c r="DX61" i="18"/>
  <c r="DX67" i="18"/>
  <c r="DX57" i="18"/>
  <c r="DX63" i="18"/>
  <c r="DX71" i="18"/>
  <c r="DX73" i="18"/>
  <c r="DX75" i="18"/>
  <c r="DX77" i="18"/>
  <c r="DX72" i="18"/>
  <c r="DX74" i="18"/>
  <c r="DX76" i="18"/>
  <c r="DX78" i="18"/>
  <c r="DX79" i="18"/>
  <c r="DX81" i="18"/>
  <c r="DX83" i="18"/>
  <c r="DX85" i="18"/>
  <c r="DX87" i="18"/>
  <c r="DX89" i="18"/>
  <c r="DX65" i="18"/>
  <c r="DX80" i="18"/>
  <c r="DX82" i="18"/>
  <c r="DX84" i="18"/>
  <c r="DX86" i="18"/>
  <c r="DX88" i="18"/>
  <c r="DX69" i="18"/>
  <c r="DX90" i="18"/>
  <c r="EP31" i="18"/>
  <c r="EP33" i="18"/>
  <c r="EP35" i="18"/>
  <c r="EP37" i="18"/>
  <c r="EP39" i="18"/>
  <c r="EP41" i="18"/>
  <c r="EP43" i="18"/>
  <c r="EP45" i="18"/>
  <c r="EP34" i="18"/>
  <c r="EP38" i="18"/>
  <c r="EP36" i="18"/>
  <c r="EP40" i="18"/>
  <c r="EP32" i="18"/>
  <c r="EP44" i="18"/>
  <c r="EP61" i="18"/>
  <c r="EP63" i="18"/>
  <c r="EP65" i="18"/>
  <c r="EP67" i="18"/>
  <c r="EP69" i="18"/>
  <c r="EP42" i="18"/>
  <c r="EP46" i="18"/>
  <c r="EP53" i="18"/>
  <c r="EP54" i="18"/>
  <c r="EP57" i="18"/>
  <c r="EP48" i="18"/>
  <c r="EP49" i="18"/>
  <c r="EP50" i="18"/>
  <c r="EP47" i="18"/>
  <c r="EP51" i="18"/>
  <c r="EP52" i="18"/>
  <c r="EP55" i="18"/>
  <c r="EP56" i="18"/>
  <c r="EP60" i="18"/>
  <c r="EP58" i="18"/>
  <c r="EP66" i="18"/>
  <c r="EP70" i="18"/>
  <c r="EP59" i="18"/>
  <c r="EP72" i="18"/>
  <c r="EP74" i="18"/>
  <c r="EP76" i="18"/>
  <c r="EP78" i="18"/>
  <c r="EP62" i="18"/>
  <c r="EP68" i="18"/>
  <c r="EP80" i="18"/>
  <c r="EP82" i="18"/>
  <c r="EP84" i="18"/>
  <c r="EP86" i="18"/>
  <c r="EP88" i="18"/>
  <c r="EP71" i="18"/>
  <c r="EP73" i="18"/>
  <c r="EP75" i="18"/>
  <c r="EP77" i="18"/>
  <c r="EP79" i="18"/>
  <c r="EP81" i="18"/>
  <c r="EP83" i="18"/>
  <c r="EP85" i="18"/>
  <c r="EP87" i="18"/>
  <c r="EP64" i="18"/>
  <c r="EP90" i="18"/>
  <c r="EP89" i="18"/>
  <c r="EK33" i="18"/>
  <c r="EK34" i="18"/>
  <c r="EK37" i="18"/>
  <c r="EK38" i="18"/>
  <c r="EK31" i="18"/>
  <c r="EK35" i="18"/>
  <c r="EK36" i="18"/>
  <c r="EK39" i="18"/>
  <c r="EK40" i="18"/>
  <c r="EK43" i="18"/>
  <c r="EK44" i="18"/>
  <c r="EK46" i="18"/>
  <c r="EK48" i="18"/>
  <c r="EK50" i="18"/>
  <c r="EK52" i="18"/>
  <c r="EK54" i="18"/>
  <c r="EK56" i="18"/>
  <c r="EK58" i="18"/>
  <c r="EK60" i="18"/>
  <c r="EK32" i="18"/>
  <c r="EK41" i="18"/>
  <c r="EK42" i="18"/>
  <c r="EK45" i="18"/>
  <c r="EK47" i="18"/>
  <c r="EK49" i="18"/>
  <c r="EK53" i="18"/>
  <c r="EK57" i="18"/>
  <c r="EK51" i="18"/>
  <c r="EK55" i="18"/>
  <c r="EK59" i="18"/>
  <c r="EK61" i="18"/>
  <c r="EK62" i="18"/>
  <c r="EK65" i="18"/>
  <c r="EK66" i="18"/>
  <c r="EK69" i="18"/>
  <c r="EK70" i="18"/>
  <c r="EK72" i="18"/>
  <c r="EK74" i="18"/>
  <c r="EK76" i="18"/>
  <c r="EK63" i="18"/>
  <c r="EK67" i="18"/>
  <c r="EK79" i="18"/>
  <c r="EK81" i="18"/>
  <c r="EK64" i="18"/>
  <c r="EK68" i="18"/>
  <c r="EK71" i="18"/>
  <c r="EK73" i="18"/>
  <c r="EK75" i="18"/>
  <c r="EK77" i="18"/>
  <c r="EK78" i="18"/>
  <c r="EK90" i="18"/>
  <c r="EK82" i="18"/>
  <c r="EK83" i="18"/>
  <c r="EK84" i="18"/>
  <c r="EK85" i="18"/>
  <c r="EK86" i="18"/>
  <c r="EK87" i="18"/>
  <c r="EK89" i="18"/>
  <c r="EK80" i="18"/>
  <c r="EK88" i="18"/>
  <c r="EB34" i="18"/>
  <c r="EB36" i="18"/>
  <c r="EB38" i="18"/>
  <c r="EB40" i="18"/>
  <c r="EB42" i="18"/>
  <c r="EB44" i="18"/>
  <c r="EB32" i="18"/>
  <c r="EB33" i="18"/>
  <c r="EB62" i="18"/>
  <c r="EB64" i="18"/>
  <c r="EB66" i="18"/>
  <c r="EB68" i="18"/>
  <c r="EB70" i="18"/>
  <c r="EB37" i="18"/>
  <c r="EB45" i="18"/>
  <c r="EB35" i="18"/>
  <c r="EB51" i="18"/>
  <c r="EB55" i="18"/>
  <c r="EB59" i="18"/>
  <c r="EB39" i="18"/>
  <c r="EB41" i="18"/>
  <c r="EB52" i="18"/>
  <c r="EB56" i="18"/>
  <c r="EB47" i="18"/>
  <c r="EB53" i="18"/>
  <c r="EB57" i="18"/>
  <c r="EB63" i="18"/>
  <c r="EB31" i="18"/>
  <c r="EB43" i="18"/>
  <c r="EB46" i="18"/>
  <c r="EB48" i="18"/>
  <c r="EB49" i="18"/>
  <c r="EB50" i="18"/>
  <c r="EB54" i="18"/>
  <c r="EB58" i="18"/>
  <c r="EB67" i="18"/>
  <c r="EB60" i="18"/>
  <c r="EB65" i="18"/>
  <c r="EB69" i="18"/>
  <c r="EB71" i="18"/>
  <c r="EB73" i="18"/>
  <c r="EB75" i="18"/>
  <c r="EB77" i="18"/>
  <c r="EB79" i="18"/>
  <c r="EB81" i="18"/>
  <c r="EB83" i="18"/>
  <c r="EB85" i="18"/>
  <c r="EB87" i="18"/>
  <c r="EB61" i="18"/>
  <c r="EB72" i="18"/>
  <c r="EB74" i="18"/>
  <c r="EB76" i="18"/>
  <c r="EB80" i="18"/>
  <c r="EB82" i="18"/>
  <c r="EB84" i="18"/>
  <c r="EB86" i="18"/>
  <c r="EB88" i="18"/>
  <c r="EB89" i="18"/>
  <c r="EB78" i="18"/>
  <c r="EB90" i="18"/>
  <c r="EE32" i="18"/>
  <c r="EE34" i="18"/>
  <c r="EE38" i="18"/>
  <c r="EE36" i="18"/>
  <c r="EE40" i="18"/>
  <c r="EE31" i="18"/>
  <c r="EE35" i="18"/>
  <c r="EE44" i="18"/>
  <c r="EE47" i="18"/>
  <c r="EE49" i="18"/>
  <c r="EE51" i="18"/>
  <c r="EE53" i="18"/>
  <c r="EE55" i="18"/>
  <c r="EE57" i="18"/>
  <c r="EE59" i="18"/>
  <c r="EE39" i="18"/>
  <c r="EE41" i="18"/>
  <c r="EE42" i="18"/>
  <c r="EE46" i="18"/>
  <c r="EE48" i="18"/>
  <c r="EE50" i="18"/>
  <c r="EE33" i="18"/>
  <c r="EE37" i="18"/>
  <c r="EE43" i="18"/>
  <c r="EE54" i="18"/>
  <c r="EE61" i="18"/>
  <c r="EE45" i="18"/>
  <c r="EE52" i="18"/>
  <c r="EE56" i="18"/>
  <c r="EE60" i="18"/>
  <c r="EE58" i="18"/>
  <c r="EE65" i="18"/>
  <c r="EE62" i="18"/>
  <c r="EE66" i="18"/>
  <c r="EE70" i="18"/>
  <c r="EE71" i="18"/>
  <c r="EE73" i="18"/>
  <c r="EE75" i="18"/>
  <c r="EE77" i="18"/>
  <c r="EE63" i="18"/>
  <c r="EE67" i="18"/>
  <c r="EE68" i="18"/>
  <c r="EE64" i="18"/>
  <c r="EE78" i="18"/>
  <c r="EE80" i="18"/>
  <c r="EE82" i="18"/>
  <c r="EE69" i="18"/>
  <c r="EE72" i="18"/>
  <c r="EE76" i="18"/>
  <c r="EE81" i="18"/>
  <c r="EE89" i="18"/>
  <c r="EE74" i="18"/>
  <c r="EE79" i="18"/>
  <c r="EE83" i="18"/>
  <c r="EE84" i="18"/>
  <c r="EE85" i="18"/>
  <c r="EE86" i="18"/>
  <c r="EE87" i="18"/>
  <c r="EE88" i="18"/>
  <c r="EE90" i="18"/>
  <c r="DW32" i="18"/>
  <c r="DW36" i="18"/>
  <c r="DW34" i="18"/>
  <c r="DW38" i="18"/>
  <c r="DW37" i="18"/>
  <c r="DW42" i="18"/>
  <c r="DW47" i="18"/>
  <c r="DW49" i="18"/>
  <c r="DW51" i="18"/>
  <c r="DW53" i="18"/>
  <c r="DW55" i="18"/>
  <c r="DW57" i="18"/>
  <c r="DW59" i="18"/>
  <c r="DW31" i="18"/>
  <c r="DW33" i="18"/>
  <c r="DW41" i="18"/>
  <c r="DW44" i="18"/>
  <c r="DW46" i="18"/>
  <c r="DW48" i="18"/>
  <c r="DW50" i="18"/>
  <c r="DW39" i="18"/>
  <c r="DW40" i="18"/>
  <c r="DW45" i="18"/>
  <c r="DW35" i="18"/>
  <c r="DW52" i="18"/>
  <c r="DW56" i="18"/>
  <c r="DW43" i="18"/>
  <c r="DW63" i="18"/>
  <c r="DW54" i="18"/>
  <c r="DW60" i="18"/>
  <c r="DW61" i="18"/>
  <c r="DW67" i="18"/>
  <c r="DW58" i="18"/>
  <c r="DW62" i="18"/>
  <c r="DW64" i="18"/>
  <c r="DW68" i="18"/>
  <c r="DW71" i="18"/>
  <c r="DW73" i="18"/>
  <c r="DW75" i="18"/>
  <c r="DW77" i="18"/>
  <c r="DW65" i="18"/>
  <c r="DW69" i="18"/>
  <c r="DW66" i="18"/>
  <c r="DW70" i="18"/>
  <c r="DW80" i="18"/>
  <c r="DW82" i="18"/>
  <c r="DW79" i="18"/>
  <c r="DW74" i="18"/>
  <c r="DW78" i="18"/>
  <c r="DW89" i="18"/>
  <c r="DW81" i="18"/>
  <c r="DW83" i="18"/>
  <c r="DW84" i="18"/>
  <c r="DW85" i="18"/>
  <c r="DW86" i="18"/>
  <c r="DW87" i="18"/>
  <c r="DW88" i="18"/>
  <c r="DW90" i="18"/>
  <c r="DW72" i="18"/>
  <c r="DW76" i="18"/>
  <c r="EJ34" i="18"/>
  <c r="EJ36" i="18"/>
  <c r="EJ38" i="18"/>
  <c r="EJ40" i="18"/>
  <c r="EJ42" i="18"/>
  <c r="EJ44" i="18"/>
  <c r="EJ32" i="18"/>
  <c r="EJ39" i="18"/>
  <c r="EJ62" i="18"/>
  <c r="EJ64" i="18"/>
  <c r="EJ66" i="18"/>
  <c r="EJ68" i="18"/>
  <c r="EJ70" i="18"/>
  <c r="EJ31" i="18"/>
  <c r="EJ35" i="18"/>
  <c r="EJ33" i="18"/>
  <c r="EJ43" i="18"/>
  <c r="EJ45" i="18"/>
  <c r="EJ53" i="18"/>
  <c r="EJ57" i="18"/>
  <c r="EJ46" i="18"/>
  <c r="EJ47" i="18"/>
  <c r="EJ54" i="18"/>
  <c r="EJ37" i="18"/>
  <c r="EJ41" i="18"/>
  <c r="EJ51" i="18"/>
  <c r="EJ55" i="18"/>
  <c r="EJ59" i="18"/>
  <c r="EJ61" i="18"/>
  <c r="EJ48" i="18"/>
  <c r="EJ49" i="18"/>
  <c r="EJ50" i="18"/>
  <c r="EJ52" i="18"/>
  <c r="EJ56" i="18"/>
  <c r="EJ65" i="18"/>
  <c r="EJ60" i="18"/>
  <c r="EJ63" i="18"/>
  <c r="EJ58" i="18"/>
  <c r="EJ67" i="18"/>
  <c r="EJ71" i="18"/>
  <c r="EJ73" i="18"/>
  <c r="EJ75" i="18"/>
  <c r="EJ77" i="18"/>
  <c r="EJ69" i="18"/>
  <c r="EJ79" i="18"/>
  <c r="EJ81" i="18"/>
  <c r="EJ83" i="18"/>
  <c r="EJ85" i="18"/>
  <c r="EJ87" i="18"/>
  <c r="EJ78" i="18"/>
  <c r="EJ72" i="18"/>
  <c r="EJ74" i="18"/>
  <c r="EJ76" i="18"/>
  <c r="EJ80" i="18"/>
  <c r="EJ82" i="18"/>
  <c r="EJ84" i="18"/>
  <c r="EJ86" i="18"/>
  <c r="EJ89" i="18"/>
  <c r="EJ88" i="18"/>
  <c r="EJ90" i="18"/>
  <c r="EL31" i="18"/>
  <c r="EL33" i="18"/>
  <c r="EL35" i="18"/>
  <c r="EL37" i="18"/>
  <c r="EL39" i="18"/>
  <c r="EL41" i="18"/>
  <c r="EL43" i="18"/>
  <c r="EL45" i="18"/>
  <c r="EL32" i="18"/>
  <c r="EL36" i="18"/>
  <c r="EL61" i="18"/>
  <c r="EL63" i="18"/>
  <c r="EL65" i="18"/>
  <c r="EL67" i="18"/>
  <c r="EL69" i="18"/>
  <c r="EL46" i="18"/>
  <c r="EL47" i="18"/>
  <c r="EL34" i="18"/>
  <c r="EL40" i="18"/>
  <c r="EL44" i="18"/>
  <c r="EL38" i="18"/>
  <c r="EL48" i="18"/>
  <c r="EL49" i="18"/>
  <c r="EL50" i="18"/>
  <c r="EL51" i="18"/>
  <c r="EL52" i="18"/>
  <c r="EL55" i="18"/>
  <c r="EL56" i="18"/>
  <c r="EL59" i="18"/>
  <c r="EL60" i="18"/>
  <c r="EL53" i="18"/>
  <c r="EL54" i="18"/>
  <c r="EL57" i="18"/>
  <c r="EL58" i="18"/>
  <c r="EL42" i="18"/>
  <c r="EL64" i="18"/>
  <c r="EL62" i="18"/>
  <c r="EL66" i="18"/>
  <c r="EL70" i="18"/>
  <c r="EL72" i="18"/>
  <c r="EL74" i="18"/>
  <c r="EL76" i="18"/>
  <c r="EL78" i="18"/>
  <c r="EL80" i="18"/>
  <c r="EL82" i="18"/>
  <c r="EL84" i="18"/>
  <c r="EL86" i="18"/>
  <c r="EL88" i="18"/>
  <c r="EL79" i="18"/>
  <c r="EL81" i="18"/>
  <c r="EL83" i="18"/>
  <c r="EL85" i="18"/>
  <c r="EL87" i="18"/>
  <c r="EL71" i="18"/>
  <c r="EL75" i="18"/>
  <c r="EL68" i="18"/>
  <c r="EL90" i="18"/>
  <c r="EL73" i="18"/>
  <c r="EL77" i="18"/>
  <c r="EL89" i="18"/>
  <c r="EN34" i="18"/>
  <c r="EN36" i="18"/>
  <c r="EN38" i="18"/>
  <c r="EN40" i="18"/>
  <c r="EN42" i="18"/>
  <c r="EN44" i="18"/>
  <c r="EN31" i="18"/>
  <c r="EN35" i="18"/>
  <c r="EN39" i="18"/>
  <c r="EN33" i="18"/>
  <c r="EN37" i="18"/>
  <c r="EN41" i="18"/>
  <c r="EN45" i="18"/>
  <c r="EN62" i="18"/>
  <c r="EN64" i="18"/>
  <c r="EN66" i="18"/>
  <c r="EN68" i="18"/>
  <c r="EN70" i="18"/>
  <c r="EN43" i="18"/>
  <c r="EN32" i="18"/>
  <c r="EN54" i="18"/>
  <c r="EN58" i="18"/>
  <c r="EN48" i="18"/>
  <c r="EN49" i="18"/>
  <c r="EN50" i="18"/>
  <c r="EN51" i="18"/>
  <c r="EN55" i="18"/>
  <c r="EN46" i="18"/>
  <c r="EN47" i="18"/>
  <c r="EN52" i="18"/>
  <c r="EN56" i="18"/>
  <c r="EN60" i="18"/>
  <c r="EN53" i="18"/>
  <c r="EN57" i="18"/>
  <c r="EN59" i="18"/>
  <c r="EN67" i="18"/>
  <c r="EN61" i="18"/>
  <c r="EN71" i="18"/>
  <c r="EN73" i="18"/>
  <c r="EN75" i="18"/>
  <c r="EN77" i="18"/>
  <c r="EN72" i="18"/>
  <c r="EN74" i="18"/>
  <c r="EN76" i="18"/>
  <c r="EN78" i="18"/>
  <c r="EN79" i="18"/>
  <c r="EN81" i="18"/>
  <c r="EN83" i="18"/>
  <c r="EN85" i="18"/>
  <c r="EN87" i="18"/>
  <c r="EN65" i="18"/>
  <c r="EN69" i="18"/>
  <c r="EN63" i="18"/>
  <c r="EN80" i="18"/>
  <c r="EN82" i="18"/>
  <c r="EN84" i="18"/>
  <c r="EN86" i="18"/>
  <c r="EN88" i="18"/>
  <c r="EN89" i="18"/>
  <c r="EN90" i="18"/>
  <c r="EO32" i="18"/>
  <c r="EO31" i="18"/>
  <c r="EO35" i="18"/>
  <c r="EO38" i="18"/>
  <c r="EO41" i="18"/>
  <c r="EO46" i="18"/>
  <c r="EO48" i="18"/>
  <c r="EO50" i="18"/>
  <c r="EO52" i="18"/>
  <c r="EO54" i="18"/>
  <c r="EO56" i="18"/>
  <c r="EO58" i="18"/>
  <c r="EO60" i="18"/>
  <c r="EO34" i="18"/>
  <c r="EO39" i="18"/>
  <c r="EO47" i="18"/>
  <c r="EO49" i="18"/>
  <c r="EO37" i="18"/>
  <c r="EO42" i="18"/>
  <c r="EO36" i="18"/>
  <c r="EO43" i="18"/>
  <c r="EO33" i="18"/>
  <c r="EO53" i="18"/>
  <c r="EO57" i="18"/>
  <c r="EO40" i="18"/>
  <c r="EO45" i="18"/>
  <c r="EO51" i="18"/>
  <c r="EO55" i="18"/>
  <c r="EO59" i="18"/>
  <c r="EO61" i="18"/>
  <c r="EO62" i="18"/>
  <c r="EO44" i="18"/>
  <c r="EO63" i="18"/>
  <c r="EO65" i="18"/>
  <c r="EO66" i="18"/>
  <c r="EO72" i="18"/>
  <c r="EO74" i="18"/>
  <c r="EO76" i="18"/>
  <c r="EO64" i="18"/>
  <c r="EO67" i="18"/>
  <c r="EO68" i="18"/>
  <c r="EO70" i="18"/>
  <c r="EO71" i="18"/>
  <c r="EO73" i="18"/>
  <c r="EO75" i="18"/>
  <c r="EO77" i="18"/>
  <c r="EO78" i="18"/>
  <c r="EO79" i="18"/>
  <c r="EO81" i="18"/>
  <c r="EO69" i="18"/>
  <c r="EO80" i="18"/>
  <c r="EO90" i="18"/>
  <c r="EO82" i="18"/>
  <c r="EO88" i="18"/>
  <c r="EO89" i="18"/>
  <c r="EO83" i="18"/>
  <c r="EO84" i="18"/>
  <c r="EO85" i="18"/>
  <c r="EO86" i="18"/>
  <c r="EO87" i="18"/>
  <c r="EC31" i="18"/>
  <c r="EC35" i="18"/>
  <c r="EC36" i="18"/>
  <c r="EC39" i="18"/>
  <c r="EC33" i="18"/>
  <c r="EC34" i="18"/>
  <c r="EC37" i="18"/>
  <c r="EC38" i="18"/>
  <c r="EC41" i="18"/>
  <c r="EC40" i="18"/>
  <c r="EC42" i="18"/>
  <c r="EC45" i="18"/>
  <c r="EC46" i="18"/>
  <c r="EC48" i="18"/>
  <c r="EC50" i="18"/>
  <c r="EC52" i="18"/>
  <c r="EC54" i="18"/>
  <c r="EC56" i="18"/>
  <c r="EC58" i="18"/>
  <c r="EC60" i="18"/>
  <c r="EC43" i="18"/>
  <c r="EC44" i="18"/>
  <c r="EC47" i="18"/>
  <c r="EC49" i="18"/>
  <c r="EC51" i="18"/>
  <c r="EC55" i="18"/>
  <c r="EC32" i="18"/>
  <c r="EC53" i="18"/>
  <c r="EC57" i="18"/>
  <c r="EC61" i="18"/>
  <c r="EC62" i="18"/>
  <c r="EC59" i="18"/>
  <c r="EC63" i="18"/>
  <c r="EC64" i="18"/>
  <c r="EC67" i="18"/>
  <c r="EC68" i="18"/>
  <c r="EC72" i="18"/>
  <c r="EC74" i="18"/>
  <c r="EC76" i="18"/>
  <c r="EC78" i="18"/>
  <c r="EC66" i="18"/>
  <c r="EC69" i="18"/>
  <c r="EC79" i="18"/>
  <c r="EC81" i="18"/>
  <c r="EC71" i="18"/>
  <c r="EC73" i="18"/>
  <c r="EC75" i="18"/>
  <c r="EC77" i="18"/>
  <c r="EC70" i="18"/>
  <c r="EC90" i="18"/>
  <c r="EC80" i="18"/>
  <c r="EC83" i="18"/>
  <c r="EC84" i="18"/>
  <c r="EC85" i="18"/>
  <c r="EC86" i="18"/>
  <c r="EC87" i="18"/>
  <c r="EC88" i="18"/>
  <c r="EC89" i="18"/>
  <c r="EC65" i="18"/>
  <c r="EC82" i="18"/>
  <c r="EF34" i="18"/>
  <c r="EF36" i="18"/>
  <c r="EF38" i="18"/>
  <c r="EF40" i="18"/>
  <c r="EF42" i="18"/>
  <c r="EF44" i="18"/>
  <c r="EF33" i="18"/>
  <c r="EF37" i="18"/>
  <c r="EF31" i="18"/>
  <c r="EF35" i="18"/>
  <c r="EF39" i="18"/>
  <c r="EF32" i="18"/>
  <c r="EF43" i="18"/>
  <c r="EF62" i="18"/>
  <c r="EF64" i="18"/>
  <c r="EF66" i="18"/>
  <c r="EF68" i="18"/>
  <c r="EF70" i="18"/>
  <c r="EF45" i="18"/>
  <c r="EF41" i="18"/>
  <c r="EF46" i="18"/>
  <c r="EF52" i="18"/>
  <c r="EF56" i="18"/>
  <c r="EF60" i="18"/>
  <c r="EF48" i="18"/>
  <c r="EF49" i="18"/>
  <c r="EF50" i="18"/>
  <c r="EF53" i="18"/>
  <c r="EF57" i="18"/>
  <c r="EF54" i="18"/>
  <c r="EF58" i="18"/>
  <c r="EF47" i="18"/>
  <c r="EF51" i="18"/>
  <c r="EF55" i="18"/>
  <c r="EF61" i="18"/>
  <c r="EF65" i="18"/>
  <c r="EF69" i="18"/>
  <c r="EF59" i="18"/>
  <c r="EF71" i="18"/>
  <c r="EF73" i="18"/>
  <c r="EF75" i="18"/>
  <c r="EF77" i="18"/>
  <c r="EF72" i="18"/>
  <c r="EF74" i="18"/>
  <c r="EF76" i="18"/>
  <c r="EF79" i="18"/>
  <c r="EF81" i="18"/>
  <c r="EF83" i="18"/>
  <c r="EF85" i="18"/>
  <c r="EF87" i="18"/>
  <c r="EF63" i="18"/>
  <c r="EF78" i="18"/>
  <c r="EF80" i="18"/>
  <c r="EF82" i="18"/>
  <c r="EF84" i="18"/>
  <c r="EF86" i="18"/>
  <c r="EF89" i="18"/>
  <c r="EF67" i="18"/>
  <c r="EF88" i="18"/>
  <c r="EF90" i="18"/>
  <c r="EM32" i="18"/>
  <c r="EM36" i="18"/>
  <c r="EM34" i="18"/>
  <c r="EM38" i="18"/>
  <c r="EM33" i="18"/>
  <c r="EM42" i="18"/>
  <c r="EM47" i="18"/>
  <c r="EM49" i="18"/>
  <c r="EM51" i="18"/>
  <c r="EM53" i="18"/>
  <c r="EM55" i="18"/>
  <c r="EM57" i="18"/>
  <c r="EM59" i="18"/>
  <c r="EM37" i="18"/>
  <c r="EM40" i="18"/>
  <c r="EM44" i="18"/>
  <c r="EM46" i="18"/>
  <c r="EM48" i="18"/>
  <c r="EM50" i="18"/>
  <c r="EM35" i="18"/>
  <c r="EM41" i="18"/>
  <c r="EM45" i="18"/>
  <c r="EM31" i="18"/>
  <c r="EM43" i="18"/>
  <c r="EM52" i="18"/>
  <c r="EM56" i="18"/>
  <c r="EM39" i="18"/>
  <c r="EM63" i="18"/>
  <c r="EM54" i="18"/>
  <c r="EM58" i="18"/>
  <c r="EM67" i="18"/>
  <c r="EM61" i="18"/>
  <c r="EM64" i="18"/>
  <c r="EM68" i="18"/>
  <c r="EM71" i="18"/>
  <c r="EM73" i="18"/>
  <c r="EM75" i="18"/>
  <c r="EM77" i="18"/>
  <c r="EM60" i="18"/>
  <c r="EM62" i="18"/>
  <c r="EM65" i="18"/>
  <c r="EM69" i="18"/>
  <c r="EM80" i="18"/>
  <c r="EM82" i="18"/>
  <c r="EM78" i="18"/>
  <c r="EM79" i="18"/>
  <c r="EM88" i="18"/>
  <c r="EM89" i="18"/>
  <c r="EM66" i="18"/>
  <c r="EM70" i="18"/>
  <c r="EM72" i="18"/>
  <c r="EM76" i="18"/>
  <c r="EM81" i="18"/>
  <c r="EM83" i="18"/>
  <c r="EM84" i="18"/>
  <c r="EM85" i="18"/>
  <c r="EM86" i="18"/>
  <c r="EM87" i="18"/>
  <c r="EM90" i="18"/>
  <c r="EM74" i="18"/>
  <c r="EG32" i="18"/>
  <c r="EG37" i="18"/>
  <c r="EG41" i="18"/>
  <c r="EG46" i="18"/>
  <c r="EG48" i="18"/>
  <c r="EG50" i="18"/>
  <c r="EG52" i="18"/>
  <c r="EG54" i="18"/>
  <c r="EG56" i="18"/>
  <c r="EG58" i="18"/>
  <c r="EG60" i="18"/>
  <c r="EG31" i="18"/>
  <c r="EG33" i="18"/>
  <c r="EG36" i="18"/>
  <c r="EG40" i="18"/>
  <c r="EG47" i="18"/>
  <c r="EG49" i="18"/>
  <c r="EG38" i="18"/>
  <c r="EG44" i="18"/>
  <c r="EG39" i="18"/>
  <c r="EG45" i="18"/>
  <c r="EG34" i="18"/>
  <c r="EG43" i="18"/>
  <c r="EG51" i="18"/>
  <c r="EG55" i="18"/>
  <c r="EG59" i="18"/>
  <c r="EG35" i="18"/>
  <c r="EG42" i="18"/>
  <c r="EG53" i="18"/>
  <c r="EG57" i="18"/>
  <c r="EG63" i="18"/>
  <c r="EG64" i="18"/>
  <c r="EG67" i="18"/>
  <c r="EG72" i="18"/>
  <c r="EG74" i="18"/>
  <c r="EG76" i="18"/>
  <c r="EG61" i="18"/>
  <c r="EG62" i="18"/>
  <c r="EG65" i="18"/>
  <c r="EG66" i="18"/>
  <c r="EG69" i="18"/>
  <c r="EG70" i="18"/>
  <c r="EG71" i="18"/>
  <c r="EG73" i="18"/>
  <c r="EG75" i="18"/>
  <c r="EG77" i="18"/>
  <c r="EG68" i="18"/>
  <c r="EG79" i="18"/>
  <c r="EG81" i="18"/>
  <c r="EG82" i="18"/>
  <c r="EG88" i="18"/>
  <c r="EG90" i="18"/>
  <c r="EG80" i="18"/>
  <c r="EG89" i="18"/>
  <c r="EG78" i="18"/>
  <c r="EG83" i="18"/>
  <c r="EG84" i="18"/>
  <c r="EG85" i="18"/>
  <c r="EG86" i="18"/>
  <c r="EG87" i="18"/>
  <c r="EI32" i="18"/>
  <c r="EI31" i="18"/>
  <c r="EI35" i="18"/>
  <c r="EI39" i="18"/>
  <c r="EI33" i="18"/>
  <c r="EI37" i="18"/>
  <c r="EI41" i="18"/>
  <c r="EI34" i="18"/>
  <c r="EI40" i="18"/>
  <c r="EI45" i="18"/>
  <c r="EI47" i="18"/>
  <c r="EI49" i="18"/>
  <c r="EI51" i="18"/>
  <c r="EI53" i="18"/>
  <c r="EI55" i="18"/>
  <c r="EI57" i="18"/>
  <c r="EI59" i="18"/>
  <c r="EI38" i="18"/>
  <c r="EI43" i="18"/>
  <c r="EI46" i="18"/>
  <c r="EI48" i="18"/>
  <c r="EI50" i="18"/>
  <c r="EI42" i="18"/>
  <c r="EI36" i="18"/>
  <c r="EI54" i="18"/>
  <c r="EI58" i="18"/>
  <c r="EI44" i="18"/>
  <c r="EI52" i="18"/>
  <c r="EI56" i="18"/>
  <c r="EI60" i="18"/>
  <c r="EI62" i="18"/>
  <c r="EI63" i="18"/>
  <c r="EI66" i="18"/>
  <c r="EI67" i="18"/>
  <c r="EI71" i="18"/>
  <c r="EI73" i="18"/>
  <c r="EI75" i="18"/>
  <c r="EI77" i="18"/>
  <c r="EI64" i="18"/>
  <c r="EI68" i="18"/>
  <c r="EI65" i="18"/>
  <c r="EI78" i="18"/>
  <c r="EI72" i="18"/>
  <c r="EI74" i="18"/>
  <c r="EI76" i="18"/>
  <c r="EI80" i="18"/>
  <c r="EI82" i="18"/>
  <c r="EI61" i="18"/>
  <c r="EI70" i="18"/>
  <c r="EI83" i="18"/>
  <c r="EI84" i="18"/>
  <c r="EI85" i="18"/>
  <c r="EI86" i="18"/>
  <c r="EI87" i="18"/>
  <c r="EI89" i="18"/>
  <c r="EI81" i="18"/>
  <c r="EI88" i="18"/>
  <c r="EI90" i="18"/>
  <c r="EI69" i="18"/>
  <c r="EI79" i="18"/>
  <c r="ED31" i="18"/>
  <c r="ED33" i="18"/>
  <c r="ED35" i="18"/>
  <c r="ED37" i="18"/>
  <c r="ED39" i="18"/>
  <c r="ED41" i="18"/>
  <c r="ED43" i="18"/>
  <c r="ED45" i="18"/>
  <c r="ED32" i="18"/>
  <c r="ED38" i="18"/>
  <c r="ED61" i="18"/>
  <c r="ED63" i="18"/>
  <c r="ED65" i="18"/>
  <c r="ED67" i="18"/>
  <c r="ED69" i="18"/>
  <c r="ED34" i="18"/>
  <c r="ED36" i="18"/>
  <c r="ED40" i="18"/>
  <c r="ED42" i="18"/>
  <c r="ED46" i="18"/>
  <c r="ED47" i="18"/>
  <c r="ED48" i="18"/>
  <c r="ED49" i="18"/>
  <c r="ED50" i="18"/>
  <c r="ED53" i="18"/>
  <c r="ED54" i="18"/>
  <c r="ED57" i="18"/>
  <c r="ED58" i="18"/>
  <c r="ED44" i="18"/>
  <c r="ED51" i="18"/>
  <c r="ED52" i="18"/>
  <c r="ED55" i="18"/>
  <c r="ED56" i="18"/>
  <c r="ED59" i="18"/>
  <c r="ED60" i="18"/>
  <c r="ED62" i="18"/>
  <c r="ED66" i="18"/>
  <c r="ED64" i="18"/>
  <c r="ED68" i="18"/>
  <c r="ED72" i="18"/>
  <c r="ED74" i="18"/>
  <c r="ED76" i="18"/>
  <c r="ED78" i="18"/>
  <c r="ED70" i="18"/>
  <c r="ED80" i="18"/>
  <c r="ED82" i="18"/>
  <c r="ED84" i="18"/>
  <c r="ED86" i="18"/>
  <c r="ED88" i="18"/>
  <c r="ED79" i="18"/>
  <c r="ED81" i="18"/>
  <c r="ED83" i="18"/>
  <c r="ED85" i="18"/>
  <c r="ED87" i="18"/>
  <c r="ED73" i="18"/>
  <c r="ED77" i="18"/>
  <c r="ED90" i="18"/>
  <c r="ED71" i="18"/>
  <c r="ED75" i="18"/>
  <c r="ED89" i="18"/>
  <c r="DZ31" i="18"/>
  <c r="DZ33" i="18"/>
  <c r="DZ35" i="18"/>
  <c r="DZ37" i="18"/>
  <c r="DZ39" i="18"/>
  <c r="DZ41" i="18"/>
  <c r="DZ43" i="18"/>
  <c r="DZ45" i="18"/>
  <c r="DZ34" i="18"/>
  <c r="DZ38" i="18"/>
  <c r="DZ36" i="18"/>
  <c r="DZ40" i="18"/>
  <c r="DZ44" i="18"/>
  <c r="DZ61" i="18"/>
  <c r="DZ63" i="18"/>
  <c r="DZ65" i="18"/>
  <c r="DZ67" i="18"/>
  <c r="DZ69" i="18"/>
  <c r="DZ32" i="18"/>
  <c r="DZ42" i="18"/>
  <c r="DZ46" i="18"/>
  <c r="DZ47" i="18"/>
  <c r="DZ53" i="18"/>
  <c r="DZ54" i="18"/>
  <c r="DZ57" i="18"/>
  <c r="DZ48" i="18"/>
  <c r="DZ49" i="18"/>
  <c r="DZ50" i="18"/>
  <c r="DZ51" i="18"/>
  <c r="DZ52" i="18"/>
  <c r="DZ55" i="18"/>
  <c r="DZ56" i="18"/>
  <c r="DZ59" i="18"/>
  <c r="DZ60" i="18"/>
  <c r="DZ66" i="18"/>
  <c r="DZ70" i="18"/>
  <c r="DZ58" i="18"/>
  <c r="DZ62" i="18"/>
  <c r="DZ72" i="18"/>
  <c r="DZ74" i="18"/>
  <c r="DZ76" i="18"/>
  <c r="DZ78" i="18"/>
  <c r="DZ64" i="18"/>
  <c r="DZ80" i="18"/>
  <c r="DZ82" i="18"/>
  <c r="DZ84" i="18"/>
  <c r="DZ86" i="18"/>
  <c r="DZ88" i="18"/>
  <c r="DZ71" i="18"/>
  <c r="DZ73" i="18"/>
  <c r="DZ75" i="18"/>
  <c r="DZ77" i="18"/>
  <c r="DZ68" i="18"/>
  <c r="DZ79" i="18"/>
  <c r="DZ81" i="18"/>
  <c r="DZ83" i="18"/>
  <c r="DZ85" i="18"/>
  <c r="DZ87" i="18"/>
  <c r="DZ90" i="18"/>
  <c r="DZ89" i="18"/>
  <c r="EA32" i="18"/>
  <c r="EA33" i="18"/>
  <c r="EA37" i="18"/>
  <c r="EA31" i="18"/>
  <c r="EA35" i="18"/>
  <c r="EA39" i="18"/>
  <c r="EA36" i="18"/>
  <c r="EA41" i="18"/>
  <c r="EA43" i="18"/>
  <c r="EA47" i="18"/>
  <c r="EA49" i="18"/>
  <c r="EA51" i="18"/>
  <c r="EA53" i="18"/>
  <c r="EA55" i="18"/>
  <c r="EA57" i="18"/>
  <c r="EA59" i="18"/>
  <c r="EA45" i="18"/>
  <c r="EA46" i="18"/>
  <c r="EA48" i="18"/>
  <c r="EA50" i="18"/>
  <c r="EA34" i="18"/>
  <c r="EA44" i="18"/>
  <c r="EA52" i="18"/>
  <c r="EA56" i="18"/>
  <c r="EA60" i="18"/>
  <c r="EA42" i="18"/>
  <c r="EA54" i="18"/>
  <c r="EA58" i="18"/>
  <c r="EA38" i="18"/>
  <c r="EA40" i="18"/>
  <c r="EA63" i="18"/>
  <c r="EA64" i="18"/>
  <c r="EA65" i="18"/>
  <c r="EA69" i="18"/>
  <c r="EA71" i="18"/>
  <c r="EA73" i="18"/>
  <c r="EA75" i="18"/>
  <c r="EA77" i="18"/>
  <c r="EA61" i="18"/>
  <c r="EA66" i="18"/>
  <c r="EA70" i="18"/>
  <c r="EA72" i="18"/>
  <c r="EA74" i="18"/>
  <c r="EA76" i="18"/>
  <c r="EA80" i="18"/>
  <c r="EA82" i="18"/>
  <c r="EA62" i="18"/>
  <c r="EA67" i="18"/>
  <c r="EA78" i="18"/>
  <c r="EA68" i="18"/>
  <c r="EA83" i="18"/>
  <c r="EA84" i="18"/>
  <c r="EA85" i="18"/>
  <c r="EA86" i="18"/>
  <c r="EA87" i="18"/>
  <c r="EA88" i="18"/>
  <c r="EA89" i="18"/>
  <c r="EA79" i="18"/>
  <c r="EA90" i="18"/>
  <c r="EA81" i="18"/>
  <c r="EH31" i="18"/>
  <c r="EH33" i="18"/>
  <c r="EH35" i="18"/>
  <c r="EH37" i="18"/>
  <c r="EH39" i="18"/>
  <c r="EH41" i="18"/>
  <c r="EH43" i="18"/>
  <c r="EH45" i="18"/>
  <c r="EH36" i="18"/>
  <c r="EH34" i="18"/>
  <c r="EH38" i="18"/>
  <c r="EH42" i="18"/>
  <c r="EH61" i="18"/>
  <c r="EH63" i="18"/>
  <c r="EH65" i="18"/>
  <c r="EH67" i="18"/>
  <c r="EH69" i="18"/>
  <c r="EH44" i="18"/>
  <c r="EH32" i="18"/>
  <c r="EH46" i="18"/>
  <c r="EH40" i="18"/>
  <c r="EH47" i="18"/>
  <c r="EH51" i="18"/>
  <c r="EH52" i="18"/>
  <c r="EH55" i="18"/>
  <c r="EH56" i="18"/>
  <c r="EH48" i="18"/>
  <c r="EH49" i="18"/>
  <c r="EH50" i="18"/>
  <c r="EH53" i="18"/>
  <c r="EH54" i="18"/>
  <c r="EH59" i="18"/>
  <c r="EH57" i="18"/>
  <c r="EH60" i="18"/>
  <c r="EH58" i="18"/>
  <c r="EH64" i="18"/>
  <c r="EH68" i="18"/>
  <c r="EH72" i="18"/>
  <c r="EH74" i="18"/>
  <c r="EH76" i="18"/>
  <c r="EH78" i="18"/>
  <c r="EH80" i="18"/>
  <c r="EH82" i="18"/>
  <c r="EH84" i="18"/>
  <c r="EH86" i="18"/>
  <c r="EH88" i="18"/>
  <c r="EH70" i="18"/>
  <c r="EH71" i="18"/>
  <c r="EH73" i="18"/>
  <c r="EH75" i="18"/>
  <c r="EH77" i="18"/>
  <c r="EH66" i="18"/>
  <c r="EH79" i="18"/>
  <c r="EH81" i="18"/>
  <c r="EH83" i="18"/>
  <c r="EH85" i="18"/>
  <c r="EH87" i="18"/>
  <c r="EH90" i="18"/>
  <c r="EH62" i="18"/>
  <c r="EH89" i="18"/>
  <c r="DY32" i="18"/>
  <c r="DY34" i="18"/>
  <c r="DY39" i="18"/>
  <c r="DY46" i="18"/>
  <c r="DY48" i="18"/>
  <c r="DY50" i="18"/>
  <c r="DY52" i="18"/>
  <c r="DY54" i="18"/>
  <c r="DY56" i="18"/>
  <c r="DY58" i="18"/>
  <c r="DY60" i="18"/>
  <c r="DY31" i="18"/>
  <c r="DY35" i="18"/>
  <c r="DY38" i="18"/>
  <c r="DY40" i="18"/>
  <c r="DY47" i="18"/>
  <c r="DY49" i="18"/>
  <c r="DY41" i="18"/>
  <c r="DY43" i="18"/>
  <c r="DY33" i="18"/>
  <c r="DY42" i="18"/>
  <c r="DY44" i="18"/>
  <c r="DY53" i="18"/>
  <c r="DY57" i="18"/>
  <c r="DY37" i="18"/>
  <c r="DY45" i="18"/>
  <c r="DY51" i="18"/>
  <c r="DY55" i="18"/>
  <c r="DY59" i="18"/>
  <c r="DY61" i="18"/>
  <c r="DY62" i="18"/>
  <c r="DY36" i="18"/>
  <c r="DY65" i="18"/>
  <c r="DY66" i="18"/>
  <c r="DY72" i="18"/>
  <c r="DY74" i="18"/>
  <c r="DY76" i="18"/>
  <c r="DY64" i="18"/>
  <c r="DY67" i="18"/>
  <c r="DY68" i="18"/>
  <c r="DY63" i="18"/>
  <c r="DY69" i="18"/>
  <c r="DY71" i="18"/>
  <c r="DY73" i="18"/>
  <c r="DY75" i="18"/>
  <c r="DY77" i="18"/>
  <c r="DY78" i="18"/>
  <c r="DY79" i="18"/>
  <c r="DY81" i="18"/>
  <c r="DY70" i="18"/>
  <c r="DY80" i="18"/>
  <c r="DY90" i="18"/>
  <c r="DY82" i="18"/>
  <c r="DY89" i="18"/>
  <c r="DY83" i="18"/>
  <c r="DY84" i="18"/>
  <c r="DY85" i="18"/>
  <c r="DY86" i="18"/>
  <c r="DY87" i="18"/>
  <c r="DY88" i="18"/>
  <c r="I23" i="27"/>
  <c r="I47" i="27"/>
  <c r="I36" i="27"/>
  <c r="H30" i="31" s="1"/>
  <c r="AB36" i="27"/>
  <c r="AA30" i="31" s="1"/>
  <c r="AB23" i="27"/>
  <c r="AB47" i="27"/>
  <c r="S23" i="24"/>
  <c r="S47" i="24"/>
  <c r="S36" i="24"/>
  <c r="R2" i="31" s="1"/>
  <c r="S55" i="24"/>
  <c r="L23" i="35"/>
  <c r="L36" i="35"/>
  <c r="K114" i="31" s="1"/>
  <c r="L47" i="35"/>
  <c r="M36" i="33"/>
  <c r="L86" i="31" s="1"/>
  <c r="M23" i="33"/>
  <c r="M47" i="33"/>
  <c r="K23" i="35"/>
  <c r="K47" i="35"/>
  <c r="K36" i="35"/>
  <c r="J114" i="31" s="1"/>
  <c r="P36" i="33"/>
  <c r="O86" i="31" s="1"/>
  <c r="P23" i="33"/>
  <c r="P47" i="33"/>
  <c r="X36" i="29"/>
  <c r="W58" i="31" s="1"/>
  <c r="X23" i="29"/>
  <c r="X47" i="29"/>
  <c r="Y36" i="27"/>
  <c r="X30" i="31" s="1"/>
  <c r="Y23" i="27"/>
  <c r="Y47" i="27"/>
  <c r="N23" i="24"/>
  <c r="N36" i="24"/>
  <c r="M2" i="31" s="1"/>
  <c r="N55" i="24"/>
  <c r="N47" i="24"/>
  <c r="O23" i="35"/>
  <c r="O47" i="35"/>
  <c r="O36" i="35"/>
  <c r="N114" i="31" s="1"/>
  <c r="AA23" i="33"/>
  <c r="AA47" i="33"/>
  <c r="AA36" i="33"/>
  <c r="Z86" i="31" s="1"/>
  <c r="T23" i="35"/>
  <c r="T36" i="35"/>
  <c r="S114" i="31" s="1"/>
  <c r="T47" i="35"/>
  <c r="U36" i="33"/>
  <c r="T86" i="31" s="1"/>
  <c r="U23" i="33"/>
  <c r="U47" i="33"/>
  <c r="R23" i="29"/>
  <c r="R36" i="29"/>
  <c r="Q58" i="31" s="1"/>
  <c r="R47" i="29"/>
  <c r="J23" i="27"/>
  <c r="J36" i="27"/>
  <c r="I30" i="31" s="1"/>
  <c r="J47" i="27"/>
  <c r="W23" i="29"/>
  <c r="W47" i="29"/>
  <c r="W36" i="29"/>
  <c r="V58" i="31" s="1"/>
  <c r="Q36" i="33"/>
  <c r="P86" i="31" s="1"/>
  <c r="Q23" i="33"/>
  <c r="Q47" i="33"/>
  <c r="AC36" i="29"/>
  <c r="AB58" i="31" s="1"/>
  <c r="AC23" i="29"/>
  <c r="AC47" i="29"/>
  <c r="I23" i="28"/>
  <c r="I36" i="28"/>
  <c r="H44" i="31" s="1"/>
  <c r="I47" i="28"/>
  <c r="I23" i="36"/>
  <c r="I36" i="36"/>
  <c r="H128" i="31" s="1"/>
  <c r="I47" i="36"/>
  <c r="AB23" i="36"/>
  <c r="AB36" i="36"/>
  <c r="AA128" i="31" s="1"/>
  <c r="AB47" i="36"/>
  <c r="AB36" i="30"/>
  <c r="AA72" i="31" s="1"/>
  <c r="AB23" i="30"/>
  <c r="AB47" i="30"/>
  <c r="AB36" i="26"/>
  <c r="AA16" i="31" s="1"/>
  <c r="AB23" i="26"/>
  <c r="AB47" i="26"/>
  <c r="V23" i="34"/>
  <c r="V47" i="34"/>
  <c r="V36" i="34"/>
  <c r="U100" i="31" s="1"/>
  <c r="V23" i="28"/>
  <c r="V36" i="28"/>
  <c r="U44" i="31" s="1"/>
  <c r="V47" i="28"/>
  <c r="S23" i="36"/>
  <c r="S47" i="36"/>
  <c r="S36" i="36"/>
  <c r="R128" i="31" s="1"/>
  <c r="S23" i="30"/>
  <c r="S47" i="30"/>
  <c r="S36" i="30"/>
  <c r="R72" i="31" s="1"/>
  <c r="S23" i="26"/>
  <c r="S47" i="26"/>
  <c r="S36" i="26"/>
  <c r="R16" i="31" s="1"/>
  <c r="L23" i="34"/>
  <c r="L36" i="34"/>
  <c r="K100" i="31" s="1"/>
  <c r="L47" i="34"/>
  <c r="L36" i="28"/>
  <c r="K44" i="31" s="1"/>
  <c r="L23" i="28"/>
  <c r="L47" i="28"/>
  <c r="M23" i="36"/>
  <c r="M36" i="36"/>
  <c r="L128" i="31" s="1"/>
  <c r="M47" i="36"/>
  <c r="M36" i="30"/>
  <c r="L72" i="31" s="1"/>
  <c r="M23" i="30"/>
  <c r="M47" i="30"/>
  <c r="M36" i="26"/>
  <c r="L16" i="31" s="1"/>
  <c r="M23" i="26"/>
  <c r="M47" i="26"/>
  <c r="K23" i="34"/>
  <c r="K36" i="34"/>
  <c r="J100" i="31" s="1"/>
  <c r="K47" i="34"/>
  <c r="K23" i="28"/>
  <c r="K47" i="28"/>
  <c r="K36" i="28"/>
  <c r="J44" i="31" s="1"/>
  <c r="P23" i="36"/>
  <c r="P36" i="36"/>
  <c r="O128" i="31" s="1"/>
  <c r="P47" i="36"/>
  <c r="P36" i="30"/>
  <c r="O72" i="31" s="1"/>
  <c r="P23" i="30"/>
  <c r="P47" i="30"/>
  <c r="P36" i="26"/>
  <c r="O16" i="31" s="1"/>
  <c r="P23" i="26"/>
  <c r="P47" i="26"/>
  <c r="X23" i="34"/>
  <c r="X36" i="34"/>
  <c r="W100" i="31" s="1"/>
  <c r="X47" i="34"/>
  <c r="X36" i="28"/>
  <c r="W44" i="31" s="1"/>
  <c r="X23" i="28"/>
  <c r="X47" i="28"/>
  <c r="Y36" i="36"/>
  <c r="X128" i="31" s="1"/>
  <c r="Y23" i="36"/>
  <c r="Y47" i="36"/>
  <c r="Y36" i="30"/>
  <c r="X72" i="31" s="1"/>
  <c r="Y23" i="30"/>
  <c r="Y47" i="30"/>
  <c r="Y36" i="26"/>
  <c r="X16" i="31" s="1"/>
  <c r="Y23" i="26"/>
  <c r="Y47" i="26"/>
  <c r="Z23" i="34"/>
  <c r="Z47" i="34"/>
  <c r="Z36" i="34"/>
  <c r="Y100" i="31" s="1"/>
  <c r="Z23" i="28"/>
  <c r="Z36" i="28"/>
  <c r="Y44" i="31" s="1"/>
  <c r="Z47" i="28"/>
  <c r="N23" i="36"/>
  <c r="N36" i="36"/>
  <c r="M128" i="31" s="1"/>
  <c r="N47" i="36"/>
  <c r="N23" i="30"/>
  <c r="N36" i="30"/>
  <c r="M72" i="31" s="1"/>
  <c r="N47" i="30"/>
  <c r="N23" i="26"/>
  <c r="N36" i="26"/>
  <c r="M16" i="31" s="1"/>
  <c r="N47" i="26"/>
  <c r="O23" i="34"/>
  <c r="O36" i="34"/>
  <c r="N100" i="31" s="1"/>
  <c r="O47" i="34"/>
  <c r="O23" i="28"/>
  <c r="O47" i="28"/>
  <c r="O36" i="28"/>
  <c r="N44" i="31" s="1"/>
  <c r="AA23" i="36"/>
  <c r="AA47" i="36"/>
  <c r="AA36" i="36"/>
  <c r="Z128" i="31" s="1"/>
  <c r="AA23" i="30"/>
  <c r="AA36" i="30"/>
  <c r="Z72" i="31" s="1"/>
  <c r="AA47" i="30"/>
  <c r="AA23" i="26"/>
  <c r="AA36" i="26"/>
  <c r="Z16" i="31" s="1"/>
  <c r="AA47" i="26"/>
  <c r="T23" i="34"/>
  <c r="T36" i="34"/>
  <c r="S100" i="31" s="1"/>
  <c r="T47" i="34"/>
  <c r="T36" i="28"/>
  <c r="S44" i="31" s="1"/>
  <c r="T23" i="28"/>
  <c r="T47" i="28"/>
  <c r="U36" i="36"/>
  <c r="T128" i="31" s="1"/>
  <c r="U23" i="36"/>
  <c r="U47" i="36"/>
  <c r="U36" i="30"/>
  <c r="T72" i="31" s="1"/>
  <c r="U23" i="30"/>
  <c r="U47" i="30"/>
  <c r="U36" i="26"/>
  <c r="T16" i="31" s="1"/>
  <c r="U23" i="26"/>
  <c r="U47" i="26"/>
  <c r="R23" i="34"/>
  <c r="R47" i="34"/>
  <c r="R36" i="34"/>
  <c r="Q100" i="31" s="1"/>
  <c r="R23" i="28"/>
  <c r="R36" i="28"/>
  <c r="Q44" i="31" s="1"/>
  <c r="R47" i="28"/>
  <c r="J23" i="36"/>
  <c r="J36" i="36"/>
  <c r="I128" i="31" s="1"/>
  <c r="J47" i="36"/>
  <c r="J23" i="30"/>
  <c r="J36" i="30"/>
  <c r="I72" i="31" s="1"/>
  <c r="J47" i="30"/>
  <c r="J23" i="26"/>
  <c r="J36" i="26"/>
  <c r="I16" i="31" s="1"/>
  <c r="J47" i="26"/>
  <c r="W23" i="34"/>
  <c r="W47" i="34"/>
  <c r="W36" i="34"/>
  <c r="V100" i="31" s="1"/>
  <c r="W23" i="28"/>
  <c r="W36" i="28"/>
  <c r="V44" i="31" s="1"/>
  <c r="W47" i="28"/>
  <c r="Q23" i="36"/>
  <c r="Q36" i="36"/>
  <c r="P128" i="31" s="1"/>
  <c r="Q47" i="36"/>
  <c r="Q36" i="30"/>
  <c r="P72" i="31" s="1"/>
  <c r="Q23" i="30"/>
  <c r="Q47" i="30"/>
  <c r="Q36" i="26"/>
  <c r="P16" i="31" s="1"/>
  <c r="Q23" i="26"/>
  <c r="Q47" i="26"/>
  <c r="AC36" i="34"/>
  <c r="AB100" i="31" s="1"/>
  <c r="AC23" i="34"/>
  <c r="AC47" i="34"/>
  <c r="AC36" i="28"/>
  <c r="AB44" i="31" s="1"/>
  <c r="AC23" i="28"/>
  <c r="AC47" i="28"/>
  <c r="I23" i="34"/>
  <c r="I36" i="34"/>
  <c r="H100" i="31" s="1"/>
  <c r="I47" i="34"/>
  <c r="AB23" i="33"/>
  <c r="AB47" i="33"/>
  <c r="AB36" i="33"/>
  <c r="AA86" i="31" s="1"/>
  <c r="V23" i="29"/>
  <c r="V36" i="29"/>
  <c r="U58" i="31" s="1"/>
  <c r="V47" i="29"/>
  <c r="S23" i="27"/>
  <c r="S47" i="27"/>
  <c r="S36" i="27"/>
  <c r="R30" i="31" s="1"/>
  <c r="M23" i="24"/>
  <c r="M36" i="24"/>
  <c r="L2" i="31" s="1"/>
  <c r="M55" i="24"/>
  <c r="M47" i="24"/>
  <c r="K23" i="29"/>
  <c r="K47" i="29"/>
  <c r="K36" i="29"/>
  <c r="J58" i="31" s="1"/>
  <c r="P36" i="27"/>
  <c r="O30" i="31" s="1"/>
  <c r="P23" i="27"/>
  <c r="P47" i="27"/>
  <c r="Y23" i="24"/>
  <c r="Y36" i="24"/>
  <c r="X2" i="31" s="1"/>
  <c r="Y55" i="24"/>
  <c r="Y47" i="24"/>
  <c r="Z23" i="29"/>
  <c r="Z36" i="29"/>
  <c r="Y58" i="31" s="1"/>
  <c r="Z47" i="29"/>
  <c r="N23" i="27"/>
  <c r="N36" i="27"/>
  <c r="M30" i="31" s="1"/>
  <c r="N47" i="27"/>
  <c r="AA23" i="24"/>
  <c r="AA36" i="24"/>
  <c r="Z2" i="31" s="1"/>
  <c r="AA47" i="24"/>
  <c r="AA55" i="24"/>
  <c r="T36" i="29"/>
  <c r="S58" i="31" s="1"/>
  <c r="T23" i="29"/>
  <c r="T47" i="29"/>
  <c r="U36" i="27"/>
  <c r="T30" i="31" s="1"/>
  <c r="U23" i="27"/>
  <c r="U47" i="27"/>
  <c r="J23" i="33"/>
  <c r="J36" i="33"/>
  <c r="I86" i="31" s="1"/>
  <c r="J47" i="33"/>
  <c r="Q36" i="27"/>
  <c r="P30" i="31" s="1"/>
  <c r="Q23" i="27"/>
  <c r="Q47" i="27"/>
  <c r="I36" i="35"/>
  <c r="H114" i="31" s="1"/>
  <c r="I23" i="35"/>
  <c r="I47" i="35"/>
  <c r="I23" i="24"/>
  <c r="I47" i="24"/>
  <c r="I55" i="24"/>
  <c r="I36" i="24"/>
  <c r="H2" i="31" s="1"/>
  <c r="I23" i="30"/>
  <c r="I36" i="30"/>
  <c r="H72" i="31" s="1"/>
  <c r="I47" i="30"/>
  <c r="AB23" i="35"/>
  <c r="AB36" i="35"/>
  <c r="AA114" i="31" s="1"/>
  <c r="AB47" i="35"/>
  <c r="AB36" i="29"/>
  <c r="AA58" i="31" s="1"/>
  <c r="AB23" i="29"/>
  <c r="AB47" i="29"/>
  <c r="V23" i="24"/>
  <c r="V36" i="24"/>
  <c r="U2" i="31" s="1"/>
  <c r="V55" i="24"/>
  <c r="V47" i="24"/>
  <c r="V23" i="33"/>
  <c r="V47" i="33"/>
  <c r="V36" i="33"/>
  <c r="U86" i="31" s="1"/>
  <c r="V23" i="27"/>
  <c r="V36" i="27"/>
  <c r="U30" i="31" s="1"/>
  <c r="V47" i="27"/>
  <c r="S23" i="35"/>
  <c r="S47" i="35"/>
  <c r="S36" i="35"/>
  <c r="R114" i="31" s="1"/>
  <c r="S23" i="29"/>
  <c r="S36" i="29"/>
  <c r="R58" i="31" s="1"/>
  <c r="S47" i="29"/>
  <c r="L23" i="24"/>
  <c r="L36" i="24"/>
  <c r="K2" i="31" s="1"/>
  <c r="L47" i="24"/>
  <c r="L55" i="24"/>
  <c r="L36" i="33"/>
  <c r="K86" i="31" s="1"/>
  <c r="L23" i="33"/>
  <c r="L47" i="33"/>
  <c r="L36" i="27"/>
  <c r="K30" i="31" s="1"/>
  <c r="L23" i="27"/>
  <c r="L47" i="27"/>
  <c r="M36" i="35"/>
  <c r="L114" i="31" s="1"/>
  <c r="M23" i="35"/>
  <c r="M47" i="35"/>
  <c r="M36" i="29"/>
  <c r="L58" i="31" s="1"/>
  <c r="M23" i="29"/>
  <c r="M47" i="29"/>
  <c r="K23" i="24"/>
  <c r="K36" i="24"/>
  <c r="J2" i="31" s="1"/>
  <c r="K47" i="24"/>
  <c r="K55" i="24"/>
  <c r="K23" i="33"/>
  <c r="K36" i="33"/>
  <c r="J86" i="31" s="1"/>
  <c r="K47" i="33"/>
  <c r="K23" i="27"/>
  <c r="K36" i="27"/>
  <c r="J30" i="31" s="1"/>
  <c r="K47" i="27"/>
  <c r="P23" i="35"/>
  <c r="P36" i="35"/>
  <c r="O114" i="31" s="1"/>
  <c r="P47" i="35"/>
  <c r="P36" i="29"/>
  <c r="O58" i="31" s="1"/>
  <c r="P23" i="29"/>
  <c r="P47" i="29"/>
  <c r="X23" i="24"/>
  <c r="X36" i="24"/>
  <c r="W2" i="31" s="1"/>
  <c r="X47" i="24"/>
  <c r="X55" i="24"/>
  <c r="X23" i="33"/>
  <c r="X36" i="33"/>
  <c r="W86" i="31" s="1"/>
  <c r="X47" i="33"/>
  <c r="X36" i="27"/>
  <c r="W30" i="31" s="1"/>
  <c r="X23" i="27"/>
  <c r="X47" i="27"/>
  <c r="Y36" i="35"/>
  <c r="X114" i="31" s="1"/>
  <c r="Y23" i="35"/>
  <c r="Y47" i="35"/>
  <c r="Y36" i="29"/>
  <c r="X58" i="31" s="1"/>
  <c r="Y23" i="29"/>
  <c r="Y47" i="29"/>
  <c r="Z23" i="24"/>
  <c r="Z36" i="24"/>
  <c r="Y2" i="31" s="1"/>
  <c r="Z55" i="24"/>
  <c r="Z47" i="24"/>
  <c r="Z23" i="33"/>
  <c r="Z47" i="33"/>
  <c r="Z36" i="33"/>
  <c r="Y86" i="31" s="1"/>
  <c r="Z23" i="27"/>
  <c r="Z36" i="27"/>
  <c r="Y30" i="31" s="1"/>
  <c r="Z47" i="27"/>
  <c r="N23" i="35"/>
  <c r="N47" i="35"/>
  <c r="N36" i="35"/>
  <c r="M114" i="31" s="1"/>
  <c r="N23" i="29"/>
  <c r="N36" i="29"/>
  <c r="M58" i="31" s="1"/>
  <c r="N47" i="29"/>
  <c r="O23" i="24"/>
  <c r="O47" i="24"/>
  <c r="O36" i="24"/>
  <c r="N2" i="31" s="1"/>
  <c r="O55" i="24"/>
  <c r="O23" i="33"/>
  <c r="O47" i="33"/>
  <c r="O36" i="33"/>
  <c r="N86" i="31" s="1"/>
  <c r="O23" i="27"/>
  <c r="O47" i="27"/>
  <c r="O36" i="27"/>
  <c r="N30" i="31" s="1"/>
  <c r="AA23" i="35"/>
  <c r="AA47" i="35"/>
  <c r="AA36" i="35"/>
  <c r="Z114" i="31" s="1"/>
  <c r="AA23" i="29"/>
  <c r="AA47" i="29"/>
  <c r="AA36" i="29"/>
  <c r="Z58" i="31" s="1"/>
  <c r="T23" i="24"/>
  <c r="T36" i="24"/>
  <c r="S2" i="31" s="1"/>
  <c r="T47" i="24"/>
  <c r="T55" i="24"/>
  <c r="T23" i="33"/>
  <c r="T36" i="33"/>
  <c r="S86" i="31" s="1"/>
  <c r="T47" i="33"/>
  <c r="T36" i="27"/>
  <c r="S30" i="31" s="1"/>
  <c r="T23" i="27"/>
  <c r="T47" i="27"/>
  <c r="U23" i="35"/>
  <c r="U36" i="35"/>
  <c r="T114" i="31" s="1"/>
  <c r="U47" i="35"/>
  <c r="U36" i="29"/>
  <c r="T58" i="31" s="1"/>
  <c r="U23" i="29"/>
  <c r="U47" i="29"/>
  <c r="R23" i="24"/>
  <c r="R36" i="24"/>
  <c r="Q2" i="31" s="1"/>
  <c r="R55" i="24"/>
  <c r="R47" i="24"/>
  <c r="R23" i="33"/>
  <c r="R47" i="33"/>
  <c r="R36" i="33"/>
  <c r="Q86" i="31" s="1"/>
  <c r="R23" i="27"/>
  <c r="R36" i="27"/>
  <c r="Q30" i="31" s="1"/>
  <c r="R47" i="27"/>
  <c r="J23" i="35"/>
  <c r="J47" i="35"/>
  <c r="J36" i="35"/>
  <c r="I114" i="31" s="1"/>
  <c r="J23" i="29"/>
  <c r="J36" i="29"/>
  <c r="I58" i="31" s="1"/>
  <c r="J47" i="29"/>
  <c r="W23" i="24"/>
  <c r="W47" i="24"/>
  <c r="W55" i="24"/>
  <c r="W36" i="24"/>
  <c r="V2" i="31" s="1"/>
  <c r="W23" i="33"/>
  <c r="W47" i="33"/>
  <c r="W36" i="33"/>
  <c r="V86" i="31" s="1"/>
  <c r="W23" i="27"/>
  <c r="W36" i="27"/>
  <c r="V30" i="31" s="1"/>
  <c r="W47" i="27"/>
  <c r="Q23" i="35"/>
  <c r="Q36" i="35"/>
  <c r="P114" i="31" s="1"/>
  <c r="Q47" i="35"/>
  <c r="Q36" i="29"/>
  <c r="P58" i="31" s="1"/>
  <c r="Q23" i="29"/>
  <c r="Q47" i="29"/>
  <c r="AC23" i="24"/>
  <c r="AC36" i="24"/>
  <c r="AC55" i="24"/>
  <c r="AC47" i="24"/>
  <c r="AC36" i="33"/>
  <c r="AB86" i="31" s="1"/>
  <c r="AC23" i="33"/>
  <c r="AC47" i="33"/>
  <c r="AC36" i="27"/>
  <c r="AB30" i="31" s="1"/>
  <c r="AC23" i="27"/>
  <c r="AC47" i="27"/>
  <c r="AB23" i="24"/>
  <c r="AB36" i="24"/>
  <c r="AA2" i="31" s="1"/>
  <c r="AB47" i="24"/>
  <c r="AB55" i="24"/>
  <c r="V23" i="35"/>
  <c r="V36" i="35"/>
  <c r="U114" i="31" s="1"/>
  <c r="V47" i="35"/>
  <c r="S23" i="33"/>
  <c r="S36" i="33"/>
  <c r="R86" i="31" s="1"/>
  <c r="S47" i="33"/>
  <c r="L36" i="29"/>
  <c r="K58" i="31" s="1"/>
  <c r="L23" i="29"/>
  <c r="L47" i="29"/>
  <c r="M36" i="27"/>
  <c r="L30" i="31" s="1"/>
  <c r="M23" i="27"/>
  <c r="M47" i="27"/>
  <c r="P23" i="24"/>
  <c r="P36" i="24"/>
  <c r="O2" i="31" s="1"/>
  <c r="P47" i="24"/>
  <c r="P55" i="24"/>
  <c r="X23" i="35"/>
  <c r="X36" i="35"/>
  <c r="W114" i="31" s="1"/>
  <c r="X47" i="35"/>
  <c r="Y36" i="33"/>
  <c r="X86" i="31" s="1"/>
  <c r="Y23" i="33"/>
  <c r="Y47" i="33"/>
  <c r="Z23" i="35"/>
  <c r="Z36" i="35"/>
  <c r="Y114" i="31" s="1"/>
  <c r="Z47" i="35"/>
  <c r="N23" i="33"/>
  <c r="N36" i="33"/>
  <c r="M86" i="31" s="1"/>
  <c r="N47" i="33"/>
  <c r="O23" i="29"/>
  <c r="O36" i="29"/>
  <c r="N58" i="31" s="1"/>
  <c r="O47" i="29"/>
  <c r="AA23" i="27"/>
  <c r="AA36" i="27"/>
  <c r="Z30" i="31" s="1"/>
  <c r="AA47" i="27"/>
  <c r="U36" i="24"/>
  <c r="T2" i="31" s="1"/>
  <c r="U55" i="24"/>
  <c r="U47" i="24"/>
  <c r="U23" i="24"/>
  <c r="R23" i="35"/>
  <c r="R47" i="35"/>
  <c r="R36" i="35"/>
  <c r="Q114" i="31" s="1"/>
  <c r="J23" i="24"/>
  <c r="J36" i="24"/>
  <c r="I2" i="31" s="1"/>
  <c r="J55" i="24"/>
  <c r="J47" i="24"/>
  <c r="W23" i="35"/>
  <c r="W47" i="35"/>
  <c r="W36" i="35"/>
  <c r="V114" i="31" s="1"/>
  <c r="Q36" i="24"/>
  <c r="P2" i="31" s="1"/>
  <c r="Q23" i="24"/>
  <c r="Q55" i="24"/>
  <c r="Q47" i="24"/>
  <c r="AC36" i="35"/>
  <c r="AB114" i="31" s="1"/>
  <c r="AC23" i="35"/>
  <c r="AC47" i="35"/>
  <c r="I36" i="29"/>
  <c r="H58" i="31" s="1"/>
  <c r="I23" i="29"/>
  <c r="I47" i="29"/>
  <c r="I23" i="33"/>
  <c r="I47" i="33"/>
  <c r="I36" i="33"/>
  <c r="H86" i="31" s="1"/>
  <c r="I23" i="26"/>
  <c r="I36" i="26"/>
  <c r="H16" i="31" s="1"/>
  <c r="I47" i="26"/>
  <c r="AB23" i="34"/>
  <c r="AB36" i="34"/>
  <c r="AA100" i="31" s="1"/>
  <c r="AB47" i="34"/>
  <c r="AB36" i="28"/>
  <c r="AA44" i="31" s="1"/>
  <c r="AB23" i="28"/>
  <c r="AB47" i="28"/>
  <c r="V23" i="36"/>
  <c r="V36" i="36"/>
  <c r="U128" i="31" s="1"/>
  <c r="V47" i="36"/>
  <c r="V23" i="30"/>
  <c r="V36" i="30"/>
  <c r="U72" i="31" s="1"/>
  <c r="V47" i="30"/>
  <c r="V23" i="26"/>
  <c r="V36" i="26"/>
  <c r="U16" i="31" s="1"/>
  <c r="V47" i="26"/>
  <c r="S23" i="34"/>
  <c r="S47" i="34"/>
  <c r="S36" i="34"/>
  <c r="R100" i="31" s="1"/>
  <c r="S23" i="28"/>
  <c r="S36" i="28"/>
  <c r="R44" i="31" s="1"/>
  <c r="S47" i="28"/>
  <c r="L23" i="36"/>
  <c r="L36" i="36"/>
  <c r="K128" i="31" s="1"/>
  <c r="L47" i="36"/>
  <c r="L36" i="30"/>
  <c r="K72" i="31" s="1"/>
  <c r="L23" i="30"/>
  <c r="L47" i="30"/>
  <c r="L36" i="26"/>
  <c r="K16" i="31" s="1"/>
  <c r="L23" i="26"/>
  <c r="L47" i="26"/>
  <c r="M36" i="34"/>
  <c r="L100" i="31" s="1"/>
  <c r="M23" i="34"/>
  <c r="M47" i="34"/>
  <c r="M36" i="28"/>
  <c r="L44" i="31" s="1"/>
  <c r="M23" i="28"/>
  <c r="M47" i="28"/>
  <c r="K23" i="36"/>
  <c r="K47" i="36"/>
  <c r="K36" i="36"/>
  <c r="J128" i="31" s="1"/>
  <c r="K23" i="30"/>
  <c r="K36" i="30"/>
  <c r="J72" i="31" s="1"/>
  <c r="K47" i="30"/>
  <c r="K23" i="26"/>
  <c r="K36" i="26"/>
  <c r="J16" i="31" s="1"/>
  <c r="K47" i="26"/>
  <c r="P23" i="34"/>
  <c r="P36" i="34"/>
  <c r="O100" i="31" s="1"/>
  <c r="P47" i="34"/>
  <c r="P36" i="28"/>
  <c r="O44" i="31" s="1"/>
  <c r="P23" i="28"/>
  <c r="P47" i="28"/>
  <c r="X23" i="36"/>
  <c r="X36" i="36"/>
  <c r="W128" i="31" s="1"/>
  <c r="X47" i="36"/>
  <c r="X36" i="30"/>
  <c r="W72" i="31" s="1"/>
  <c r="X23" i="30"/>
  <c r="X47" i="30"/>
  <c r="X36" i="26"/>
  <c r="W16" i="31" s="1"/>
  <c r="X23" i="26"/>
  <c r="X47" i="26"/>
  <c r="Y23" i="34"/>
  <c r="Y36" i="34"/>
  <c r="X100" i="31" s="1"/>
  <c r="Y47" i="34"/>
  <c r="Y36" i="28"/>
  <c r="X44" i="31" s="1"/>
  <c r="Y23" i="28"/>
  <c r="Y47" i="28"/>
  <c r="Z23" i="36"/>
  <c r="Z36" i="36"/>
  <c r="Y128" i="31" s="1"/>
  <c r="Z47" i="36"/>
  <c r="Z23" i="30"/>
  <c r="Z36" i="30"/>
  <c r="Y72" i="31" s="1"/>
  <c r="Z47" i="30"/>
  <c r="Z23" i="26"/>
  <c r="Z36" i="26"/>
  <c r="Y16" i="31" s="1"/>
  <c r="Z47" i="26"/>
  <c r="N23" i="34"/>
  <c r="N47" i="34"/>
  <c r="N36" i="34"/>
  <c r="M100" i="31" s="1"/>
  <c r="N23" i="28"/>
  <c r="N36" i="28"/>
  <c r="M44" i="31" s="1"/>
  <c r="N47" i="28"/>
  <c r="O23" i="36"/>
  <c r="O47" i="36"/>
  <c r="O36" i="36"/>
  <c r="N128" i="31" s="1"/>
  <c r="O23" i="30"/>
  <c r="O36" i="30"/>
  <c r="N72" i="31" s="1"/>
  <c r="O47" i="30"/>
  <c r="O23" i="26"/>
  <c r="O36" i="26"/>
  <c r="N16" i="31" s="1"/>
  <c r="O47" i="26"/>
  <c r="AA23" i="34"/>
  <c r="AA47" i="34"/>
  <c r="AA36" i="34"/>
  <c r="Z100" i="31" s="1"/>
  <c r="AA23" i="28"/>
  <c r="AA47" i="28"/>
  <c r="AA36" i="28"/>
  <c r="Z44" i="31" s="1"/>
  <c r="T23" i="36"/>
  <c r="T36" i="36"/>
  <c r="S128" i="31" s="1"/>
  <c r="T47" i="36"/>
  <c r="T36" i="30"/>
  <c r="S72" i="31" s="1"/>
  <c r="T23" i="30"/>
  <c r="T47" i="30"/>
  <c r="T36" i="26"/>
  <c r="S16" i="31" s="1"/>
  <c r="T23" i="26"/>
  <c r="T47" i="26"/>
  <c r="U23" i="34"/>
  <c r="U36" i="34"/>
  <c r="T100" i="31" s="1"/>
  <c r="U47" i="34"/>
  <c r="U36" i="28"/>
  <c r="T44" i="31" s="1"/>
  <c r="U23" i="28"/>
  <c r="U47" i="28"/>
  <c r="R23" i="36"/>
  <c r="R36" i="36"/>
  <c r="Q128" i="31" s="1"/>
  <c r="R47" i="36"/>
  <c r="R23" i="30"/>
  <c r="R36" i="30"/>
  <c r="Q72" i="31" s="1"/>
  <c r="R47" i="30"/>
  <c r="R23" i="26"/>
  <c r="R36" i="26"/>
  <c r="Q16" i="31" s="1"/>
  <c r="R47" i="26"/>
  <c r="J23" i="34"/>
  <c r="J36" i="34"/>
  <c r="I100" i="31" s="1"/>
  <c r="J47" i="34"/>
  <c r="J23" i="28"/>
  <c r="J36" i="28"/>
  <c r="I44" i="31" s="1"/>
  <c r="J47" i="28"/>
  <c r="W23" i="36"/>
  <c r="W47" i="36"/>
  <c r="W36" i="36"/>
  <c r="V128" i="31" s="1"/>
  <c r="W23" i="30"/>
  <c r="W47" i="30"/>
  <c r="W36" i="30"/>
  <c r="V72" i="31" s="1"/>
  <c r="W23" i="26"/>
  <c r="W47" i="26"/>
  <c r="W36" i="26"/>
  <c r="V16" i="31" s="1"/>
  <c r="Q36" i="34"/>
  <c r="P100" i="31" s="1"/>
  <c r="Q23" i="34"/>
  <c r="Q47" i="34"/>
  <c r="Q36" i="28"/>
  <c r="P44" i="31" s="1"/>
  <c r="Q23" i="28"/>
  <c r="Q47" i="28"/>
  <c r="AC23" i="36"/>
  <c r="AC36" i="36"/>
  <c r="AB128" i="31" s="1"/>
  <c r="AC47" i="36"/>
  <c r="AC36" i="30"/>
  <c r="AB72" i="31" s="1"/>
  <c r="AC23" i="30"/>
  <c r="AC47" i="30"/>
  <c r="AC36" i="26"/>
  <c r="AB16" i="31" s="1"/>
  <c r="AC23" i="26"/>
  <c r="AC47" i="26"/>
  <c r="EK22" i="18"/>
  <c r="EK25" i="18"/>
  <c r="EK30" i="18"/>
  <c r="EK27" i="18"/>
  <c r="EK29" i="18"/>
  <c r="EK21" i="18"/>
  <c r="EK23" i="18"/>
  <c r="EK26" i="18"/>
  <c r="EK24" i="18"/>
  <c r="EK28" i="18"/>
  <c r="EA22" i="18"/>
  <c r="EA27" i="18"/>
  <c r="EA30" i="18"/>
  <c r="EA24" i="18"/>
  <c r="EA26" i="18"/>
  <c r="EA28" i="18"/>
  <c r="EA29" i="18"/>
  <c r="EA21" i="18"/>
  <c r="EA25" i="18"/>
  <c r="EA23" i="18"/>
  <c r="EE25" i="18"/>
  <c r="EE28" i="18"/>
  <c r="EE21" i="18"/>
  <c r="EE23" i="18"/>
  <c r="EE30" i="18"/>
  <c r="EE27" i="18"/>
  <c r="EE24" i="18"/>
  <c r="EE29" i="18"/>
  <c r="EE22" i="18"/>
  <c r="EE26" i="18"/>
  <c r="EP22" i="18"/>
  <c r="AC15" i="26" s="1"/>
  <c r="EP24" i="18"/>
  <c r="EP26" i="18"/>
  <c r="EP28" i="18"/>
  <c r="EP30" i="18"/>
  <c r="EP25" i="18"/>
  <c r="EP27" i="18"/>
  <c r="EP29" i="18"/>
  <c r="EP21" i="18"/>
  <c r="AC15" i="24" s="1"/>
  <c r="EP23" i="18"/>
  <c r="EO23" i="18"/>
  <c r="EO28" i="18"/>
  <c r="EO22" i="18"/>
  <c r="EO24" i="18"/>
  <c r="EO26" i="18"/>
  <c r="EO21" i="18"/>
  <c r="EO25" i="18"/>
  <c r="EO29" i="18"/>
  <c r="EO30" i="18"/>
  <c r="EO27" i="18"/>
  <c r="DY23" i="18"/>
  <c r="DY28" i="18"/>
  <c r="DY21" i="18"/>
  <c r="DY30" i="18"/>
  <c r="DY22" i="18"/>
  <c r="DY24" i="18"/>
  <c r="DY26" i="18"/>
  <c r="DY25" i="18"/>
  <c r="DY29" i="18"/>
  <c r="DY27" i="18"/>
  <c r="DZ22" i="18"/>
  <c r="DZ24" i="18"/>
  <c r="DZ26" i="18"/>
  <c r="DZ28" i="18"/>
  <c r="DZ30" i="18"/>
  <c r="DZ25" i="18"/>
  <c r="DZ21" i="18"/>
  <c r="DZ29" i="18"/>
  <c r="DZ23" i="18"/>
  <c r="DZ27" i="18"/>
  <c r="EG24" i="18"/>
  <c r="EG27" i="18"/>
  <c r="EG26" i="18"/>
  <c r="EG28" i="18"/>
  <c r="EG30" i="18"/>
  <c r="EG22" i="18"/>
  <c r="EG23" i="18"/>
  <c r="EG21" i="18"/>
  <c r="EG25" i="18"/>
  <c r="EG29" i="18"/>
  <c r="EC21" i="18"/>
  <c r="EC26" i="18"/>
  <c r="EC29" i="18"/>
  <c r="EC23" i="18"/>
  <c r="EC25" i="18"/>
  <c r="EC27" i="18"/>
  <c r="EC24" i="18"/>
  <c r="EC28" i="18"/>
  <c r="EC22" i="18"/>
  <c r="EC30" i="18"/>
  <c r="EI23" i="18"/>
  <c r="EI26" i="18"/>
  <c r="EI22" i="18"/>
  <c r="EI24" i="18"/>
  <c r="EI25" i="18"/>
  <c r="EI27" i="18"/>
  <c r="EI29" i="18"/>
  <c r="EI30" i="18"/>
  <c r="EI28" i="18"/>
  <c r="EI21" i="18"/>
  <c r="EL22" i="18"/>
  <c r="EL24" i="18"/>
  <c r="EL26" i="18"/>
  <c r="EL28" i="18"/>
  <c r="EL30" i="18"/>
  <c r="EL27" i="18"/>
  <c r="EL21" i="18"/>
  <c r="EL23" i="18"/>
  <c r="EL25" i="18"/>
  <c r="EL29" i="18"/>
  <c r="EB21" i="18"/>
  <c r="EB23" i="18"/>
  <c r="EB25" i="18"/>
  <c r="EB27" i="18"/>
  <c r="EB29" i="18"/>
  <c r="EB24" i="18"/>
  <c r="EB22" i="18"/>
  <c r="EB28" i="18"/>
  <c r="EB26" i="18"/>
  <c r="EB30" i="18"/>
  <c r="ED22" i="18"/>
  <c r="ED24" i="18"/>
  <c r="ED26" i="18"/>
  <c r="ED28" i="18"/>
  <c r="ED30" i="18"/>
  <c r="ED23" i="18"/>
  <c r="ED25" i="18"/>
  <c r="ED27" i="18"/>
  <c r="ED29" i="18"/>
  <c r="ED21" i="18"/>
  <c r="EM21" i="18"/>
  <c r="EM24" i="18"/>
  <c r="EM29" i="18"/>
  <c r="EM26" i="18"/>
  <c r="EM28" i="18"/>
  <c r="EM30" i="18"/>
  <c r="EM25" i="18"/>
  <c r="EM22" i="18"/>
  <c r="EM23" i="18"/>
  <c r="EM27" i="18"/>
  <c r="EN21" i="18"/>
  <c r="EN23" i="18"/>
  <c r="EN25" i="18"/>
  <c r="EN27" i="18"/>
  <c r="AA15" i="33" s="1"/>
  <c r="EN29" i="18"/>
  <c r="EN26" i="18"/>
  <c r="EN28" i="18"/>
  <c r="AA15" i="34" s="1"/>
  <c r="EN30" i="18"/>
  <c r="AA15" i="36" s="1"/>
  <c r="EN22" i="18"/>
  <c r="EN24" i="18"/>
  <c r="AA15" i="28" s="1"/>
  <c r="EH22" i="18"/>
  <c r="U15" i="26" s="1"/>
  <c r="EH24" i="18"/>
  <c r="EH26" i="18"/>
  <c r="EH28" i="18"/>
  <c r="EH30" i="18"/>
  <c r="EH21" i="18"/>
  <c r="U15" i="24" s="1"/>
  <c r="EH29" i="18"/>
  <c r="EH23" i="18"/>
  <c r="U15" i="34" s="1"/>
  <c r="EH25" i="18"/>
  <c r="EH27" i="18"/>
  <c r="EJ21" i="18"/>
  <c r="EJ23" i="18"/>
  <c r="EJ25" i="18"/>
  <c r="EJ27" i="18"/>
  <c r="EJ29" i="18"/>
  <c r="EJ28" i="18"/>
  <c r="EJ22" i="18"/>
  <c r="EJ26" i="18"/>
  <c r="EJ30" i="18"/>
  <c r="EJ24" i="18"/>
  <c r="EF21" i="18"/>
  <c r="EF23" i="18"/>
  <c r="EF25" i="18"/>
  <c r="EF27" i="18"/>
  <c r="EF29" i="18"/>
  <c r="EF22" i="18"/>
  <c r="EF30" i="18"/>
  <c r="EF24" i="18"/>
  <c r="EF26" i="18"/>
  <c r="EF28" i="18"/>
  <c r="DX26" i="18"/>
  <c r="DX28" i="18"/>
  <c r="DX30" i="18"/>
  <c r="DX25" i="18"/>
  <c r="DX27" i="18"/>
  <c r="DX29" i="18"/>
  <c r="DV26" i="18"/>
  <c r="DV28" i="18"/>
  <c r="DV30" i="18"/>
  <c r="DV25" i="18"/>
  <c r="DV27" i="18"/>
  <c r="DV29" i="18"/>
  <c r="DW25" i="18"/>
  <c r="DW27" i="18"/>
  <c r="DW29" i="18"/>
  <c r="DW26" i="18"/>
  <c r="DW28" i="18"/>
  <c r="DW30" i="18"/>
  <c r="DV22" i="18"/>
  <c r="DV21" i="18"/>
  <c r="DV23" i="18"/>
  <c r="DV24" i="18"/>
  <c r="DW22" i="18"/>
  <c r="DW24" i="18"/>
  <c r="DW21" i="18"/>
  <c r="DX22" i="18"/>
  <c r="DX24" i="18"/>
  <c r="DX21" i="18"/>
  <c r="J64" i="36" l="1"/>
  <c r="J61" i="36"/>
  <c r="C14" i="18"/>
  <c r="BM27" i="18"/>
  <c r="BY27" i="18" s="1"/>
  <c r="DS27" i="18" s="1"/>
  <c r="J64" i="29"/>
  <c r="AE64" i="29" s="1"/>
  <c r="I63" i="36"/>
  <c r="I64" i="36"/>
  <c r="ML36" i="18"/>
  <c r="OD36" i="18"/>
  <c r="OB36" i="18"/>
  <c r="NZ36" i="18"/>
  <c r="NJ36" i="18"/>
  <c r="OF36" i="18"/>
  <c r="OG36" i="18"/>
  <c r="NQ36" i="18"/>
  <c r="OE36" i="18"/>
  <c r="NO36" i="18"/>
  <c r="OA36" i="18"/>
  <c r="MM36" i="18"/>
  <c r="OC36" i="18"/>
  <c r="MR36" i="18"/>
  <c r="CS28" i="18"/>
  <c r="DQ28" i="18"/>
  <c r="DM28" i="18"/>
  <c r="DG28" i="18"/>
  <c r="DE28" i="18"/>
  <c r="DJ28" i="18"/>
  <c r="DA28" i="18"/>
  <c r="DH28" i="18"/>
  <c r="DF28" i="18"/>
  <c r="DS28" i="18"/>
  <c r="DU28" i="18"/>
  <c r="DR28" i="18"/>
  <c r="DO28" i="18"/>
  <c r="DT28" i="18"/>
  <c r="DI28" i="18"/>
  <c r="DB28" i="18"/>
  <c r="DN28" i="18"/>
  <c r="DP28" i="18"/>
  <c r="DL28" i="18"/>
  <c r="DC28" i="18"/>
  <c r="DD28" i="18"/>
  <c r="DK28" i="18"/>
  <c r="DQ27" i="18"/>
  <c r="L61" i="29"/>
  <c r="L63" i="29"/>
  <c r="CS30" i="18"/>
  <c r="DR30" i="18"/>
  <c r="DN30" i="18"/>
  <c r="DB30" i="18"/>
  <c r="DD30" i="18"/>
  <c r="DS30" i="18"/>
  <c r="DJ30" i="18"/>
  <c r="DC30" i="18"/>
  <c r="DK30" i="18"/>
  <c r="DT30" i="18"/>
  <c r="DQ30" i="18"/>
  <c r="DE30" i="18"/>
  <c r="DP30" i="18"/>
  <c r="DG30" i="18"/>
  <c r="DF30" i="18"/>
  <c r="DL30" i="18"/>
  <c r="DI30" i="18"/>
  <c r="DM30" i="18"/>
  <c r="DO30" i="18"/>
  <c r="DA30" i="18"/>
  <c r="DH30" i="18"/>
  <c r="DU30" i="18"/>
  <c r="CS29" i="18"/>
  <c r="DK29" i="18"/>
  <c r="DD29" i="18"/>
  <c r="DE29" i="18"/>
  <c r="DA29" i="18"/>
  <c r="DQ29" i="18"/>
  <c r="DN29" i="18"/>
  <c r="DB29" i="18"/>
  <c r="DP29" i="18"/>
  <c r="DC29" i="18"/>
  <c r="DR29" i="18"/>
  <c r="DS29" i="18"/>
  <c r="DG29" i="18"/>
  <c r="DM29" i="18"/>
  <c r="DJ29" i="18"/>
  <c r="DL29" i="18"/>
  <c r="DU29" i="18"/>
  <c r="DO29" i="18"/>
  <c r="DH29" i="18"/>
  <c r="DF29" i="18"/>
  <c r="DT29" i="18"/>
  <c r="DI29" i="18"/>
  <c r="OB58" i="18"/>
  <c r="OF58" i="18"/>
  <c r="OE58" i="18"/>
  <c r="OG58" i="18"/>
  <c r="OC58" i="18"/>
  <c r="OD58" i="18"/>
  <c r="OA58" i="18"/>
  <c r="NZ58" i="18"/>
  <c r="OE40" i="18"/>
  <c r="OB40" i="18"/>
  <c r="OG40" i="18"/>
  <c r="OC40" i="18"/>
  <c r="OF40" i="18"/>
  <c r="OA40" i="18"/>
  <c r="NZ40" i="18"/>
  <c r="OD40" i="18"/>
  <c r="NZ48" i="18"/>
  <c r="OB48" i="18"/>
  <c r="OF48" i="18"/>
  <c r="OA48" i="18"/>
  <c r="OC48" i="18"/>
  <c r="OE48" i="18"/>
  <c r="OG48" i="18"/>
  <c r="OD48" i="18"/>
  <c r="OB59" i="18"/>
  <c r="OD59" i="18"/>
  <c r="OC59" i="18"/>
  <c r="OA59" i="18"/>
  <c r="OF59" i="18"/>
  <c r="OG59" i="18"/>
  <c r="OE59" i="18"/>
  <c r="NZ59" i="18"/>
  <c r="NZ60" i="18"/>
  <c r="OB60" i="18"/>
  <c r="OD60" i="18"/>
  <c r="OA60" i="18"/>
  <c r="OF60" i="18"/>
  <c r="OE60" i="18"/>
  <c r="OG60" i="18"/>
  <c r="OC60" i="18"/>
  <c r="OA39" i="18"/>
  <c r="OB39" i="18"/>
  <c r="OD39" i="18"/>
  <c r="NZ39" i="18"/>
  <c r="OG39" i="18"/>
  <c r="OC39" i="18"/>
  <c r="OE39" i="18"/>
  <c r="OF39" i="18"/>
  <c r="OB57" i="18"/>
  <c r="OG57" i="18"/>
  <c r="NZ57" i="18"/>
  <c r="OE57" i="18"/>
  <c r="OC57" i="18"/>
  <c r="OF57" i="18"/>
  <c r="OD57" i="18"/>
  <c r="OA57" i="18"/>
  <c r="OD37" i="18"/>
  <c r="NZ37" i="18"/>
  <c r="OA37" i="18"/>
  <c r="OB37" i="18"/>
  <c r="OC37" i="18"/>
  <c r="OE37" i="18"/>
  <c r="OG37" i="18"/>
  <c r="OF37" i="18"/>
  <c r="OA67" i="18"/>
  <c r="OB67" i="18"/>
  <c r="NZ67" i="18"/>
  <c r="OD67" i="18"/>
  <c r="OG67" i="18"/>
  <c r="OE67" i="18"/>
  <c r="OC67" i="18"/>
  <c r="OF67" i="18"/>
  <c r="OC38" i="18"/>
  <c r="OD38" i="18"/>
  <c r="OA38" i="18"/>
  <c r="OB38" i="18"/>
  <c r="OG38" i="18"/>
  <c r="OE38" i="18"/>
  <c r="NZ38" i="18"/>
  <c r="OF38" i="18"/>
  <c r="OC50" i="18"/>
  <c r="NZ50" i="18"/>
  <c r="OD50" i="18"/>
  <c r="OF50" i="18"/>
  <c r="OB50" i="18"/>
  <c r="OG50" i="18"/>
  <c r="OA50" i="18"/>
  <c r="OE50" i="18"/>
  <c r="OD68" i="18"/>
  <c r="NZ68" i="18"/>
  <c r="OF68" i="18"/>
  <c r="OB68" i="18"/>
  <c r="OG68" i="18"/>
  <c r="OE68" i="18"/>
  <c r="OC68" i="18"/>
  <c r="OA68" i="18"/>
  <c r="OC70" i="18"/>
  <c r="OF70" i="18"/>
  <c r="OA70" i="18"/>
  <c r="OD70" i="18"/>
  <c r="OG70" i="18"/>
  <c r="OE70" i="18"/>
  <c r="NZ70" i="18"/>
  <c r="OB70" i="18"/>
  <c r="OC69" i="18"/>
  <c r="OA69" i="18"/>
  <c r="OG69" i="18"/>
  <c r="OE69" i="18"/>
  <c r="NZ69" i="18"/>
  <c r="OF69" i="18"/>
  <c r="OD69" i="18"/>
  <c r="OG49" i="18"/>
  <c r="OC49" i="18"/>
  <c r="OD49" i="18"/>
  <c r="NZ49" i="18"/>
  <c r="OF49" i="18"/>
  <c r="OB49" i="18"/>
  <c r="OA49" i="18"/>
  <c r="OE49" i="18"/>
  <c r="OG47" i="18"/>
  <c r="OA47" i="18"/>
  <c r="OC47" i="18"/>
  <c r="OE47" i="18"/>
  <c r="NZ47" i="18"/>
  <c r="OF47" i="18"/>
  <c r="OD47" i="18"/>
  <c r="OB47" i="18"/>
  <c r="NS36" i="18"/>
  <c r="NN36" i="18"/>
  <c r="NE36" i="18"/>
  <c r="NH36" i="18"/>
  <c r="NC36" i="18"/>
  <c r="NX36" i="18"/>
  <c r="MX36" i="18"/>
  <c r="NU36" i="18"/>
  <c r="NF36" i="18"/>
  <c r="MW36" i="18"/>
  <c r="NP36" i="18"/>
  <c r="NY36" i="18"/>
  <c r="NT36" i="18"/>
  <c r="NI36" i="18"/>
  <c r="NK36" i="18"/>
  <c r="MS36" i="18"/>
  <c r="ND36" i="18"/>
  <c r="MT36" i="18"/>
  <c r="NG36" i="18"/>
  <c r="NV36" i="18"/>
  <c r="MO36" i="18"/>
  <c r="NW36" i="18"/>
  <c r="MP36" i="18"/>
  <c r="NA36" i="18"/>
  <c r="NL36" i="18"/>
  <c r="MY36" i="18"/>
  <c r="MZ36" i="18"/>
  <c r="NR36" i="18"/>
  <c r="NM36" i="18"/>
  <c r="NB36" i="18"/>
  <c r="MN36" i="18"/>
  <c r="MV36" i="18"/>
  <c r="MU36" i="18"/>
  <c r="MQ36" i="18"/>
  <c r="DD27" i="18"/>
  <c r="DO27" i="18"/>
  <c r="DN27" i="18"/>
  <c r="DG27" i="18"/>
  <c r="DB27" i="18"/>
  <c r="DH27" i="18"/>
  <c r="DU27" i="18"/>
  <c r="DE27" i="18"/>
  <c r="DM27" i="18"/>
  <c r="DC27" i="18"/>
  <c r="MQ56" i="18"/>
  <c r="NE56" i="18"/>
  <c r="NW56" i="18"/>
  <c r="NN56" i="18"/>
  <c r="NS56" i="18"/>
  <c r="MZ56" i="18"/>
  <c r="NB56" i="18"/>
  <c r="NG56" i="18"/>
  <c r="NK56" i="18"/>
  <c r="NV56" i="18"/>
  <c r="MW56" i="18"/>
  <c r="MO56" i="18"/>
  <c r="ML56" i="18"/>
  <c r="NO56" i="18"/>
  <c r="MS56" i="18"/>
  <c r="NJ56" i="18"/>
  <c r="NT56" i="18"/>
  <c r="NR56" i="18"/>
  <c r="NF56" i="18"/>
  <c r="NL56" i="18"/>
  <c r="MT56" i="18"/>
  <c r="NQ56" i="18"/>
  <c r="NU56" i="18"/>
  <c r="NP56" i="18"/>
  <c r="NH56" i="18"/>
  <c r="NX56" i="18"/>
  <c r="MN56" i="18"/>
  <c r="NC56" i="18"/>
  <c r="ND56" i="18"/>
  <c r="MV56" i="18"/>
  <c r="MU56" i="18"/>
  <c r="NY56" i="18"/>
  <c r="NA56" i="18"/>
  <c r="MY56" i="18"/>
  <c r="MM56" i="18"/>
  <c r="MR56" i="18"/>
  <c r="MX56" i="18"/>
  <c r="MP56" i="18"/>
  <c r="NM56" i="18"/>
  <c r="NI56" i="18"/>
  <c r="NG66" i="18"/>
  <c r="ML66" i="18"/>
  <c r="MX66" i="18"/>
  <c r="NK66" i="18"/>
  <c r="MZ66" i="18"/>
  <c r="NW66" i="18"/>
  <c r="NF66" i="18"/>
  <c r="MN66" i="18"/>
  <c r="MU66" i="18"/>
  <c r="NM66" i="18"/>
  <c r="NJ66" i="18"/>
  <c r="NH66" i="18"/>
  <c r="NA66" i="18"/>
  <c r="NX66" i="18"/>
  <c r="NN66" i="18"/>
  <c r="NP66" i="18"/>
  <c r="MR66" i="18"/>
  <c r="MV66" i="18"/>
  <c r="ND66" i="18"/>
  <c r="NB66" i="18"/>
  <c r="NR66" i="18"/>
  <c r="MY66" i="18"/>
  <c r="NU66" i="18"/>
  <c r="NY66" i="18"/>
  <c r="MO66" i="18"/>
  <c r="MQ66" i="18"/>
  <c r="MW66" i="18"/>
  <c r="MS66" i="18"/>
  <c r="MT66" i="18"/>
  <c r="NV66" i="18"/>
  <c r="NC66" i="18"/>
  <c r="MM66" i="18"/>
  <c r="NQ66" i="18"/>
  <c r="NT66" i="18"/>
  <c r="MP66" i="18"/>
  <c r="NS66" i="18"/>
  <c r="NE66" i="18"/>
  <c r="NI66" i="18"/>
  <c r="NO66" i="18"/>
  <c r="NL66" i="18"/>
  <c r="NO46" i="18"/>
  <c r="NW46" i="18"/>
  <c r="NG46" i="18"/>
  <c r="MS46" i="18"/>
  <c r="ND46" i="18"/>
  <c r="NV46" i="18"/>
  <c r="NK46" i="18"/>
  <c r="NM46" i="18"/>
  <c r="NH46" i="18"/>
  <c r="NA46" i="18"/>
  <c r="MY46" i="18"/>
  <c r="NU46" i="18"/>
  <c r="NI46" i="18"/>
  <c r="NJ46" i="18"/>
  <c r="NN46" i="18"/>
  <c r="NE46" i="18"/>
  <c r="MP46" i="18"/>
  <c r="MV46" i="18"/>
  <c r="NP46" i="18"/>
  <c r="MO46" i="18"/>
  <c r="NB46" i="18"/>
  <c r="MN46" i="18"/>
  <c r="MW46" i="18"/>
  <c r="ML46" i="18"/>
  <c r="MQ46" i="18"/>
  <c r="NL46" i="18"/>
  <c r="NS46" i="18"/>
  <c r="MZ46" i="18"/>
  <c r="NR46" i="18"/>
  <c r="NY46" i="18"/>
  <c r="MR46" i="18"/>
  <c r="NF46" i="18"/>
  <c r="MT46" i="18"/>
  <c r="NX46" i="18"/>
  <c r="NQ46" i="18"/>
  <c r="MM46" i="18"/>
  <c r="NT46" i="18"/>
  <c r="NC46" i="18"/>
  <c r="MU46" i="18"/>
  <c r="MX46" i="18"/>
  <c r="MU60" i="18"/>
  <c r="NA60" i="18"/>
  <c r="NW60" i="18"/>
  <c r="MV60" i="18"/>
  <c r="NL60" i="18"/>
  <c r="NI60" i="18"/>
  <c r="NU60" i="18"/>
  <c r="NF60" i="18"/>
  <c r="NX60" i="18"/>
  <c r="NB60" i="18"/>
  <c r="MY60" i="18"/>
  <c r="NH60" i="18"/>
  <c r="NJ60" i="18"/>
  <c r="MW60" i="18"/>
  <c r="NC60" i="18"/>
  <c r="MX60" i="18"/>
  <c r="NK60" i="18"/>
  <c r="MO60" i="18"/>
  <c r="NM60" i="18"/>
  <c r="MM60" i="18"/>
  <c r="MS60" i="18"/>
  <c r="MZ60" i="18"/>
  <c r="MT60" i="18"/>
  <c r="NY60" i="18"/>
  <c r="NG60" i="18"/>
  <c r="NV60" i="18"/>
  <c r="NR60" i="18"/>
  <c r="ML60" i="18"/>
  <c r="ND60" i="18"/>
  <c r="NN60" i="18"/>
  <c r="NE60" i="18"/>
  <c r="NO60" i="18"/>
  <c r="MN60" i="18"/>
  <c r="NP60" i="18"/>
  <c r="MR60" i="18"/>
  <c r="MP60" i="18"/>
  <c r="NQ60" i="18"/>
  <c r="MQ60" i="18"/>
  <c r="NT60" i="18"/>
  <c r="NS60" i="18"/>
  <c r="NV39" i="18"/>
  <c r="NX39" i="18"/>
  <c r="MX39" i="18"/>
  <c r="NO39" i="18"/>
  <c r="MZ39" i="18"/>
  <c r="ML39" i="18"/>
  <c r="MT39" i="18"/>
  <c r="NA39" i="18"/>
  <c r="NI39" i="18"/>
  <c r="MV39" i="18"/>
  <c r="MO39" i="18"/>
  <c r="MQ39" i="18"/>
  <c r="NG39" i="18"/>
  <c r="NS39" i="18"/>
  <c r="MW39" i="18"/>
  <c r="MM39" i="18"/>
  <c r="NK39" i="18"/>
  <c r="NW39" i="18"/>
  <c r="NB39" i="18"/>
  <c r="NN39" i="18"/>
  <c r="NQ39" i="18"/>
  <c r="NU39" i="18"/>
  <c r="MS39" i="18"/>
  <c r="NM39" i="18"/>
  <c r="NY39" i="18"/>
  <c r="MY39" i="18"/>
  <c r="NL39" i="18"/>
  <c r="MN39" i="18"/>
  <c r="NE39" i="18"/>
  <c r="MU39" i="18"/>
  <c r="NC39" i="18"/>
  <c r="NH39" i="18"/>
  <c r="NP39" i="18"/>
  <c r="MR39" i="18"/>
  <c r="ND39" i="18"/>
  <c r="NR39" i="18"/>
  <c r="NF39" i="18"/>
  <c r="NJ39" i="18"/>
  <c r="NT39" i="18"/>
  <c r="MP39" i="18"/>
  <c r="MM57" i="18"/>
  <c r="NC57" i="18"/>
  <c r="NS57" i="18"/>
  <c r="NT57" i="18"/>
  <c r="NQ57" i="18"/>
  <c r="MW57" i="18"/>
  <c r="NF57" i="18"/>
  <c r="MZ57" i="18"/>
  <c r="ND57" i="18"/>
  <c r="MP57" i="18"/>
  <c r="MX57" i="18"/>
  <c r="NE57" i="18"/>
  <c r="NI57" i="18"/>
  <c r="MS57" i="18"/>
  <c r="MR57" i="18"/>
  <c r="MY57" i="18"/>
  <c r="NJ57" i="18"/>
  <c r="MU57" i="18"/>
  <c r="ML57" i="18"/>
  <c r="NN57" i="18"/>
  <c r="NH57" i="18"/>
  <c r="MO57" i="18"/>
  <c r="MT57" i="18"/>
  <c r="NP57" i="18"/>
  <c r="NL57" i="18"/>
  <c r="NV57" i="18"/>
  <c r="NX57" i="18"/>
  <c r="MQ57" i="18"/>
  <c r="NY57" i="18"/>
  <c r="NW57" i="18"/>
  <c r="MV57" i="18"/>
  <c r="NG57" i="18"/>
  <c r="NA57" i="18"/>
  <c r="NK57" i="18"/>
  <c r="NM57" i="18"/>
  <c r="MN57" i="18"/>
  <c r="NR57" i="18"/>
  <c r="NU57" i="18"/>
  <c r="NB57" i="18"/>
  <c r="NO57" i="18"/>
  <c r="MO59" i="18"/>
  <c r="MY59" i="18"/>
  <c r="NV59" i="18"/>
  <c r="MZ59" i="18"/>
  <c r="NI59" i="18"/>
  <c r="NC59" i="18"/>
  <c r="NN59" i="18"/>
  <c r="ML59" i="18"/>
  <c r="NJ59" i="18"/>
  <c r="ND59" i="18"/>
  <c r="NS59" i="18"/>
  <c r="NL59" i="18"/>
  <c r="NE59" i="18"/>
  <c r="NK59" i="18"/>
  <c r="MW59" i="18"/>
  <c r="MU59" i="18"/>
  <c r="NU59" i="18"/>
  <c r="NQ59" i="18"/>
  <c r="MM59" i="18"/>
  <c r="MP59" i="18"/>
  <c r="MS59" i="18"/>
  <c r="MT59" i="18"/>
  <c r="NH59" i="18"/>
  <c r="NG59" i="18"/>
  <c r="NM59" i="18"/>
  <c r="MX59" i="18"/>
  <c r="MQ59" i="18"/>
  <c r="NT59" i="18"/>
  <c r="NB59" i="18"/>
  <c r="NF59" i="18"/>
  <c r="NA59" i="18"/>
  <c r="NW59" i="18"/>
  <c r="NP59" i="18"/>
  <c r="NO59" i="18"/>
  <c r="MN59" i="18"/>
  <c r="NY59" i="18"/>
  <c r="NX59" i="18"/>
  <c r="NR59" i="18"/>
  <c r="MR59" i="18"/>
  <c r="MV59" i="18"/>
  <c r="L63" i="33"/>
  <c r="NT67" i="18"/>
  <c r="NN67" i="18"/>
  <c r="MW67" i="18"/>
  <c r="NM67" i="18"/>
  <c r="MY67" i="18"/>
  <c r="MZ67" i="18"/>
  <c r="ML67" i="18"/>
  <c r="MV67" i="18"/>
  <c r="ND67" i="18"/>
  <c r="MS67" i="18"/>
  <c r="NW67" i="18"/>
  <c r="MO67" i="18"/>
  <c r="NK67" i="18"/>
  <c r="NL67" i="18"/>
  <c r="NV67" i="18"/>
  <c r="NX67" i="18"/>
  <c r="MU67" i="18"/>
  <c r="NP67" i="18"/>
  <c r="MN67" i="18"/>
  <c r="NE67" i="18"/>
  <c r="MM67" i="18"/>
  <c r="NC67" i="18"/>
  <c r="MQ67" i="18"/>
  <c r="NF67" i="18"/>
  <c r="MP67" i="18"/>
  <c r="MR67" i="18"/>
  <c r="NA67" i="18"/>
  <c r="NQ67" i="18"/>
  <c r="NS67" i="18"/>
  <c r="NH67" i="18"/>
  <c r="NJ67" i="18"/>
  <c r="MT67" i="18"/>
  <c r="NU67" i="18"/>
  <c r="NO67" i="18"/>
  <c r="NG67" i="18"/>
  <c r="NY67" i="18"/>
  <c r="MX67" i="18"/>
  <c r="NR67" i="18"/>
  <c r="NB67" i="18"/>
  <c r="NI67" i="18"/>
  <c r="NH38" i="18"/>
  <c r="MW38" i="18"/>
  <c r="NU38" i="18"/>
  <c r="MS38" i="18"/>
  <c r="ML38" i="18"/>
  <c r="MY38" i="18"/>
  <c r="NM38" i="18"/>
  <c r="MX38" i="18"/>
  <c r="MU38" i="18"/>
  <c r="NF38" i="18"/>
  <c r="NK38" i="18"/>
  <c r="NP38" i="18"/>
  <c r="NB38" i="18"/>
  <c r="MM38" i="18"/>
  <c r="NL38" i="18"/>
  <c r="NC38" i="18"/>
  <c r="NW38" i="18"/>
  <c r="MN38" i="18"/>
  <c r="MP38" i="18"/>
  <c r="NT38" i="18"/>
  <c r="NX38" i="18"/>
  <c r="NN38" i="18"/>
  <c r="NR38" i="18"/>
  <c r="NJ38" i="18"/>
  <c r="MT38" i="18"/>
  <c r="NQ38" i="18"/>
  <c r="NA38" i="18"/>
  <c r="NY38" i="18"/>
  <c r="NV38" i="18"/>
  <c r="NE38" i="18"/>
  <c r="MZ38" i="18"/>
  <c r="ND38" i="18"/>
  <c r="MV38" i="18"/>
  <c r="NI38" i="18"/>
  <c r="MO38" i="18"/>
  <c r="NO38" i="18"/>
  <c r="NS38" i="18"/>
  <c r="MR38" i="18"/>
  <c r="MQ38" i="18"/>
  <c r="NG38" i="18"/>
  <c r="NH50" i="18"/>
  <c r="NA50" i="18"/>
  <c r="MS50" i="18"/>
  <c r="NM50" i="18"/>
  <c r="MW50" i="18"/>
  <c r="NY50" i="18"/>
  <c r="MT50" i="18"/>
  <c r="MP50" i="18"/>
  <c r="MY50" i="18"/>
  <c r="MV50" i="18"/>
  <c r="MN50" i="18"/>
  <c r="NS50" i="18"/>
  <c r="NJ50" i="18"/>
  <c r="NF50" i="18"/>
  <c r="ML50" i="18"/>
  <c r="NB50" i="18"/>
  <c r="MQ50" i="18"/>
  <c r="NN50" i="18"/>
  <c r="MZ50" i="18"/>
  <c r="NI50" i="18"/>
  <c r="NT50" i="18"/>
  <c r="MO50" i="18"/>
  <c r="NL50" i="18"/>
  <c r="NR50" i="18"/>
  <c r="NV50" i="18"/>
  <c r="NP50" i="18"/>
  <c r="NQ50" i="18"/>
  <c r="NO50" i="18"/>
  <c r="MR50" i="18"/>
  <c r="NX50" i="18"/>
  <c r="ND50" i="18"/>
  <c r="NG50" i="18"/>
  <c r="NW50" i="18"/>
  <c r="NE50" i="18"/>
  <c r="NU50" i="18"/>
  <c r="MX50" i="18"/>
  <c r="NC50" i="18"/>
  <c r="MM50" i="18"/>
  <c r="MU50" i="18"/>
  <c r="NK50" i="18"/>
  <c r="K61" i="34"/>
  <c r="J61" i="29"/>
  <c r="NF68" i="18"/>
  <c r="MT68" i="18"/>
  <c r="NW68" i="18"/>
  <c r="MN68" i="18"/>
  <c r="NE68" i="18"/>
  <c r="NI68" i="18"/>
  <c r="NQ68" i="18"/>
  <c r="MX68" i="18"/>
  <c r="MP68" i="18"/>
  <c r="MQ68" i="18"/>
  <c r="MO68" i="18"/>
  <c r="NS68" i="18"/>
  <c r="MZ68" i="18"/>
  <c r="NX68" i="18"/>
  <c r="NY68" i="18"/>
  <c r="MY68" i="18"/>
  <c r="NC68" i="18"/>
  <c r="MM68" i="18"/>
  <c r="MR68" i="18"/>
  <c r="NV68" i="18"/>
  <c r="NO68" i="18"/>
  <c r="MW68" i="18"/>
  <c r="NJ68" i="18"/>
  <c r="ML68" i="18"/>
  <c r="NN68" i="18"/>
  <c r="NP68" i="18"/>
  <c r="MV68" i="18"/>
  <c r="MS68" i="18"/>
  <c r="NA68" i="18"/>
  <c r="NB68" i="18"/>
  <c r="NH68" i="18"/>
  <c r="NG68" i="18"/>
  <c r="NK68" i="18"/>
  <c r="NM68" i="18"/>
  <c r="NR68" i="18"/>
  <c r="NT68" i="18"/>
  <c r="ND68" i="18"/>
  <c r="NU68" i="18"/>
  <c r="MU68" i="18"/>
  <c r="NL68" i="18"/>
  <c r="MY37" i="18"/>
  <c r="NR37" i="18"/>
  <c r="MP37" i="18"/>
  <c r="MT37" i="18"/>
  <c r="NH37" i="18"/>
  <c r="NE37" i="18"/>
  <c r="ML37" i="18"/>
  <c r="NP37" i="18"/>
  <c r="NJ37" i="18"/>
  <c r="MX37" i="18"/>
  <c r="MW37" i="18"/>
  <c r="NC37" i="18"/>
  <c r="MR37" i="18"/>
  <c r="MV37" i="18"/>
  <c r="NI37" i="18"/>
  <c r="NG37" i="18"/>
  <c r="NS37" i="18"/>
  <c r="NX37" i="18"/>
  <c r="NU37" i="18"/>
  <c r="MO37" i="18"/>
  <c r="NQ37" i="18"/>
  <c r="ND37" i="18"/>
  <c r="NF37" i="18"/>
  <c r="NY37" i="18"/>
  <c r="NK37" i="18"/>
  <c r="NA37" i="18"/>
  <c r="MU37" i="18"/>
  <c r="NL37" i="18"/>
  <c r="MN37" i="18"/>
  <c r="NN37" i="18"/>
  <c r="MM37" i="18"/>
  <c r="NM37" i="18"/>
  <c r="MS37" i="18"/>
  <c r="NT37" i="18"/>
  <c r="MZ37" i="18"/>
  <c r="NB37" i="18"/>
  <c r="MQ37" i="18"/>
  <c r="NW37" i="18"/>
  <c r="NO37" i="18"/>
  <c r="NV37" i="18"/>
  <c r="K64" i="26"/>
  <c r="K61" i="27"/>
  <c r="J63" i="30"/>
  <c r="J63" i="26"/>
  <c r="I64" i="34"/>
  <c r="OB69" i="18"/>
  <c r="NA69" i="18"/>
  <c r="MO69" i="18"/>
  <c r="MQ69" i="18"/>
  <c r="NO69" i="18"/>
  <c r="NU69" i="18"/>
  <c r="MZ69" i="18"/>
  <c r="ND69" i="18"/>
  <c r="MS69" i="18"/>
  <c r="MN69" i="18"/>
  <c r="MX69" i="18"/>
  <c r="NI69" i="18"/>
  <c r="MT69" i="18"/>
  <c r="NY69" i="18"/>
  <c r="NL69" i="18"/>
  <c r="NE69" i="18"/>
  <c r="MP69" i="18"/>
  <c r="NV69" i="18"/>
  <c r="NT69" i="18"/>
  <c r="NJ69" i="18"/>
  <c r="NK69" i="18"/>
  <c r="MU69" i="18"/>
  <c r="NM69" i="18"/>
  <c r="NN69" i="18"/>
  <c r="MW69" i="18"/>
  <c r="NW69" i="18"/>
  <c r="MY69" i="18"/>
  <c r="ML69" i="18"/>
  <c r="NH69" i="18"/>
  <c r="MV69" i="18"/>
  <c r="MR69" i="18"/>
  <c r="NX69" i="18"/>
  <c r="NF69" i="18"/>
  <c r="NQ69" i="18"/>
  <c r="NS69" i="18"/>
  <c r="NG69" i="18"/>
  <c r="NP69" i="18"/>
  <c r="NB69" i="18"/>
  <c r="MM69" i="18"/>
  <c r="NC69" i="18"/>
  <c r="NR69" i="18"/>
  <c r="I63" i="26"/>
  <c r="J64" i="30"/>
  <c r="J61" i="26"/>
  <c r="K63" i="29"/>
  <c r="I61" i="34"/>
  <c r="I61" i="30"/>
  <c r="MU58" i="18"/>
  <c r="NF58" i="18"/>
  <c r="NP58" i="18"/>
  <c r="MN58" i="18"/>
  <c r="ND58" i="18"/>
  <c r="NQ58" i="18"/>
  <c r="MX58" i="18"/>
  <c r="NH58" i="18"/>
  <c r="MV58" i="18"/>
  <c r="NI58" i="18"/>
  <c r="NN58" i="18"/>
  <c r="NG58" i="18"/>
  <c r="NW58" i="18"/>
  <c r="MW58" i="18"/>
  <c r="NK58" i="18"/>
  <c r="NV58" i="18"/>
  <c r="MP58" i="18"/>
  <c r="NE58" i="18"/>
  <c r="NO58" i="18"/>
  <c r="NY58" i="18"/>
  <c r="NS58" i="18"/>
  <c r="ML58" i="18"/>
  <c r="NB58" i="18"/>
  <c r="NL58" i="18"/>
  <c r="MM58" i="18"/>
  <c r="MQ58" i="18"/>
  <c r="MS58" i="18"/>
  <c r="NT58" i="18"/>
  <c r="NM58" i="18"/>
  <c r="NJ58" i="18"/>
  <c r="MT58" i="18"/>
  <c r="NX58" i="18"/>
  <c r="MY58" i="18"/>
  <c r="NU58" i="18"/>
  <c r="MR58" i="18"/>
  <c r="MZ58" i="18"/>
  <c r="MO58" i="18"/>
  <c r="NC58" i="18"/>
  <c r="NA58" i="18"/>
  <c r="NR58" i="18"/>
  <c r="MP49" i="18"/>
  <c r="NP49" i="18"/>
  <c r="MY49" i="18"/>
  <c r="MU49" i="18"/>
  <c r="NI49" i="18"/>
  <c r="MV49" i="18"/>
  <c r="NG49" i="18"/>
  <c r="NC49" i="18"/>
  <c r="NL49" i="18"/>
  <c r="NK49" i="18"/>
  <c r="ND49" i="18"/>
  <c r="NS49" i="18"/>
  <c r="NY49" i="18"/>
  <c r="NB49" i="18"/>
  <c r="NT49" i="18"/>
  <c r="MM49" i="18"/>
  <c r="NA49" i="18"/>
  <c r="MO49" i="18"/>
  <c r="MW49" i="18"/>
  <c r="MQ49" i="18"/>
  <c r="NX49" i="18"/>
  <c r="NM49" i="18"/>
  <c r="MX49" i="18"/>
  <c r="NO49" i="18"/>
  <c r="MS49" i="18"/>
  <c r="NE49" i="18"/>
  <c r="MZ49" i="18"/>
  <c r="NF49" i="18"/>
  <c r="NU49" i="18"/>
  <c r="MN49" i="18"/>
  <c r="NW49" i="18"/>
  <c r="NR49" i="18"/>
  <c r="ML49" i="18"/>
  <c r="NQ49" i="18"/>
  <c r="MR49" i="18"/>
  <c r="MT49" i="18"/>
  <c r="NV49" i="18"/>
  <c r="NH49" i="18"/>
  <c r="NJ49" i="18"/>
  <c r="NN49" i="18"/>
  <c r="NL70" i="18"/>
  <c r="NX70" i="18"/>
  <c r="MM70" i="18"/>
  <c r="NP70" i="18"/>
  <c r="NO70" i="18"/>
  <c r="NR70" i="18"/>
  <c r="NM70" i="18"/>
  <c r="MQ70" i="18"/>
  <c r="MV70" i="18"/>
  <c r="MT70" i="18"/>
  <c r="MW70" i="18"/>
  <c r="MU70" i="18"/>
  <c r="NT70" i="18"/>
  <c r="NK70" i="18"/>
  <c r="MX70" i="18"/>
  <c r="NC70" i="18"/>
  <c r="NF70" i="18"/>
  <c r="MR70" i="18"/>
  <c r="ND70" i="18"/>
  <c r="NN70" i="18"/>
  <c r="NI70" i="18"/>
  <c r="NS70" i="18"/>
  <c r="NY70" i="18"/>
  <c r="NJ70" i="18"/>
  <c r="NU70" i="18"/>
  <c r="NB70" i="18"/>
  <c r="NA70" i="18"/>
  <c r="MY70" i="18"/>
  <c r="MN70" i="18"/>
  <c r="NH70" i="18"/>
  <c r="MO70" i="18"/>
  <c r="MP70" i="18"/>
  <c r="NE70" i="18"/>
  <c r="NG70" i="18"/>
  <c r="MZ70" i="18"/>
  <c r="MS70" i="18"/>
  <c r="ML70" i="18"/>
  <c r="NW70" i="18"/>
  <c r="NV70" i="18"/>
  <c r="NQ70" i="18"/>
  <c r="K61" i="30"/>
  <c r="I61" i="26"/>
  <c r="J61" i="35"/>
  <c r="AE61" i="35" s="1"/>
  <c r="J64" i="27"/>
  <c r="AE64" i="27" s="1"/>
  <c r="K61" i="29"/>
  <c r="I64" i="30"/>
  <c r="ML40" i="18"/>
  <c r="MR40" i="18"/>
  <c r="NC40" i="18"/>
  <c r="NK40" i="18"/>
  <c r="NJ40" i="18"/>
  <c r="MZ40" i="18"/>
  <c r="NV40" i="18"/>
  <c r="MU40" i="18"/>
  <c r="MQ40" i="18"/>
  <c r="NO40" i="18"/>
  <c r="NH40" i="18"/>
  <c r="MM40" i="18"/>
  <c r="NL40" i="18"/>
  <c r="NS40" i="18"/>
  <c r="NU40" i="18"/>
  <c r="NT40" i="18"/>
  <c r="MO40" i="18"/>
  <c r="NR40" i="18"/>
  <c r="NB40" i="18"/>
  <c r="NX40" i="18"/>
  <c r="NQ40" i="18"/>
  <c r="MV40" i="18"/>
  <c r="MX40" i="18"/>
  <c r="NM40" i="18"/>
  <c r="MY40" i="18"/>
  <c r="MP40" i="18"/>
  <c r="NF40" i="18"/>
  <c r="NW40" i="18"/>
  <c r="NY40" i="18"/>
  <c r="ND40" i="18"/>
  <c r="NG40" i="18"/>
  <c r="NE40" i="18"/>
  <c r="NP40" i="18"/>
  <c r="NI40" i="18"/>
  <c r="NN40" i="18"/>
  <c r="MW40" i="18"/>
  <c r="NA40" i="18"/>
  <c r="MN40" i="18"/>
  <c r="MT40" i="18"/>
  <c r="MS40" i="18"/>
  <c r="L64" i="34"/>
  <c r="J63" i="27"/>
  <c r="MS48" i="18"/>
  <c r="MT48" i="18"/>
  <c r="MP48" i="18"/>
  <c r="MR48" i="18"/>
  <c r="MU48" i="18"/>
  <c r="NE48" i="18"/>
  <c r="NV48" i="18"/>
  <c r="NX48" i="18"/>
  <c r="NK48" i="18"/>
  <c r="NC48" i="18"/>
  <c r="NI48" i="18"/>
  <c r="NA48" i="18"/>
  <c r="NR48" i="18"/>
  <c r="NP48" i="18"/>
  <c r="MN48" i="18"/>
  <c r="MQ48" i="18"/>
  <c r="MW48" i="18"/>
  <c r="MO48" i="18"/>
  <c r="NJ48" i="18"/>
  <c r="NL48" i="18"/>
  <c r="NW48" i="18"/>
  <c r="MX48" i="18"/>
  <c r="NH48" i="18"/>
  <c r="NS48" i="18"/>
  <c r="NY48" i="18"/>
  <c r="MV48" i="18"/>
  <c r="ML48" i="18"/>
  <c r="NN48" i="18"/>
  <c r="NO48" i="18"/>
  <c r="ND48" i="18"/>
  <c r="NU48" i="18"/>
  <c r="MY48" i="18"/>
  <c r="NB48" i="18"/>
  <c r="NT48" i="18"/>
  <c r="MM48" i="18"/>
  <c r="NG48" i="18"/>
  <c r="NQ48" i="18"/>
  <c r="NF48" i="18"/>
  <c r="MZ48" i="18"/>
  <c r="NM48" i="18"/>
  <c r="MM47" i="18"/>
  <c r="NU47" i="18"/>
  <c r="NJ47" i="18"/>
  <c r="MN47" i="18"/>
  <c r="NM47" i="18"/>
  <c r="NB47" i="18"/>
  <c r="NW47" i="18"/>
  <c r="NE47" i="18"/>
  <c r="MP47" i="18"/>
  <c r="MU47" i="18"/>
  <c r="MS47" i="18"/>
  <c r="NX47" i="18"/>
  <c r="ND47" i="18"/>
  <c r="MR47" i="18"/>
  <c r="NL47" i="18"/>
  <c r="NO47" i="18"/>
  <c r="ML47" i="18"/>
  <c r="MQ47" i="18"/>
  <c r="MX47" i="18"/>
  <c r="NN47" i="18"/>
  <c r="NF47" i="18"/>
  <c r="MO47" i="18"/>
  <c r="NS47" i="18"/>
  <c r="MW47" i="18"/>
  <c r="MT47" i="18"/>
  <c r="NA47" i="18"/>
  <c r="MZ47" i="18"/>
  <c r="NH47" i="18"/>
  <c r="NV47" i="18"/>
  <c r="NG47" i="18"/>
  <c r="NK47" i="18"/>
  <c r="NY47" i="18"/>
  <c r="NC47" i="18"/>
  <c r="MV47" i="18"/>
  <c r="NQ47" i="18"/>
  <c r="MY47" i="18"/>
  <c r="NI47" i="18"/>
  <c r="NP47" i="18"/>
  <c r="NT47" i="18"/>
  <c r="NR47" i="18"/>
  <c r="T61" i="24"/>
  <c r="T63" i="24"/>
  <c r="T64" i="24"/>
  <c r="O61" i="24"/>
  <c r="O64" i="24"/>
  <c r="O63" i="24"/>
  <c r="X61" i="24"/>
  <c r="X63" i="24"/>
  <c r="X64" i="24"/>
  <c r="AA61" i="24"/>
  <c r="AA63" i="24"/>
  <c r="AA64" i="24"/>
  <c r="J61" i="33"/>
  <c r="AE61" i="33" s="1"/>
  <c r="K63" i="35"/>
  <c r="I63" i="33"/>
  <c r="L64" i="30"/>
  <c r="I61" i="28"/>
  <c r="L64" i="33"/>
  <c r="I63" i="29"/>
  <c r="L61" i="27"/>
  <c r="AE61" i="36"/>
  <c r="AC61" i="24"/>
  <c r="AC63" i="24"/>
  <c r="AC64" i="24"/>
  <c r="W61" i="24"/>
  <c r="W64" i="24"/>
  <c r="W63" i="24"/>
  <c r="R61" i="24"/>
  <c r="R63" i="24"/>
  <c r="R64" i="24"/>
  <c r="Z61" i="24"/>
  <c r="Z63" i="24"/>
  <c r="Z64" i="24"/>
  <c r="V61" i="24"/>
  <c r="V64" i="24"/>
  <c r="V63" i="24"/>
  <c r="S61" i="24"/>
  <c r="S63" i="24"/>
  <c r="S64" i="24"/>
  <c r="L63" i="34"/>
  <c r="L63" i="27"/>
  <c r="M61" i="24"/>
  <c r="M63" i="24"/>
  <c r="M64" i="24"/>
  <c r="AE64" i="26"/>
  <c r="Q61" i="24"/>
  <c r="Q63" i="24"/>
  <c r="Q64" i="24"/>
  <c r="Y61" i="24"/>
  <c r="Y63" i="24"/>
  <c r="Y64" i="24"/>
  <c r="K63" i="30"/>
  <c r="K61" i="26"/>
  <c r="L63" i="28"/>
  <c r="J64" i="35"/>
  <c r="K63" i="27"/>
  <c r="L63" i="26"/>
  <c r="U61" i="24"/>
  <c r="U63" i="24"/>
  <c r="U64" i="24"/>
  <c r="N61" i="24"/>
  <c r="N63" i="24"/>
  <c r="N64" i="24"/>
  <c r="I61" i="27"/>
  <c r="J61" i="34"/>
  <c r="K63" i="36"/>
  <c r="J63" i="28"/>
  <c r="K64" i="28"/>
  <c r="L61" i="26"/>
  <c r="I63" i="35"/>
  <c r="I63" i="27"/>
  <c r="J63" i="34"/>
  <c r="AE63" i="34" s="1"/>
  <c r="K64" i="36"/>
  <c r="L61" i="28"/>
  <c r="J64" i="28"/>
  <c r="K61" i="28"/>
  <c r="I64" i="35"/>
  <c r="P61" i="24"/>
  <c r="P64" i="24"/>
  <c r="P63" i="24"/>
  <c r="AB61" i="24"/>
  <c r="AB63" i="24"/>
  <c r="AB64" i="24"/>
  <c r="J63" i="33"/>
  <c r="K64" i="35"/>
  <c r="I64" i="33"/>
  <c r="I64" i="28"/>
  <c r="I61" i="29"/>
  <c r="R15" i="36"/>
  <c r="R15" i="35"/>
  <c r="U15" i="30"/>
  <c r="U15" i="36"/>
  <c r="U15" i="33"/>
  <c r="U15" i="29"/>
  <c r="U15" i="35"/>
  <c r="U15" i="27"/>
  <c r="U15" i="28"/>
  <c r="P15" i="34"/>
  <c r="AC15" i="30"/>
  <c r="AC15" i="35"/>
  <c r="AC15" i="36"/>
  <c r="AC15" i="33"/>
  <c r="AC15" i="28"/>
  <c r="AC15" i="34"/>
  <c r="AC15" i="29"/>
  <c r="AC15" i="27"/>
  <c r="O15" i="30"/>
  <c r="K15" i="36"/>
  <c r="ER32" i="18"/>
  <c r="ER34" i="18"/>
  <c r="ER31" i="18"/>
  <c r="ER33" i="18"/>
  <c r="ER35" i="18"/>
  <c r="ER37" i="18"/>
  <c r="ER39" i="18"/>
  <c r="ER41" i="18"/>
  <c r="ER43" i="18"/>
  <c r="ER36" i="18"/>
  <c r="ER38" i="18"/>
  <c r="ER40" i="18"/>
  <c r="ER42" i="18"/>
  <c r="ER44" i="18"/>
  <c r="ER46" i="18"/>
  <c r="ER48" i="18"/>
  <c r="ER50" i="18"/>
  <c r="ER52" i="18"/>
  <c r="ER54" i="18"/>
  <c r="ER56" i="18"/>
  <c r="ER58" i="18"/>
  <c r="ER60" i="18"/>
  <c r="ER45" i="18"/>
  <c r="ER47" i="18"/>
  <c r="ER49" i="18"/>
  <c r="ER51" i="18"/>
  <c r="ER53" i="18"/>
  <c r="ER55" i="18"/>
  <c r="ER57" i="18"/>
  <c r="ER59" i="18"/>
  <c r="ER62" i="18"/>
  <c r="ER64" i="18"/>
  <c r="ER66" i="18"/>
  <c r="ER68" i="18"/>
  <c r="ER70" i="18"/>
  <c r="ER72" i="18"/>
  <c r="ER74" i="18"/>
  <c r="ER76" i="18"/>
  <c r="ER61" i="18"/>
  <c r="ER63" i="18"/>
  <c r="ER65" i="18"/>
  <c r="ER67" i="18"/>
  <c r="ER69" i="18"/>
  <c r="ER71" i="18"/>
  <c r="ER75" i="18"/>
  <c r="ER78" i="18"/>
  <c r="ER80" i="18"/>
  <c r="ER82" i="18"/>
  <c r="ER84" i="18"/>
  <c r="ER86" i="18"/>
  <c r="ER88" i="18"/>
  <c r="ER90" i="18"/>
  <c r="ER27" i="18"/>
  <c r="ER29" i="18"/>
  <c r="ER73" i="18"/>
  <c r="ER77" i="18"/>
  <c r="ER79" i="18"/>
  <c r="ER81" i="18"/>
  <c r="ER83" i="18"/>
  <c r="ER85" i="18"/>
  <c r="ER87" i="18"/>
  <c r="ER89" i="18"/>
  <c r="ER22" i="18"/>
  <c r="ER24" i="18"/>
  <c r="ER26" i="18"/>
  <c r="ER28" i="18"/>
  <c r="ER30" i="18"/>
  <c r="ER21" i="18"/>
  <c r="ER23" i="18"/>
  <c r="ER25" i="18"/>
  <c r="ES31" i="18"/>
  <c r="ES33" i="18"/>
  <c r="ES35" i="18"/>
  <c r="ES32" i="18"/>
  <c r="ES34" i="18"/>
  <c r="ES36" i="18"/>
  <c r="ES38" i="18"/>
  <c r="ES40" i="18"/>
  <c r="ES42" i="18"/>
  <c r="ES37" i="18"/>
  <c r="ES39" i="18"/>
  <c r="ES41" i="18"/>
  <c r="ES43" i="18"/>
  <c r="ES44" i="18"/>
  <c r="ES45" i="18"/>
  <c r="ES47" i="18"/>
  <c r="ES49" i="18"/>
  <c r="ES51" i="18"/>
  <c r="ES53" i="18"/>
  <c r="ES55" i="18"/>
  <c r="ES57" i="18"/>
  <c r="ES59" i="18"/>
  <c r="ES46" i="18"/>
  <c r="ES48" i="18"/>
  <c r="ES50" i="18"/>
  <c r="ES52" i="18"/>
  <c r="ES54" i="18"/>
  <c r="ES56" i="18"/>
  <c r="ES58" i="18"/>
  <c r="ES61" i="18"/>
  <c r="ES63" i="18"/>
  <c r="ES65" i="18"/>
  <c r="ES67" i="18"/>
  <c r="ES69" i="18"/>
  <c r="ES71" i="18"/>
  <c r="ES73" i="18"/>
  <c r="ES75" i="18"/>
  <c r="ES60" i="18"/>
  <c r="ES62" i="18"/>
  <c r="ES64" i="18"/>
  <c r="ES66" i="18"/>
  <c r="ES68" i="18"/>
  <c r="ES70" i="18"/>
  <c r="ES74" i="18"/>
  <c r="ES77" i="18"/>
  <c r="ES79" i="18"/>
  <c r="ES81" i="18"/>
  <c r="ES83" i="18"/>
  <c r="ES85" i="18"/>
  <c r="ES87" i="18"/>
  <c r="ES89" i="18"/>
  <c r="ES22" i="18"/>
  <c r="ES72" i="18"/>
  <c r="ES76" i="18"/>
  <c r="ES78" i="18"/>
  <c r="ES80" i="18"/>
  <c r="ES82" i="18"/>
  <c r="ES84" i="18"/>
  <c r="ES86" i="18"/>
  <c r="ES88" i="18"/>
  <c r="ES90" i="18"/>
  <c r="ES23" i="18"/>
  <c r="ES25" i="18"/>
  <c r="ES27" i="18"/>
  <c r="ES29" i="18"/>
  <c r="ES24" i="18"/>
  <c r="ES26" i="18"/>
  <c r="ES28" i="18"/>
  <c r="ES30" i="18"/>
  <c r="ES21" i="18"/>
  <c r="X15" i="36"/>
  <c r="X15" i="30"/>
  <c r="X15" i="24"/>
  <c r="X15" i="35"/>
  <c r="X15" i="34"/>
  <c r="X15" i="29"/>
  <c r="X15" i="26"/>
  <c r="X15" i="27"/>
  <c r="X39" i="27" s="1"/>
  <c r="X15" i="28"/>
  <c r="X15" i="33"/>
  <c r="I15" i="30"/>
  <c r="I15" i="36"/>
  <c r="J15" i="30"/>
  <c r="AA15" i="30"/>
  <c r="AA15" i="27"/>
  <c r="AA15" i="29"/>
  <c r="K15" i="33"/>
  <c r="K15" i="30"/>
  <c r="K39" i="30" s="1"/>
  <c r="K58" i="30" s="1"/>
  <c r="AA15" i="26"/>
  <c r="AA15" i="35"/>
  <c r="AA15" i="24"/>
  <c r="Q15" i="35"/>
  <c r="R15" i="27"/>
  <c r="NM87" i="18"/>
  <c r="OE87" i="18"/>
  <c r="NK87" i="18"/>
  <c r="NC87" i="18"/>
  <c r="OA87" i="18"/>
  <c r="NR87" i="18"/>
  <c r="NN87" i="18"/>
  <c r="NP87" i="18"/>
  <c r="NL87" i="18"/>
  <c r="NS87" i="18"/>
  <c r="MY87" i="18"/>
  <c r="NY87" i="18"/>
  <c r="NQ87" i="18"/>
  <c r="NI87" i="18"/>
  <c r="NJ87" i="18"/>
  <c r="NF87" i="18"/>
  <c r="NH87" i="18"/>
  <c r="OB87" i="18"/>
  <c r="OG87" i="18"/>
  <c r="OD87" i="18"/>
  <c r="NW87" i="18"/>
  <c r="NO87" i="18"/>
  <c r="NG87" i="18"/>
  <c r="MX87" i="18"/>
  <c r="NV87" i="18"/>
  <c r="OF87" i="18"/>
  <c r="MZ87" i="18"/>
  <c r="NA87" i="18"/>
  <c r="NE87" i="18"/>
  <c r="OC87" i="18"/>
  <c r="NU87" i="18"/>
  <c r="NB87" i="18"/>
  <c r="NZ87" i="18"/>
  <c r="NX87" i="18"/>
  <c r="NT87" i="18"/>
  <c r="ND87" i="18"/>
  <c r="O15" i="35"/>
  <c r="P15" i="35"/>
  <c r="P39" i="35" s="1"/>
  <c r="J15" i="36"/>
  <c r="O15" i="34"/>
  <c r="O39" i="34" s="1"/>
  <c r="N103" i="31" s="1"/>
  <c r="O15" i="33"/>
  <c r="R15" i="34"/>
  <c r="R39" i="34" s="1"/>
  <c r="Q103" i="31" s="1"/>
  <c r="J15" i="34"/>
  <c r="Q15" i="36"/>
  <c r="M15" i="36"/>
  <c r="M39" i="36" s="1"/>
  <c r="R15" i="26"/>
  <c r="R39" i="26" s="1"/>
  <c r="Q19" i="31" s="1"/>
  <c r="MQ87" i="18"/>
  <c r="MO87" i="18"/>
  <c r="MP87" i="18"/>
  <c r="MM87" i="18"/>
  <c r="MV87" i="18"/>
  <c r="MS87" i="18"/>
  <c r="MW87" i="18"/>
  <c r="ML87" i="18"/>
  <c r="MU87" i="18"/>
  <c r="MN87" i="18"/>
  <c r="MT87" i="18"/>
  <c r="MR87" i="18"/>
  <c r="Q15" i="34"/>
  <c r="R15" i="29"/>
  <c r="R39" i="29" s="1"/>
  <c r="Q61" i="31" s="1"/>
  <c r="L15" i="36"/>
  <c r="L39" i="36" s="1"/>
  <c r="L58" i="36" s="1"/>
  <c r="OE71" i="18"/>
  <c r="OA71" i="18"/>
  <c r="OD71" i="18"/>
  <c r="NZ71" i="18"/>
  <c r="OG71" i="18"/>
  <c r="OC71" i="18"/>
  <c r="NY71" i="18"/>
  <c r="OF71" i="18"/>
  <c r="OB71" i="18"/>
  <c r="NX71" i="18"/>
  <c r="Q15" i="26"/>
  <c r="Q39" i="26" s="1"/>
  <c r="P19" i="31" s="1"/>
  <c r="MX71" i="18"/>
  <c r="NA71" i="18"/>
  <c r="NN71" i="18"/>
  <c r="NL71" i="18"/>
  <c r="NJ71" i="18"/>
  <c r="NH71" i="18"/>
  <c r="NF71" i="18"/>
  <c r="ND71" i="18"/>
  <c r="NV71" i="18"/>
  <c r="NB71" i="18"/>
  <c r="NO71" i="18"/>
  <c r="NW71" i="18"/>
  <c r="NU71" i="18"/>
  <c r="NS71" i="18"/>
  <c r="NT71" i="18"/>
  <c r="NP71" i="18"/>
  <c r="MY71" i="18"/>
  <c r="NM71" i="18"/>
  <c r="NK71" i="18"/>
  <c r="NI71" i="18"/>
  <c r="NG71" i="18"/>
  <c r="NE71" i="18"/>
  <c r="NC71" i="18"/>
  <c r="NQ71" i="18"/>
  <c r="MZ71" i="18"/>
  <c r="NR71" i="18"/>
  <c r="ML71" i="18"/>
  <c r="MU71" i="18"/>
  <c r="MQ71" i="18"/>
  <c r="MM71" i="18"/>
  <c r="MV71" i="18"/>
  <c r="MR71" i="18"/>
  <c r="MN71" i="18"/>
  <c r="MW71" i="18"/>
  <c r="MS71" i="18"/>
  <c r="MO71" i="18"/>
  <c r="MT71" i="18"/>
  <c r="MP71" i="18"/>
  <c r="N15" i="33"/>
  <c r="N39" i="33" s="1"/>
  <c r="N15" i="30"/>
  <c r="L15" i="30"/>
  <c r="N15" i="35"/>
  <c r="N39" i="35" s="1"/>
  <c r="N15" i="36"/>
  <c r="I15" i="35"/>
  <c r="I15" i="34"/>
  <c r="Q15" i="33"/>
  <c r="O15" i="36"/>
  <c r="O39" i="36" s="1"/>
  <c r="M15" i="35"/>
  <c r="M15" i="34"/>
  <c r="M39" i="34" s="1"/>
  <c r="L15" i="33"/>
  <c r="L15" i="34"/>
  <c r="L39" i="34" s="1"/>
  <c r="L58" i="34" s="1"/>
  <c r="N15" i="34"/>
  <c r="N39" i="34" s="1"/>
  <c r="I15" i="33"/>
  <c r="Q15" i="29"/>
  <c r="Q39" i="29" s="1"/>
  <c r="Q15" i="30"/>
  <c r="Q39" i="30" s="1"/>
  <c r="M15" i="30"/>
  <c r="L15" i="35"/>
  <c r="L39" i="35" s="1"/>
  <c r="L58" i="35" s="1"/>
  <c r="R15" i="28"/>
  <c r="R39" i="28" s="1"/>
  <c r="R15" i="24"/>
  <c r="K15" i="28"/>
  <c r="K39" i="28" s="1"/>
  <c r="K58" i="28" s="1"/>
  <c r="J15" i="35"/>
  <c r="J15" i="33"/>
  <c r="K15" i="35"/>
  <c r="K39" i="35" s="1"/>
  <c r="K58" i="35" s="1"/>
  <c r="K15" i="34"/>
  <c r="Q15" i="24"/>
  <c r="Q39" i="24" s="1"/>
  <c r="P5" i="31" s="1"/>
  <c r="Q15" i="27"/>
  <c r="Q39" i="27" s="1"/>
  <c r="Q15" i="28"/>
  <c r="P15" i="36"/>
  <c r="P39" i="36" s="1"/>
  <c r="P15" i="33"/>
  <c r="P15" i="30"/>
  <c r="M15" i="33"/>
  <c r="M39" i="33" s="1"/>
  <c r="R15" i="30"/>
  <c r="R39" i="30" s="1"/>
  <c r="Q75" i="31" s="1"/>
  <c r="R15" i="33"/>
  <c r="I15" i="26"/>
  <c r="K15" i="26"/>
  <c r="K39" i="26" s="1"/>
  <c r="K58" i="26" s="1"/>
  <c r="O15" i="24"/>
  <c r="O39" i="24" s="1"/>
  <c r="J15" i="26"/>
  <c r="P15" i="28"/>
  <c r="P39" i="28" s="1"/>
  <c r="P15" i="27"/>
  <c r="P39" i="27" s="1"/>
  <c r="L15" i="26"/>
  <c r="L39" i="26" s="1"/>
  <c r="L58" i="26" s="1"/>
  <c r="M15" i="24"/>
  <c r="M39" i="24" s="1"/>
  <c r="L5" i="31" s="1"/>
  <c r="N15" i="26"/>
  <c r="P15" i="24"/>
  <c r="P39" i="24" s="1"/>
  <c r="O15" i="28"/>
  <c r="L15" i="28"/>
  <c r="L39" i="28" s="1"/>
  <c r="L58" i="28" s="1"/>
  <c r="L15" i="27"/>
  <c r="I15" i="28"/>
  <c r="M15" i="28"/>
  <c r="M39" i="28" s="1"/>
  <c r="N15" i="24"/>
  <c r="N15" i="28"/>
  <c r="J15" i="24"/>
  <c r="J39" i="24" s="1"/>
  <c r="I15" i="27"/>
  <c r="O15" i="26"/>
  <c r="O39" i="26" s="1"/>
  <c r="N19" i="31" s="1"/>
  <c r="P15" i="26"/>
  <c r="P39" i="26" s="1"/>
  <c r="O19" i="31" s="1"/>
  <c r="M15" i="27"/>
  <c r="M39" i="27" s="1"/>
  <c r="M15" i="26"/>
  <c r="L15" i="24"/>
  <c r="L39" i="24" s="1"/>
  <c r="K5" i="31" s="1"/>
  <c r="K15" i="24"/>
  <c r="K39" i="24" s="1"/>
  <c r="J5" i="31" s="1"/>
  <c r="J15" i="28"/>
  <c r="J39" i="28" s="1"/>
  <c r="J58" i="28" s="1"/>
  <c r="I15" i="24"/>
  <c r="O15" i="27"/>
  <c r="N15" i="27"/>
  <c r="J15" i="27"/>
  <c r="J39" i="27" s="1"/>
  <c r="J58" i="27" s="1"/>
  <c r="K15" i="27"/>
  <c r="K39" i="27" s="1"/>
  <c r="K58" i="27" s="1"/>
  <c r="L15" i="29"/>
  <c r="L39" i="29" s="1"/>
  <c r="L58" i="29" s="1"/>
  <c r="N15" i="29"/>
  <c r="N39" i="29" s="1"/>
  <c r="J15" i="29"/>
  <c r="J39" i="29" s="1"/>
  <c r="J58" i="29" s="1"/>
  <c r="O15" i="29"/>
  <c r="O39" i="29" s="1"/>
  <c r="K15" i="29"/>
  <c r="M15" i="29"/>
  <c r="I15" i="29"/>
  <c r="P15" i="29"/>
  <c r="P39" i="29" s="1"/>
  <c r="O61" i="31" s="1"/>
  <c r="BY26" i="18"/>
  <c r="DH26" i="18" s="1"/>
  <c r="CY46" i="18"/>
  <c r="DJ46" i="18"/>
  <c r="DL46" i="18"/>
  <c r="DI46" i="18"/>
  <c r="DD46" i="18"/>
  <c r="DT46" i="18"/>
  <c r="DB46" i="18"/>
  <c r="DM46" i="18"/>
  <c r="DS46" i="18"/>
  <c r="DG46" i="18"/>
  <c r="DP46" i="18"/>
  <c r="DE46" i="18"/>
  <c r="DU46" i="18"/>
  <c r="DH46" i="18"/>
  <c r="DO46" i="18"/>
  <c r="DN46" i="18"/>
  <c r="DF46" i="18"/>
  <c r="DR46" i="18"/>
  <c r="DQ46" i="18"/>
  <c r="DK46" i="18"/>
  <c r="DA46" i="18"/>
  <c r="DC46" i="18"/>
  <c r="CY56" i="18"/>
  <c r="DD56" i="18"/>
  <c r="DB56" i="18"/>
  <c r="DM56" i="18"/>
  <c r="DG56" i="18"/>
  <c r="DE56" i="18"/>
  <c r="DU56" i="18"/>
  <c r="DO56" i="18"/>
  <c r="DC56" i="18"/>
  <c r="DN56" i="18"/>
  <c r="DT56" i="18"/>
  <c r="DJ56" i="18"/>
  <c r="DL56" i="18"/>
  <c r="DQ56" i="18"/>
  <c r="DP56" i="18"/>
  <c r="DA56" i="18"/>
  <c r="DS56" i="18"/>
  <c r="DF56" i="18"/>
  <c r="DR56" i="18"/>
  <c r="DK56" i="18"/>
  <c r="DI56" i="18"/>
  <c r="DH56" i="18"/>
  <c r="CY66" i="18"/>
  <c r="DG66" i="18"/>
  <c r="DK66" i="18"/>
  <c r="DD66" i="18"/>
  <c r="DN66" i="18"/>
  <c r="DJ66" i="18"/>
  <c r="DM66" i="18"/>
  <c r="DS66" i="18"/>
  <c r="DF66" i="18"/>
  <c r="DR66" i="18"/>
  <c r="DT66" i="18"/>
  <c r="DB66" i="18"/>
  <c r="DP66" i="18"/>
  <c r="DA66" i="18"/>
  <c r="DU66" i="18"/>
  <c r="DI66" i="18"/>
  <c r="DL66" i="18"/>
  <c r="DQ66" i="18"/>
  <c r="DE66" i="18"/>
  <c r="DH66" i="18"/>
  <c r="DO66" i="18"/>
  <c r="DC66" i="18"/>
  <c r="CY76" i="18"/>
  <c r="DT76" i="18"/>
  <c r="DB76" i="18"/>
  <c r="DJ76" i="18"/>
  <c r="DS76" i="18"/>
  <c r="DO76" i="18"/>
  <c r="DC76" i="18"/>
  <c r="DM76" i="18"/>
  <c r="DR76" i="18"/>
  <c r="DA76" i="18"/>
  <c r="DU76" i="18"/>
  <c r="DD76" i="18"/>
  <c r="DQ76" i="18"/>
  <c r="DP76" i="18"/>
  <c r="DE76" i="18"/>
  <c r="DH76" i="18"/>
  <c r="DN76" i="18"/>
  <c r="DL76" i="18"/>
  <c r="DG76" i="18"/>
  <c r="DF76" i="18"/>
  <c r="DK76" i="18"/>
  <c r="DI76" i="18"/>
  <c r="CY86" i="18"/>
  <c r="DD86" i="18"/>
  <c r="DB86" i="18"/>
  <c r="DJ86" i="18"/>
  <c r="DR86" i="18"/>
  <c r="DP86" i="18"/>
  <c r="DA86" i="18"/>
  <c r="DC86" i="18"/>
  <c r="DL86" i="18"/>
  <c r="DQ86" i="18"/>
  <c r="DE86" i="18"/>
  <c r="DU86" i="18"/>
  <c r="DH86" i="18"/>
  <c r="DN86" i="18"/>
  <c r="DT86" i="18"/>
  <c r="DM86" i="18"/>
  <c r="DS86" i="18"/>
  <c r="DF86" i="18"/>
  <c r="DK86" i="18"/>
  <c r="DI86" i="18"/>
  <c r="DO86" i="18"/>
  <c r="DG86" i="18"/>
  <c r="CY36" i="18"/>
  <c r="DB36" i="18"/>
  <c r="DJ36" i="18"/>
  <c r="DM36" i="18"/>
  <c r="DS36" i="18"/>
  <c r="DC36" i="18"/>
  <c r="DD36" i="18"/>
  <c r="DN36" i="18"/>
  <c r="DG36" i="18"/>
  <c r="DR36" i="18"/>
  <c r="DP36" i="18"/>
  <c r="DA36" i="18"/>
  <c r="DI36" i="18"/>
  <c r="DF36" i="18"/>
  <c r="DQ36" i="18"/>
  <c r="DE36" i="18"/>
  <c r="DK36" i="18"/>
  <c r="DU36" i="18"/>
  <c r="DH36" i="18"/>
  <c r="DO36" i="18"/>
  <c r="DT36" i="18"/>
  <c r="DL36" i="18"/>
  <c r="CY71" i="18"/>
  <c r="DD71" i="18"/>
  <c r="DT71" i="18"/>
  <c r="DB71" i="18"/>
  <c r="DJ71" i="18"/>
  <c r="DR71" i="18"/>
  <c r="DE71" i="18"/>
  <c r="DN71" i="18"/>
  <c r="DL71" i="18"/>
  <c r="DG71" i="18"/>
  <c r="DC71" i="18"/>
  <c r="DM71" i="18"/>
  <c r="DS71" i="18"/>
  <c r="DF71" i="18"/>
  <c r="DQ71" i="18"/>
  <c r="DP71" i="18"/>
  <c r="DU71" i="18"/>
  <c r="DK71" i="18"/>
  <c r="DA71" i="18"/>
  <c r="DI71" i="18"/>
  <c r="DH71" i="18"/>
  <c r="DO71" i="18"/>
  <c r="FO19" i="18"/>
  <c r="GC19" i="18"/>
  <c r="GE19" i="18"/>
  <c r="FU19" i="18"/>
  <c r="FX19" i="18"/>
  <c r="FT19" i="18"/>
  <c r="FV19" i="18"/>
  <c r="GD19" i="18"/>
  <c r="FR19" i="18"/>
  <c r="GF19" i="18"/>
  <c r="FQ19" i="18"/>
  <c r="FY19" i="18"/>
  <c r="GB19" i="18"/>
  <c r="FZ19" i="18"/>
  <c r="GA19" i="18"/>
  <c r="FN19" i="18"/>
  <c r="FP19" i="18"/>
  <c r="FW19" i="18"/>
  <c r="FS19" i="18"/>
  <c r="FM19" i="18"/>
  <c r="AB39" i="33"/>
  <c r="AB39" i="30"/>
  <c r="AA39" i="34"/>
  <c r="Z103" i="31" s="1"/>
  <c r="AB39" i="34"/>
  <c r="AA39" i="29"/>
  <c r="Z61" i="31" s="1"/>
  <c r="AA39" i="36"/>
  <c r="Z131" i="31" s="1"/>
  <c r="AA39" i="35"/>
  <c r="AB39" i="28"/>
  <c r="AB39" i="26"/>
  <c r="Z43" i="29"/>
  <c r="Z43" i="28"/>
  <c r="Y55" i="31" s="1"/>
  <c r="S43" i="29"/>
  <c r="R69" i="31" s="1"/>
  <c r="S43" i="28"/>
  <c r="R55" i="31" s="1"/>
  <c r="V43" i="29"/>
  <c r="V43" i="28"/>
  <c r="T43" i="29"/>
  <c r="S69" i="31" s="1"/>
  <c r="AB2" i="31"/>
  <c r="P54" i="24"/>
  <c r="AB54" i="24"/>
  <c r="T54" i="24"/>
  <c r="O54" i="24"/>
  <c r="X54" i="24"/>
  <c r="K54" i="24"/>
  <c r="L54" i="24"/>
  <c r="L61" i="24" s="1"/>
  <c r="AA54" i="24"/>
  <c r="S54" i="24"/>
  <c r="Q54" i="24"/>
  <c r="J54" i="24"/>
  <c r="AC54" i="24"/>
  <c r="W54" i="24"/>
  <c r="R54" i="24"/>
  <c r="Z54" i="24"/>
  <c r="V54" i="24"/>
  <c r="I54" i="24"/>
  <c r="Y54" i="24"/>
  <c r="M54" i="24"/>
  <c r="N54" i="24"/>
  <c r="U54" i="24"/>
  <c r="W41" i="24"/>
  <c r="V7" i="31" s="1"/>
  <c r="S41" i="24"/>
  <c r="R7" i="31" s="1"/>
  <c r="AB41" i="24"/>
  <c r="AA7" i="31" s="1"/>
  <c r="T41" i="24"/>
  <c r="S7" i="31" s="1"/>
  <c r="Z41" i="24"/>
  <c r="Y7" i="31" s="1"/>
  <c r="V41" i="24"/>
  <c r="U7" i="31" s="1"/>
  <c r="Y41" i="24"/>
  <c r="X7" i="31" s="1"/>
  <c r="AA39" i="28"/>
  <c r="AC39" i="33"/>
  <c r="AB89" i="31" s="1"/>
  <c r="AB39" i="36"/>
  <c r="AB39" i="35"/>
  <c r="AB39" i="24"/>
  <c r="AB39" i="27"/>
  <c r="AC39" i="26"/>
  <c r="AB19" i="31" s="1"/>
  <c r="AB39" i="29"/>
  <c r="AC39" i="27"/>
  <c r="AB33" i="31" s="1"/>
  <c r="AC39" i="35"/>
  <c r="AB117" i="31" s="1"/>
  <c r="AA39" i="33"/>
  <c r="AA39" i="26"/>
  <c r="AA39" i="30"/>
  <c r="Z75" i="31" s="1"/>
  <c r="AA39" i="27"/>
  <c r="Z33" i="31" s="1"/>
  <c r="Z39" i="27"/>
  <c r="Y33" i="31" s="1"/>
  <c r="Z39" i="34"/>
  <c r="Y39" i="29"/>
  <c r="AA39" i="24"/>
  <c r="Z39" i="26"/>
  <c r="Z39" i="35"/>
  <c r="Y117" i="31" s="1"/>
  <c r="Z39" i="33"/>
  <c r="Y89" i="31" s="1"/>
  <c r="Z39" i="36"/>
  <c r="Z39" i="28"/>
  <c r="Z39" i="24"/>
  <c r="Y5" i="31" s="1"/>
  <c r="Z39" i="29"/>
  <c r="Y61" i="31" s="1"/>
  <c r="Z39" i="30"/>
  <c r="Y39" i="24"/>
  <c r="Y39" i="34"/>
  <c r="X103" i="31" s="1"/>
  <c r="Y39" i="33"/>
  <c r="X89" i="31" s="1"/>
  <c r="Y39" i="30"/>
  <c r="Y39" i="28"/>
  <c r="X47" i="31" s="1"/>
  <c r="Y39" i="35"/>
  <c r="Y39" i="27"/>
  <c r="X33" i="31" s="1"/>
  <c r="Y39" i="36"/>
  <c r="X131" i="31" s="1"/>
  <c r="Y39" i="26"/>
  <c r="W39" i="28"/>
  <c r="W39" i="30"/>
  <c r="V75" i="31" s="1"/>
  <c r="W39" i="34"/>
  <c r="W39" i="36"/>
  <c r="W39" i="26"/>
  <c r="W39" i="27"/>
  <c r="V33" i="31" s="1"/>
  <c r="W39" i="24"/>
  <c r="U39" i="27"/>
  <c r="V39" i="34"/>
  <c r="W39" i="35"/>
  <c r="W39" i="33"/>
  <c r="V39" i="28"/>
  <c r="W39" i="29"/>
  <c r="U39" i="28"/>
  <c r="V39" i="29"/>
  <c r="V39" i="27"/>
  <c r="V39" i="35"/>
  <c r="U117" i="31" s="1"/>
  <c r="V39" i="24"/>
  <c r="U5" i="31" s="1"/>
  <c r="V39" i="36"/>
  <c r="V39" i="33"/>
  <c r="U89" i="31" s="1"/>
  <c r="V39" i="26"/>
  <c r="V39" i="30"/>
  <c r="U39" i="33"/>
  <c r="U39" i="29"/>
  <c r="U39" i="36"/>
  <c r="U39" i="26"/>
  <c r="T19" i="31" s="1"/>
  <c r="U39" i="35"/>
  <c r="U39" i="34"/>
  <c r="U39" i="24"/>
  <c r="T5" i="31" s="1"/>
  <c r="U39" i="30"/>
  <c r="T39" i="29"/>
  <c r="S61" i="31" s="1"/>
  <c r="T39" i="36"/>
  <c r="T39" i="35"/>
  <c r="T39" i="24"/>
  <c r="S5" i="31" s="1"/>
  <c r="T39" i="26"/>
  <c r="T39" i="34"/>
  <c r="T39" i="30"/>
  <c r="S75" i="31" s="1"/>
  <c r="T39" i="33"/>
  <c r="T39" i="28"/>
  <c r="S47" i="31" s="1"/>
  <c r="T39" i="27"/>
  <c r="S38" i="35"/>
  <c r="AB41" i="35"/>
  <c r="AB40" i="35"/>
  <c r="AB38" i="35"/>
  <c r="AC39" i="29"/>
  <c r="AB61" i="31" s="1"/>
  <c r="T41" i="27"/>
  <c r="T40" i="27"/>
  <c r="T43" i="27"/>
  <c r="T38" i="27"/>
  <c r="AA38" i="35"/>
  <c r="Y38" i="34"/>
  <c r="X102" i="31" s="1"/>
  <c r="Y41" i="34"/>
  <c r="X105" i="31" s="1"/>
  <c r="Y40" i="34"/>
  <c r="V41" i="33"/>
  <c r="U91" i="31" s="1"/>
  <c r="V40" i="33"/>
  <c r="U90" i="31" s="1"/>
  <c r="V38" i="33"/>
  <c r="AB38" i="26"/>
  <c r="AB40" i="26"/>
  <c r="AB41" i="26"/>
  <c r="AB43" i="26"/>
  <c r="W38" i="30"/>
  <c r="W41" i="30"/>
  <c r="V77" i="31" s="1"/>
  <c r="W40" i="30"/>
  <c r="V76" i="31" s="1"/>
  <c r="Z40" i="30"/>
  <c r="Z38" i="30"/>
  <c r="Z41" i="30"/>
  <c r="Z38" i="34"/>
  <c r="Z41" i="34"/>
  <c r="Z40" i="34"/>
  <c r="S38" i="24"/>
  <c r="AB41" i="27"/>
  <c r="AB40" i="27"/>
  <c r="AB43" i="27"/>
  <c r="AB38" i="27"/>
  <c r="W38" i="24"/>
  <c r="V4" i="31" s="1"/>
  <c r="W40" i="24"/>
  <c r="V6" i="31" s="1"/>
  <c r="V38" i="34"/>
  <c r="V41" i="34"/>
  <c r="V40" i="34"/>
  <c r="S41" i="29"/>
  <c r="R63" i="31" s="1"/>
  <c r="S38" i="29"/>
  <c r="V43" i="36"/>
  <c r="V38" i="36"/>
  <c r="V41" i="36"/>
  <c r="V40" i="36"/>
  <c r="AB40" i="29"/>
  <c r="AA62" i="31" s="1"/>
  <c r="AB43" i="29"/>
  <c r="AB38" i="29"/>
  <c r="AA60" i="31" s="1"/>
  <c r="AB41" i="29"/>
  <c r="AA63" i="31" s="1"/>
  <c r="W41" i="35"/>
  <c r="W40" i="35"/>
  <c r="W38" i="35"/>
  <c r="Z38" i="24"/>
  <c r="Y4" i="31" s="1"/>
  <c r="Z40" i="24"/>
  <c r="S38" i="36"/>
  <c r="R130" i="31" s="1"/>
  <c r="S41" i="36"/>
  <c r="S43" i="36"/>
  <c r="R139" i="31" s="1"/>
  <c r="W38" i="26"/>
  <c r="W40" i="26"/>
  <c r="W41" i="26"/>
  <c r="W43" i="26"/>
  <c r="T40" i="34"/>
  <c r="T38" i="34"/>
  <c r="T41" i="34"/>
  <c r="AA38" i="36"/>
  <c r="Z130" i="31" s="1"/>
  <c r="Y41" i="35"/>
  <c r="Y40" i="35"/>
  <c r="Y38" i="35"/>
  <c r="S40" i="33"/>
  <c r="R90" i="31" s="1"/>
  <c r="S38" i="33"/>
  <c r="AC39" i="30"/>
  <c r="AB75" i="31" s="1"/>
  <c r="W41" i="33"/>
  <c r="W40" i="33"/>
  <c r="W38" i="33"/>
  <c r="T41" i="35"/>
  <c r="T40" i="35"/>
  <c r="T38" i="35"/>
  <c r="Y38" i="24"/>
  <c r="X4" i="31" s="1"/>
  <c r="Y40" i="24"/>
  <c r="X6" i="31" s="1"/>
  <c r="V38" i="24"/>
  <c r="U4" i="31" s="1"/>
  <c r="V40" i="24"/>
  <c r="U6" i="31" s="1"/>
  <c r="V38" i="26"/>
  <c r="V40" i="26"/>
  <c r="V41" i="26"/>
  <c r="V43" i="26"/>
  <c r="AC39" i="36"/>
  <c r="AB131" i="31" s="1"/>
  <c r="W41" i="29"/>
  <c r="W40" i="29"/>
  <c r="W43" i="29"/>
  <c r="W38" i="29"/>
  <c r="T38" i="24"/>
  <c r="S4" i="31" s="1"/>
  <c r="T40" i="24"/>
  <c r="S6" i="31" s="1"/>
  <c r="Z40" i="27"/>
  <c r="Y34" i="31" s="1"/>
  <c r="Z43" i="27"/>
  <c r="Y41" i="31" s="1"/>
  <c r="Z38" i="27"/>
  <c r="Z41" i="27"/>
  <c r="Y35" i="31" s="1"/>
  <c r="S38" i="30"/>
  <c r="S40" i="30"/>
  <c r="AB41" i="36"/>
  <c r="AA133" i="31" s="1"/>
  <c r="AB40" i="36"/>
  <c r="AA132" i="31" s="1"/>
  <c r="AB43" i="36"/>
  <c r="AA139" i="31" s="1"/>
  <c r="AB38" i="36"/>
  <c r="T43" i="28"/>
  <c r="S55" i="31" s="1"/>
  <c r="T38" i="28"/>
  <c r="S46" i="31" s="1"/>
  <c r="T41" i="28"/>
  <c r="S49" i="31" s="1"/>
  <c r="T40" i="28"/>
  <c r="Y40" i="36"/>
  <c r="X132" i="31" s="1"/>
  <c r="Y43" i="36"/>
  <c r="Y38" i="36"/>
  <c r="X130" i="31" s="1"/>
  <c r="Y41" i="36"/>
  <c r="X133" i="31" s="1"/>
  <c r="S43" i="27"/>
  <c r="S38" i="27"/>
  <c r="V40" i="30"/>
  <c r="V38" i="30"/>
  <c r="V41" i="30"/>
  <c r="AB38" i="24"/>
  <c r="AB40" i="24"/>
  <c r="W43" i="27"/>
  <c r="V41" i="31" s="1"/>
  <c r="W38" i="27"/>
  <c r="V32" i="31" s="1"/>
  <c r="W41" i="27"/>
  <c r="W40" i="27"/>
  <c r="V34" i="31" s="1"/>
  <c r="T40" i="29"/>
  <c r="T38" i="29"/>
  <c r="S60" i="31" s="1"/>
  <c r="T41" i="29"/>
  <c r="S63" i="31" s="1"/>
  <c r="AA38" i="33"/>
  <c r="Y41" i="27"/>
  <c r="X35" i="31" s="1"/>
  <c r="Y40" i="27"/>
  <c r="X34" i="31" s="1"/>
  <c r="Y43" i="27"/>
  <c r="Y38" i="27"/>
  <c r="X32" i="31" s="1"/>
  <c r="S40" i="34"/>
  <c r="R104" i="31" s="1"/>
  <c r="S38" i="34"/>
  <c r="R102" i="31" s="1"/>
  <c r="V40" i="27"/>
  <c r="V43" i="27"/>
  <c r="V38" i="27"/>
  <c r="V41" i="27"/>
  <c r="AB40" i="34"/>
  <c r="AA104" i="31" s="1"/>
  <c r="AB38" i="34"/>
  <c r="AA102" i="31" s="1"/>
  <c r="AB41" i="34"/>
  <c r="AC39" i="34"/>
  <c r="AB103" i="31" s="1"/>
  <c r="V38" i="29"/>
  <c r="U60" i="31" s="1"/>
  <c r="V41" i="29"/>
  <c r="U63" i="31" s="1"/>
  <c r="V40" i="29"/>
  <c r="U62" i="31" s="1"/>
  <c r="T40" i="33"/>
  <c r="T41" i="33"/>
  <c r="T38" i="33"/>
  <c r="Z41" i="28"/>
  <c r="Y49" i="31" s="1"/>
  <c r="Z40" i="28"/>
  <c r="Y48" i="31" s="1"/>
  <c r="Z38" i="28"/>
  <c r="Y41" i="33"/>
  <c r="X91" i="31" s="1"/>
  <c r="Y40" i="33"/>
  <c r="X90" i="31" s="1"/>
  <c r="Y38" i="33"/>
  <c r="S38" i="26"/>
  <c r="S41" i="26"/>
  <c r="S43" i="26"/>
  <c r="V41" i="28"/>
  <c r="U49" i="31" s="1"/>
  <c r="V40" i="28"/>
  <c r="U48" i="31" s="1"/>
  <c r="V38" i="28"/>
  <c r="U46" i="31" s="1"/>
  <c r="AB38" i="30"/>
  <c r="AB41" i="30"/>
  <c r="AA77" i="31" s="1"/>
  <c r="AB40" i="30"/>
  <c r="AA76" i="31" s="1"/>
  <c r="AC39" i="28"/>
  <c r="AB47" i="31" s="1"/>
  <c r="W38" i="36"/>
  <c r="V130" i="31" s="1"/>
  <c r="W41" i="36"/>
  <c r="V133" i="31" s="1"/>
  <c r="W40" i="36"/>
  <c r="V132" i="31" s="1"/>
  <c r="W43" i="36"/>
  <c r="Z38" i="29"/>
  <c r="Y60" i="31" s="1"/>
  <c r="Z41" i="29"/>
  <c r="Y63" i="31" s="1"/>
  <c r="Z40" i="29"/>
  <c r="Y38" i="26"/>
  <c r="Y40" i="26"/>
  <c r="Y41" i="26"/>
  <c r="Y43" i="26"/>
  <c r="Z41" i="33"/>
  <c r="Z40" i="33"/>
  <c r="Y90" i="31" s="1"/>
  <c r="Z38" i="33"/>
  <c r="Y88" i="31" s="1"/>
  <c r="V40" i="35"/>
  <c r="U118" i="31" s="1"/>
  <c r="V41" i="35"/>
  <c r="U119" i="31" s="1"/>
  <c r="V38" i="35"/>
  <c r="AB40" i="33"/>
  <c r="AA90" i="31" s="1"/>
  <c r="AB38" i="33"/>
  <c r="AA88" i="31" s="1"/>
  <c r="AB41" i="33"/>
  <c r="AA91" i="31" s="1"/>
  <c r="Y38" i="28"/>
  <c r="X46" i="31" s="1"/>
  <c r="Y41" i="28"/>
  <c r="Y40" i="28"/>
  <c r="X48" i="31" s="1"/>
  <c r="Y43" i="28"/>
  <c r="X55" i="31" s="1"/>
  <c r="S38" i="28"/>
  <c r="S41" i="28"/>
  <c r="R49" i="31" s="1"/>
  <c r="AB43" i="28"/>
  <c r="AB38" i="28"/>
  <c r="AB41" i="28"/>
  <c r="AA49" i="31" s="1"/>
  <c r="AB40" i="28"/>
  <c r="AA48" i="31" s="1"/>
  <c r="AC39" i="24"/>
  <c r="AB5" i="31" s="1"/>
  <c r="W41" i="34"/>
  <c r="W40" i="34"/>
  <c r="W38" i="34"/>
  <c r="V102" i="31" s="1"/>
  <c r="Z43" i="36"/>
  <c r="Z38" i="36"/>
  <c r="Z41" i="36"/>
  <c r="Z40" i="36"/>
  <c r="W40" i="28"/>
  <c r="W43" i="28"/>
  <c r="W38" i="28"/>
  <c r="W41" i="28"/>
  <c r="T41" i="36"/>
  <c r="T40" i="36"/>
  <c r="T43" i="36"/>
  <c r="T38" i="36"/>
  <c r="Z38" i="26"/>
  <c r="Y18" i="31" s="1"/>
  <c r="Z40" i="26"/>
  <c r="Y20" i="31" s="1"/>
  <c r="Z41" i="26"/>
  <c r="Y21" i="31" s="1"/>
  <c r="Z43" i="26"/>
  <c r="Y43" i="29"/>
  <c r="Y38" i="29"/>
  <c r="Y41" i="29"/>
  <c r="Y40" i="29"/>
  <c r="T38" i="30"/>
  <c r="S74" i="31" s="1"/>
  <c r="T41" i="30"/>
  <c r="T40" i="30"/>
  <c r="S76" i="31" s="1"/>
  <c r="Y41" i="30"/>
  <c r="Y40" i="30"/>
  <c r="X76" i="31" s="1"/>
  <c r="Y38" i="30"/>
  <c r="X74" i="31" s="1"/>
  <c r="T38" i="26"/>
  <c r="S18" i="31" s="1"/>
  <c r="T40" i="26"/>
  <c r="T41" i="26"/>
  <c r="T43" i="26"/>
  <c r="S27" i="31" s="1"/>
  <c r="AA38" i="34"/>
  <c r="Z102" i="31" s="1"/>
  <c r="Z40" i="35"/>
  <c r="Z41" i="35"/>
  <c r="Z38" i="35"/>
  <c r="Y116" i="31" s="1"/>
  <c r="X39" i="34"/>
  <c r="X39" i="30"/>
  <c r="X39" i="24"/>
  <c r="W5" i="31" s="1"/>
  <c r="X39" i="35"/>
  <c r="X39" i="36"/>
  <c r="W131" i="31" s="1"/>
  <c r="X39" i="33"/>
  <c r="X39" i="29"/>
  <c r="W61" i="31" s="1"/>
  <c r="R39" i="36"/>
  <c r="Q131" i="31" s="1"/>
  <c r="X39" i="26"/>
  <c r="R39" i="35"/>
  <c r="Q117" i="31" s="1"/>
  <c r="S39" i="34"/>
  <c r="R103" i="31" s="1"/>
  <c r="S39" i="36"/>
  <c r="S39" i="35"/>
  <c r="S39" i="30"/>
  <c r="S39" i="26"/>
  <c r="S39" i="33"/>
  <c r="S39" i="28"/>
  <c r="R47" i="31" s="1"/>
  <c r="S39" i="29"/>
  <c r="R61" i="31" s="1"/>
  <c r="S41" i="35"/>
  <c r="S41" i="30"/>
  <c r="O39" i="33"/>
  <c r="N89" i="31" s="1"/>
  <c r="P39" i="34"/>
  <c r="S40" i="28"/>
  <c r="R48" i="31" s="1"/>
  <c r="S40" i="26"/>
  <c r="S40" i="24"/>
  <c r="R6" i="31" s="1"/>
  <c r="O39" i="35"/>
  <c r="Q39" i="35"/>
  <c r="DJ27" i="18" l="1"/>
  <c r="DF27" i="18"/>
  <c r="DR27" i="18"/>
  <c r="DT27" i="18"/>
  <c r="DL27" i="18"/>
  <c r="DI27" i="18"/>
  <c r="DA27" i="18"/>
  <c r="AE64" i="36"/>
  <c r="DP27" i="18"/>
  <c r="AE63" i="36"/>
  <c r="I74" i="36" s="1"/>
  <c r="CS27" i="18"/>
  <c r="DK27" i="18"/>
  <c r="CM28" i="18"/>
  <c r="CY28" i="18"/>
  <c r="CM29" i="18"/>
  <c r="CY29" i="18"/>
  <c r="CM30" i="18"/>
  <c r="CY30" i="18"/>
  <c r="AE64" i="34"/>
  <c r="I74" i="34" s="1"/>
  <c r="AE63" i="29"/>
  <c r="I74" i="29" s="1"/>
  <c r="AE64" i="30"/>
  <c r="AE61" i="30"/>
  <c r="AE64" i="33"/>
  <c r="AE61" i="34"/>
  <c r="AE61" i="29"/>
  <c r="AE61" i="27"/>
  <c r="AE63" i="26"/>
  <c r="I74" i="26" s="1"/>
  <c r="AE61" i="26"/>
  <c r="AE63" i="30"/>
  <c r="AE63" i="28"/>
  <c r="AE64" i="28"/>
  <c r="AE63" i="27"/>
  <c r="I74" i="27" s="1"/>
  <c r="AE63" i="35"/>
  <c r="AE61" i="28"/>
  <c r="L64" i="24"/>
  <c r="L63" i="24"/>
  <c r="AE63" i="33"/>
  <c r="I74" i="33" s="1"/>
  <c r="AE64" i="35"/>
  <c r="K61" i="24"/>
  <c r="K63" i="24"/>
  <c r="K64" i="24"/>
  <c r="I61" i="24"/>
  <c r="I64" i="24"/>
  <c r="I63" i="24"/>
  <c r="J61" i="24"/>
  <c r="J63" i="24"/>
  <c r="J64" i="24"/>
  <c r="I33" i="31"/>
  <c r="L89" i="31"/>
  <c r="K47" i="31"/>
  <c r="K117" i="31"/>
  <c r="J47" i="31"/>
  <c r="J19" i="31"/>
  <c r="K103" i="31"/>
  <c r="J75" i="31"/>
  <c r="L103" i="31"/>
  <c r="AC58" i="24"/>
  <c r="AF15" i="29"/>
  <c r="AF15" i="28"/>
  <c r="AF15" i="33"/>
  <c r="AF15" i="34"/>
  <c r="AF15" i="36"/>
  <c r="AF15" i="24"/>
  <c r="AF15" i="27"/>
  <c r="AF15" i="26"/>
  <c r="AF15" i="35"/>
  <c r="AF15" i="30"/>
  <c r="DO26" i="18"/>
  <c r="CS26" i="18"/>
  <c r="CM26" i="18" s="1"/>
  <c r="DK26" i="18"/>
  <c r="DR26" i="18"/>
  <c r="DC26" i="18"/>
  <c r="DS26" i="18"/>
  <c r="AA14" i="30" s="1"/>
  <c r="AA38" i="30" s="1"/>
  <c r="Z74" i="31" s="1"/>
  <c r="DM26" i="18"/>
  <c r="DP26" i="18"/>
  <c r="DT26" i="18"/>
  <c r="DU26" i="18"/>
  <c r="FS31" i="18"/>
  <c r="GN21" i="18" s="1"/>
  <c r="FS35" i="18"/>
  <c r="GN25" i="18" s="1"/>
  <c r="FS39" i="18"/>
  <c r="GN29" i="18" s="1"/>
  <c r="FS43" i="18"/>
  <c r="GN33" i="18" s="1"/>
  <c r="FS47" i="18"/>
  <c r="GN37" i="18" s="1"/>
  <c r="FS51" i="18"/>
  <c r="GN41" i="18" s="1"/>
  <c r="FS55" i="18"/>
  <c r="GN45" i="18" s="1"/>
  <c r="FS59" i="18"/>
  <c r="GN49" i="18" s="1"/>
  <c r="FS63" i="18"/>
  <c r="GN53" i="18" s="1"/>
  <c r="FS67" i="18"/>
  <c r="GN57" i="18" s="1"/>
  <c r="FS32" i="18"/>
  <c r="GN22" i="18" s="1"/>
  <c r="FS36" i="18"/>
  <c r="GN26" i="18" s="1"/>
  <c r="FS40" i="18"/>
  <c r="GN30" i="18" s="1"/>
  <c r="FS44" i="18"/>
  <c r="GN34" i="18" s="1"/>
  <c r="FS48" i="18"/>
  <c r="GN38" i="18" s="1"/>
  <c r="FS52" i="18"/>
  <c r="GN42" i="18" s="1"/>
  <c r="FS56" i="18"/>
  <c r="GN46" i="18" s="1"/>
  <c r="FS60" i="18"/>
  <c r="GN50" i="18" s="1"/>
  <c r="FS64" i="18"/>
  <c r="GN54" i="18" s="1"/>
  <c r="FS33" i="18"/>
  <c r="GN23" i="18" s="1"/>
  <c r="FS37" i="18"/>
  <c r="GN27" i="18" s="1"/>
  <c r="FS41" i="18"/>
  <c r="GN31" i="18" s="1"/>
  <c r="FS45" i="18"/>
  <c r="GN35" i="18" s="1"/>
  <c r="FS49" i="18"/>
  <c r="GN39" i="18" s="1"/>
  <c r="FS53" i="18"/>
  <c r="GN43" i="18" s="1"/>
  <c r="FS57" i="18"/>
  <c r="GN47" i="18" s="1"/>
  <c r="FS61" i="18"/>
  <c r="GN51" i="18" s="1"/>
  <c r="FS65" i="18"/>
  <c r="GN55" i="18" s="1"/>
  <c r="FS34" i="18"/>
  <c r="GN24" i="18" s="1"/>
  <c r="FS50" i="18"/>
  <c r="GN40" i="18" s="1"/>
  <c r="FS66" i="18"/>
  <c r="GN56" i="18" s="1"/>
  <c r="FS70" i="18"/>
  <c r="GN60" i="18" s="1"/>
  <c r="FS74" i="18"/>
  <c r="GN64" i="18" s="1"/>
  <c r="FS78" i="18"/>
  <c r="GN68" i="18" s="1"/>
  <c r="FS82" i="18"/>
  <c r="GN72" i="18" s="1"/>
  <c r="FS86" i="18"/>
  <c r="GN76" i="18" s="1"/>
  <c r="FS90" i="18"/>
  <c r="GN80" i="18" s="1"/>
  <c r="FS21" i="18"/>
  <c r="FS22" i="18"/>
  <c r="GN82" i="18" s="1"/>
  <c r="FS23" i="18"/>
  <c r="GN83" i="18" s="1"/>
  <c r="FS24" i="18"/>
  <c r="GN84" i="18" s="1"/>
  <c r="FS25" i="18"/>
  <c r="GN85" i="18" s="1"/>
  <c r="FS26" i="18"/>
  <c r="GN86" i="18" s="1"/>
  <c r="FS27" i="18"/>
  <c r="GN87" i="18" s="1"/>
  <c r="FS28" i="18"/>
  <c r="GN88" i="18" s="1"/>
  <c r="FS29" i="18"/>
  <c r="GN89" i="18" s="1"/>
  <c r="FS30" i="18"/>
  <c r="GN90" i="18" s="1"/>
  <c r="FS73" i="18"/>
  <c r="GN63" i="18" s="1"/>
  <c r="FS38" i="18"/>
  <c r="GN28" i="18" s="1"/>
  <c r="FS54" i="18"/>
  <c r="GN44" i="18" s="1"/>
  <c r="FS71" i="18"/>
  <c r="GN61" i="18" s="1"/>
  <c r="FS75" i="18"/>
  <c r="GN65" i="18" s="1"/>
  <c r="FS79" i="18"/>
  <c r="GN69" i="18" s="1"/>
  <c r="FS83" i="18"/>
  <c r="GN73" i="18" s="1"/>
  <c r="FS87" i="18"/>
  <c r="GN77" i="18" s="1"/>
  <c r="FS69" i="18"/>
  <c r="GN59" i="18" s="1"/>
  <c r="FS77" i="18"/>
  <c r="GN67" i="18" s="1"/>
  <c r="FS42" i="18"/>
  <c r="GN32" i="18" s="1"/>
  <c r="FS58" i="18"/>
  <c r="GN48" i="18" s="1"/>
  <c r="FS68" i="18"/>
  <c r="GN58" i="18" s="1"/>
  <c r="FS72" i="18"/>
  <c r="GN62" i="18" s="1"/>
  <c r="FS76" i="18"/>
  <c r="GN66" i="18" s="1"/>
  <c r="FS80" i="18"/>
  <c r="GN70" i="18" s="1"/>
  <c r="FS84" i="18"/>
  <c r="GN74" i="18" s="1"/>
  <c r="FS88" i="18"/>
  <c r="GN78" i="18" s="1"/>
  <c r="FS46" i="18"/>
  <c r="GN36" i="18" s="1"/>
  <c r="FS62" i="18"/>
  <c r="GN52" i="18" s="1"/>
  <c r="FS81" i="18"/>
  <c r="GN71" i="18" s="1"/>
  <c r="FS89" i="18"/>
  <c r="GN79" i="18" s="1"/>
  <c r="FS85" i="18"/>
  <c r="GN75" i="18" s="1"/>
  <c r="GA31" i="18"/>
  <c r="GV21" i="18" s="1"/>
  <c r="GA35" i="18"/>
  <c r="GV25" i="18" s="1"/>
  <c r="GA39" i="18"/>
  <c r="GV29" i="18" s="1"/>
  <c r="GA43" i="18"/>
  <c r="GV33" i="18" s="1"/>
  <c r="GA47" i="18"/>
  <c r="GV37" i="18" s="1"/>
  <c r="GA51" i="18"/>
  <c r="GV41" i="18" s="1"/>
  <c r="GA55" i="18"/>
  <c r="GV45" i="18" s="1"/>
  <c r="GA59" i="18"/>
  <c r="GV49" i="18" s="1"/>
  <c r="GA63" i="18"/>
  <c r="GV53" i="18" s="1"/>
  <c r="GA67" i="18"/>
  <c r="GV57" i="18" s="1"/>
  <c r="GA32" i="18"/>
  <c r="GV22" i="18" s="1"/>
  <c r="GA36" i="18"/>
  <c r="GV26" i="18" s="1"/>
  <c r="GA40" i="18"/>
  <c r="GV30" i="18" s="1"/>
  <c r="GA44" i="18"/>
  <c r="GV34" i="18" s="1"/>
  <c r="GA48" i="18"/>
  <c r="GV38" i="18" s="1"/>
  <c r="GA52" i="18"/>
  <c r="GV42" i="18" s="1"/>
  <c r="GA56" i="18"/>
  <c r="GV46" i="18" s="1"/>
  <c r="GA60" i="18"/>
  <c r="GV50" i="18" s="1"/>
  <c r="GA64" i="18"/>
  <c r="GV54" i="18" s="1"/>
  <c r="GA33" i="18"/>
  <c r="GV23" i="18" s="1"/>
  <c r="GA37" i="18"/>
  <c r="GV27" i="18" s="1"/>
  <c r="GA41" i="18"/>
  <c r="GV31" i="18" s="1"/>
  <c r="GA45" i="18"/>
  <c r="GV35" i="18" s="1"/>
  <c r="GA49" i="18"/>
  <c r="GV39" i="18" s="1"/>
  <c r="GA53" i="18"/>
  <c r="GV43" i="18" s="1"/>
  <c r="GA57" i="18"/>
  <c r="GV47" i="18" s="1"/>
  <c r="GA61" i="18"/>
  <c r="GV51" i="18" s="1"/>
  <c r="GA65" i="18"/>
  <c r="GV55" i="18" s="1"/>
  <c r="GA42" i="18"/>
  <c r="GV32" i="18" s="1"/>
  <c r="GA58" i="18"/>
  <c r="GV48" i="18" s="1"/>
  <c r="GA70" i="18"/>
  <c r="GV60" i="18" s="1"/>
  <c r="GA74" i="18"/>
  <c r="GV64" i="18" s="1"/>
  <c r="GA78" i="18"/>
  <c r="GV68" i="18" s="1"/>
  <c r="GA82" i="18"/>
  <c r="GV72" i="18" s="1"/>
  <c r="GA86" i="18"/>
  <c r="GV76" i="18" s="1"/>
  <c r="GA90" i="18"/>
  <c r="GV80" i="18" s="1"/>
  <c r="GA21" i="18"/>
  <c r="GA22" i="18"/>
  <c r="GV82" i="18" s="1"/>
  <c r="GA23" i="18"/>
  <c r="GV83" i="18" s="1"/>
  <c r="GA24" i="18"/>
  <c r="GV84" i="18" s="1"/>
  <c r="GA25" i="18"/>
  <c r="GV85" i="18" s="1"/>
  <c r="GA26" i="18"/>
  <c r="GV86" i="18" s="1"/>
  <c r="GA27" i="18"/>
  <c r="GV87" i="18" s="1"/>
  <c r="GA28" i="18"/>
  <c r="GV88" i="18" s="1"/>
  <c r="GA29" i="18"/>
  <c r="GV89" i="18" s="1"/>
  <c r="GA30" i="18"/>
  <c r="GV90" i="18" s="1"/>
  <c r="GA77" i="18"/>
  <c r="GV67" i="18" s="1"/>
  <c r="GA46" i="18"/>
  <c r="GV36" i="18" s="1"/>
  <c r="GA62" i="18"/>
  <c r="GV52" i="18" s="1"/>
  <c r="GA71" i="18"/>
  <c r="GV61" i="18" s="1"/>
  <c r="GA75" i="18"/>
  <c r="GV65" i="18" s="1"/>
  <c r="GA79" i="18"/>
  <c r="GV69" i="18" s="1"/>
  <c r="GA83" i="18"/>
  <c r="GV73" i="18" s="1"/>
  <c r="GA87" i="18"/>
  <c r="GV77" i="18" s="1"/>
  <c r="GA54" i="18"/>
  <c r="GV44" i="18" s="1"/>
  <c r="GA69" i="18"/>
  <c r="GV59" i="18" s="1"/>
  <c r="GA81" i="18"/>
  <c r="GV71" i="18" s="1"/>
  <c r="GA34" i="18"/>
  <c r="GV24" i="18" s="1"/>
  <c r="GA50" i="18"/>
  <c r="GV40" i="18" s="1"/>
  <c r="GA66" i="18"/>
  <c r="GV56" i="18" s="1"/>
  <c r="GA68" i="18"/>
  <c r="GV58" i="18" s="1"/>
  <c r="GA72" i="18"/>
  <c r="GV62" i="18" s="1"/>
  <c r="GA76" i="18"/>
  <c r="GV66" i="18" s="1"/>
  <c r="GA80" i="18"/>
  <c r="GV70" i="18" s="1"/>
  <c r="GA84" i="18"/>
  <c r="GV74" i="18" s="1"/>
  <c r="GA88" i="18"/>
  <c r="GV78" i="18" s="1"/>
  <c r="GA38" i="18"/>
  <c r="GV28" i="18" s="1"/>
  <c r="GA73" i="18"/>
  <c r="GV63" i="18" s="1"/>
  <c r="GA85" i="18"/>
  <c r="GV75" i="18" s="1"/>
  <c r="GA89" i="18"/>
  <c r="GV79" i="18" s="1"/>
  <c r="FQ33" i="18"/>
  <c r="GL23" i="18" s="1"/>
  <c r="FQ37" i="18"/>
  <c r="GL27" i="18" s="1"/>
  <c r="FQ41" i="18"/>
  <c r="GL31" i="18" s="1"/>
  <c r="FQ45" i="18"/>
  <c r="GL35" i="18" s="1"/>
  <c r="FQ49" i="18"/>
  <c r="GL39" i="18" s="1"/>
  <c r="FQ53" i="18"/>
  <c r="GL43" i="18" s="1"/>
  <c r="FQ57" i="18"/>
  <c r="GL47" i="18" s="1"/>
  <c r="FQ61" i="18"/>
  <c r="GL51" i="18" s="1"/>
  <c r="FQ65" i="18"/>
  <c r="GL55" i="18" s="1"/>
  <c r="FQ34" i="18"/>
  <c r="GL24" i="18" s="1"/>
  <c r="FQ38" i="18"/>
  <c r="GL28" i="18" s="1"/>
  <c r="FQ42" i="18"/>
  <c r="GL32" i="18" s="1"/>
  <c r="FQ46" i="18"/>
  <c r="GL36" i="18" s="1"/>
  <c r="FQ50" i="18"/>
  <c r="GL40" i="18" s="1"/>
  <c r="FQ54" i="18"/>
  <c r="GL44" i="18" s="1"/>
  <c r="FQ58" i="18"/>
  <c r="GL48" i="18" s="1"/>
  <c r="FQ62" i="18"/>
  <c r="GL52" i="18" s="1"/>
  <c r="FQ66" i="18"/>
  <c r="GL56" i="18" s="1"/>
  <c r="FQ31" i="18"/>
  <c r="GL21" i="18" s="1"/>
  <c r="FQ35" i="18"/>
  <c r="GL25" i="18" s="1"/>
  <c r="FQ39" i="18"/>
  <c r="GL29" i="18" s="1"/>
  <c r="FQ43" i="18"/>
  <c r="GL33" i="18" s="1"/>
  <c r="FQ47" i="18"/>
  <c r="GL37" i="18" s="1"/>
  <c r="FQ51" i="18"/>
  <c r="GL41" i="18" s="1"/>
  <c r="FQ55" i="18"/>
  <c r="GL45" i="18" s="1"/>
  <c r="FQ59" i="18"/>
  <c r="GL49" i="18" s="1"/>
  <c r="FQ63" i="18"/>
  <c r="GL53" i="18" s="1"/>
  <c r="FQ67" i="18"/>
  <c r="GL57" i="18" s="1"/>
  <c r="FQ44" i="18"/>
  <c r="GL34" i="18" s="1"/>
  <c r="FQ60" i="18"/>
  <c r="GL50" i="18" s="1"/>
  <c r="FQ68" i="18"/>
  <c r="GL58" i="18" s="1"/>
  <c r="FQ72" i="18"/>
  <c r="GL62" i="18" s="1"/>
  <c r="FQ76" i="18"/>
  <c r="GL66" i="18" s="1"/>
  <c r="FQ80" i="18"/>
  <c r="GL70" i="18" s="1"/>
  <c r="FQ84" i="18"/>
  <c r="GL74" i="18" s="1"/>
  <c r="FQ88" i="18"/>
  <c r="GL78" i="18" s="1"/>
  <c r="FQ71" i="18"/>
  <c r="GL61" i="18" s="1"/>
  <c r="FQ83" i="18"/>
  <c r="GL73" i="18" s="1"/>
  <c r="FQ32" i="18"/>
  <c r="GL22" i="18" s="1"/>
  <c r="FQ48" i="18"/>
  <c r="GL38" i="18" s="1"/>
  <c r="FQ64" i="18"/>
  <c r="GL54" i="18" s="1"/>
  <c r="FQ69" i="18"/>
  <c r="GL59" i="18" s="1"/>
  <c r="FQ73" i="18"/>
  <c r="GL63" i="18" s="1"/>
  <c r="FQ77" i="18"/>
  <c r="GL67" i="18" s="1"/>
  <c r="FQ81" i="18"/>
  <c r="GL71" i="18" s="1"/>
  <c r="FQ85" i="18"/>
  <c r="GL75" i="18" s="1"/>
  <c r="FQ89" i="18"/>
  <c r="GL79" i="18" s="1"/>
  <c r="FQ56" i="18"/>
  <c r="GL46" i="18" s="1"/>
  <c r="FQ36" i="18"/>
  <c r="GL26" i="18" s="1"/>
  <c r="FQ52" i="18"/>
  <c r="GL42" i="18" s="1"/>
  <c r="FQ70" i="18"/>
  <c r="GL60" i="18" s="1"/>
  <c r="FQ74" i="18"/>
  <c r="GL64" i="18" s="1"/>
  <c r="FQ78" i="18"/>
  <c r="GL68" i="18" s="1"/>
  <c r="FQ82" i="18"/>
  <c r="GL72" i="18" s="1"/>
  <c r="FQ86" i="18"/>
  <c r="GL76" i="18" s="1"/>
  <c r="FQ90" i="18"/>
  <c r="GL80" i="18" s="1"/>
  <c r="FQ21" i="18"/>
  <c r="FQ22" i="18"/>
  <c r="GL82" i="18" s="1"/>
  <c r="FQ23" i="18"/>
  <c r="GL83" i="18" s="1"/>
  <c r="FQ24" i="18"/>
  <c r="GL84" i="18" s="1"/>
  <c r="FQ25" i="18"/>
  <c r="GL85" i="18" s="1"/>
  <c r="FQ26" i="18"/>
  <c r="GL86" i="18" s="1"/>
  <c r="FQ27" i="18"/>
  <c r="GL87" i="18" s="1"/>
  <c r="FQ28" i="18"/>
  <c r="GL88" i="18" s="1"/>
  <c r="FQ29" i="18"/>
  <c r="GL89" i="18" s="1"/>
  <c r="FQ30" i="18"/>
  <c r="GL90" i="18" s="1"/>
  <c r="FQ40" i="18"/>
  <c r="GL30" i="18" s="1"/>
  <c r="FQ75" i="18"/>
  <c r="GL65" i="18" s="1"/>
  <c r="FQ79" i="18"/>
  <c r="GL69" i="18" s="1"/>
  <c r="FQ87" i="18"/>
  <c r="GL77" i="18" s="1"/>
  <c r="FV32" i="18"/>
  <c r="GQ22" i="18" s="1"/>
  <c r="FV36" i="18"/>
  <c r="GQ26" i="18" s="1"/>
  <c r="FV40" i="18"/>
  <c r="GQ30" i="18" s="1"/>
  <c r="FV44" i="18"/>
  <c r="GQ34" i="18" s="1"/>
  <c r="FV48" i="18"/>
  <c r="GQ38" i="18" s="1"/>
  <c r="FV52" i="18"/>
  <c r="GQ42" i="18" s="1"/>
  <c r="FV56" i="18"/>
  <c r="GQ46" i="18" s="1"/>
  <c r="FV60" i="18"/>
  <c r="GQ50" i="18" s="1"/>
  <c r="FV64" i="18"/>
  <c r="GQ54" i="18" s="1"/>
  <c r="FV33" i="18"/>
  <c r="GQ23" i="18" s="1"/>
  <c r="FV37" i="18"/>
  <c r="GQ27" i="18" s="1"/>
  <c r="FV41" i="18"/>
  <c r="GQ31" i="18" s="1"/>
  <c r="FV45" i="18"/>
  <c r="GQ35" i="18" s="1"/>
  <c r="FV49" i="18"/>
  <c r="GQ39" i="18" s="1"/>
  <c r="FV53" i="18"/>
  <c r="GQ43" i="18" s="1"/>
  <c r="FV57" i="18"/>
  <c r="GQ47" i="18" s="1"/>
  <c r="FV61" i="18"/>
  <c r="GQ51" i="18" s="1"/>
  <c r="FV65" i="18"/>
  <c r="GQ55" i="18" s="1"/>
  <c r="FV34" i="18"/>
  <c r="GQ24" i="18" s="1"/>
  <c r="FV38" i="18"/>
  <c r="GQ28" i="18" s="1"/>
  <c r="FV42" i="18"/>
  <c r="GQ32" i="18" s="1"/>
  <c r="FV46" i="18"/>
  <c r="GQ36" i="18" s="1"/>
  <c r="FV50" i="18"/>
  <c r="GQ40" i="18" s="1"/>
  <c r="FV54" i="18"/>
  <c r="GQ44" i="18" s="1"/>
  <c r="FV58" i="18"/>
  <c r="GQ48" i="18" s="1"/>
  <c r="FV62" i="18"/>
  <c r="GQ52" i="18" s="1"/>
  <c r="FV66" i="18"/>
  <c r="GQ56" i="18" s="1"/>
  <c r="FV43" i="18"/>
  <c r="GQ33" i="18" s="1"/>
  <c r="FV59" i="18"/>
  <c r="GQ49" i="18" s="1"/>
  <c r="FV67" i="18"/>
  <c r="GQ57" i="18" s="1"/>
  <c r="FV71" i="18"/>
  <c r="GQ61" i="18" s="1"/>
  <c r="FV75" i="18"/>
  <c r="GQ65" i="18" s="1"/>
  <c r="FV79" i="18"/>
  <c r="GQ69" i="18" s="1"/>
  <c r="FV83" i="18"/>
  <c r="GQ73" i="18" s="1"/>
  <c r="FV87" i="18"/>
  <c r="GQ77" i="18" s="1"/>
  <c r="FV74" i="18"/>
  <c r="GQ64" i="18" s="1"/>
  <c r="FV78" i="18"/>
  <c r="GQ68" i="18" s="1"/>
  <c r="FV31" i="18"/>
  <c r="GQ21" i="18" s="1"/>
  <c r="FV47" i="18"/>
  <c r="GQ37" i="18" s="1"/>
  <c r="FV63" i="18"/>
  <c r="GQ53" i="18" s="1"/>
  <c r="FV68" i="18"/>
  <c r="GQ58" i="18" s="1"/>
  <c r="FV72" i="18"/>
  <c r="GQ62" i="18" s="1"/>
  <c r="FV76" i="18"/>
  <c r="GQ66" i="18" s="1"/>
  <c r="FV80" i="18"/>
  <c r="GQ70" i="18" s="1"/>
  <c r="FV84" i="18"/>
  <c r="GQ74" i="18" s="1"/>
  <c r="FV88" i="18"/>
  <c r="GQ78" i="18" s="1"/>
  <c r="FV39" i="18"/>
  <c r="GQ29" i="18" s="1"/>
  <c r="FV35" i="18"/>
  <c r="GQ25" i="18" s="1"/>
  <c r="FV51" i="18"/>
  <c r="GQ41" i="18" s="1"/>
  <c r="FV69" i="18"/>
  <c r="GQ59" i="18" s="1"/>
  <c r="FV73" i="18"/>
  <c r="GQ63" i="18" s="1"/>
  <c r="FV77" i="18"/>
  <c r="GQ67" i="18" s="1"/>
  <c r="FV81" i="18"/>
  <c r="GQ71" i="18" s="1"/>
  <c r="FV85" i="18"/>
  <c r="GQ75" i="18" s="1"/>
  <c r="FV89" i="18"/>
  <c r="GQ79" i="18" s="1"/>
  <c r="FV55" i="18"/>
  <c r="GQ45" i="18" s="1"/>
  <c r="FV70" i="18"/>
  <c r="GQ60" i="18" s="1"/>
  <c r="FV82" i="18"/>
  <c r="GQ72" i="18" s="1"/>
  <c r="FV22" i="18"/>
  <c r="GQ82" i="18" s="1"/>
  <c r="FV26" i="18"/>
  <c r="GQ86" i="18" s="1"/>
  <c r="FV30" i="18"/>
  <c r="GQ90" i="18" s="1"/>
  <c r="FV29" i="18"/>
  <c r="GQ89" i="18" s="1"/>
  <c r="FV86" i="18"/>
  <c r="GQ76" i="18" s="1"/>
  <c r="FV23" i="18"/>
  <c r="GQ83" i="18" s="1"/>
  <c r="FV27" i="18"/>
  <c r="GQ87" i="18" s="1"/>
  <c r="FV28" i="18"/>
  <c r="GQ88" i="18" s="1"/>
  <c r="FV21" i="18"/>
  <c r="FV90" i="18"/>
  <c r="GQ80" i="18" s="1"/>
  <c r="FV24" i="18"/>
  <c r="GQ84" i="18" s="1"/>
  <c r="FV25" i="18"/>
  <c r="GQ85" i="18" s="1"/>
  <c r="GE31" i="18"/>
  <c r="GZ21" i="18" s="1"/>
  <c r="GE35" i="18"/>
  <c r="GZ25" i="18" s="1"/>
  <c r="GE39" i="18"/>
  <c r="GZ29" i="18" s="1"/>
  <c r="GE43" i="18"/>
  <c r="GZ33" i="18" s="1"/>
  <c r="GE47" i="18"/>
  <c r="GZ37" i="18" s="1"/>
  <c r="GE51" i="18"/>
  <c r="GZ41" i="18" s="1"/>
  <c r="GE55" i="18"/>
  <c r="GZ45" i="18" s="1"/>
  <c r="GE59" i="18"/>
  <c r="GZ49" i="18" s="1"/>
  <c r="GE63" i="18"/>
  <c r="GZ53" i="18" s="1"/>
  <c r="GE67" i="18"/>
  <c r="GZ57" i="18" s="1"/>
  <c r="GE32" i="18"/>
  <c r="GZ22" i="18" s="1"/>
  <c r="GE36" i="18"/>
  <c r="GZ26" i="18" s="1"/>
  <c r="GE40" i="18"/>
  <c r="GZ30" i="18" s="1"/>
  <c r="GE44" i="18"/>
  <c r="GZ34" i="18" s="1"/>
  <c r="GE48" i="18"/>
  <c r="GZ38" i="18" s="1"/>
  <c r="GE52" i="18"/>
  <c r="GZ42" i="18" s="1"/>
  <c r="GE56" i="18"/>
  <c r="GZ46" i="18" s="1"/>
  <c r="GE60" i="18"/>
  <c r="GZ50" i="18" s="1"/>
  <c r="GE64" i="18"/>
  <c r="GZ54" i="18" s="1"/>
  <c r="GE33" i="18"/>
  <c r="GZ23" i="18" s="1"/>
  <c r="GE37" i="18"/>
  <c r="GZ27" i="18" s="1"/>
  <c r="GE41" i="18"/>
  <c r="GZ31" i="18" s="1"/>
  <c r="GE45" i="18"/>
  <c r="GZ35" i="18" s="1"/>
  <c r="GE49" i="18"/>
  <c r="GZ39" i="18" s="1"/>
  <c r="GE53" i="18"/>
  <c r="GZ43" i="18" s="1"/>
  <c r="GE57" i="18"/>
  <c r="GZ47" i="18" s="1"/>
  <c r="GE61" i="18"/>
  <c r="GZ51" i="18" s="1"/>
  <c r="GE65" i="18"/>
  <c r="GZ55" i="18" s="1"/>
  <c r="GE38" i="18"/>
  <c r="GZ28" i="18" s="1"/>
  <c r="GE54" i="18"/>
  <c r="GZ44" i="18" s="1"/>
  <c r="GE70" i="18"/>
  <c r="GZ60" i="18" s="1"/>
  <c r="GE74" i="18"/>
  <c r="GZ64" i="18" s="1"/>
  <c r="GE78" i="18"/>
  <c r="GZ68" i="18" s="1"/>
  <c r="GE82" i="18"/>
  <c r="GZ72" i="18" s="1"/>
  <c r="GE86" i="18"/>
  <c r="GZ76" i="18" s="1"/>
  <c r="GE90" i="18"/>
  <c r="GZ80" i="18" s="1"/>
  <c r="GE21" i="18"/>
  <c r="GE22" i="18"/>
  <c r="GZ82" i="18" s="1"/>
  <c r="GE23" i="18"/>
  <c r="GZ83" i="18" s="1"/>
  <c r="GE24" i="18"/>
  <c r="GZ84" i="18" s="1"/>
  <c r="GE25" i="18"/>
  <c r="GZ85" i="18" s="1"/>
  <c r="GE26" i="18"/>
  <c r="GZ86" i="18" s="1"/>
  <c r="GE27" i="18"/>
  <c r="GZ87" i="18" s="1"/>
  <c r="GE28" i="18"/>
  <c r="GZ88" i="18" s="1"/>
  <c r="GE29" i="18"/>
  <c r="GZ89" i="18" s="1"/>
  <c r="GE30" i="18"/>
  <c r="GZ90" i="18" s="1"/>
  <c r="GE73" i="18"/>
  <c r="GZ63" i="18" s="1"/>
  <c r="GE42" i="18"/>
  <c r="GZ32" i="18" s="1"/>
  <c r="GE58" i="18"/>
  <c r="GZ48" i="18" s="1"/>
  <c r="GE71" i="18"/>
  <c r="GZ61" i="18" s="1"/>
  <c r="GE75" i="18"/>
  <c r="GZ65" i="18" s="1"/>
  <c r="GE79" i="18"/>
  <c r="GZ69" i="18" s="1"/>
  <c r="GE83" i="18"/>
  <c r="GZ73" i="18" s="1"/>
  <c r="GE87" i="18"/>
  <c r="GZ77" i="18" s="1"/>
  <c r="GE34" i="18"/>
  <c r="GZ24" i="18" s="1"/>
  <c r="GE66" i="18"/>
  <c r="GZ56" i="18" s="1"/>
  <c r="GE77" i="18"/>
  <c r="GZ67" i="18" s="1"/>
  <c r="GE46" i="18"/>
  <c r="GZ36" i="18" s="1"/>
  <c r="GE62" i="18"/>
  <c r="GZ52" i="18" s="1"/>
  <c r="GE68" i="18"/>
  <c r="GZ58" i="18" s="1"/>
  <c r="GE72" i="18"/>
  <c r="GZ62" i="18" s="1"/>
  <c r="GE76" i="18"/>
  <c r="GZ66" i="18" s="1"/>
  <c r="GE80" i="18"/>
  <c r="GZ70" i="18" s="1"/>
  <c r="GE84" i="18"/>
  <c r="GZ74" i="18" s="1"/>
  <c r="GE88" i="18"/>
  <c r="GZ78" i="18" s="1"/>
  <c r="GE50" i="18"/>
  <c r="GZ40" i="18" s="1"/>
  <c r="GE69" i="18"/>
  <c r="GZ59" i="18" s="1"/>
  <c r="GE81" i="18"/>
  <c r="GZ71" i="18" s="1"/>
  <c r="GE89" i="18"/>
  <c r="GZ79" i="18" s="1"/>
  <c r="GE85" i="18"/>
  <c r="GZ75" i="18" s="1"/>
  <c r="FM33" i="18"/>
  <c r="GH23" i="18" s="1"/>
  <c r="FM37" i="18"/>
  <c r="GH27" i="18" s="1"/>
  <c r="FM41" i="18"/>
  <c r="GH31" i="18" s="1"/>
  <c r="FM45" i="18"/>
  <c r="GH35" i="18" s="1"/>
  <c r="FM49" i="18"/>
  <c r="GH39" i="18" s="1"/>
  <c r="FM53" i="18"/>
  <c r="GH43" i="18" s="1"/>
  <c r="FM57" i="18"/>
  <c r="GH47" i="18" s="1"/>
  <c r="FM61" i="18"/>
  <c r="GH51" i="18" s="1"/>
  <c r="FM65" i="18"/>
  <c r="GH55" i="18" s="1"/>
  <c r="FM34" i="18"/>
  <c r="GH24" i="18" s="1"/>
  <c r="FM38" i="18"/>
  <c r="GH28" i="18" s="1"/>
  <c r="FM42" i="18"/>
  <c r="GH32" i="18" s="1"/>
  <c r="FM46" i="18"/>
  <c r="GH36" i="18" s="1"/>
  <c r="FM50" i="18"/>
  <c r="GH40" i="18" s="1"/>
  <c r="FM54" i="18"/>
  <c r="GH44" i="18" s="1"/>
  <c r="FM58" i="18"/>
  <c r="GH48" i="18" s="1"/>
  <c r="FM62" i="18"/>
  <c r="GH52" i="18" s="1"/>
  <c r="FM66" i="18"/>
  <c r="GH56" i="18" s="1"/>
  <c r="FM31" i="18"/>
  <c r="GH21" i="18" s="1"/>
  <c r="FM35" i="18"/>
  <c r="GH25" i="18" s="1"/>
  <c r="FM39" i="18"/>
  <c r="GH29" i="18" s="1"/>
  <c r="FM43" i="18"/>
  <c r="GH33" i="18" s="1"/>
  <c r="FM47" i="18"/>
  <c r="GH37" i="18" s="1"/>
  <c r="FM51" i="18"/>
  <c r="GH41" i="18" s="1"/>
  <c r="FM55" i="18"/>
  <c r="GH45" i="18" s="1"/>
  <c r="FM59" i="18"/>
  <c r="GH49" i="18" s="1"/>
  <c r="FM63" i="18"/>
  <c r="GH53" i="18" s="1"/>
  <c r="FM67" i="18"/>
  <c r="GH57" i="18" s="1"/>
  <c r="FM32" i="18"/>
  <c r="GH22" i="18" s="1"/>
  <c r="FM48" i="18"/>
  <c r="GH38" i="18" s="1"/>
  <c r="FM64" i="18"/>
  <c r="GH54" i="18" s="1"/>
  <c r="FM72" i="18"/>
  <c r="GH62" i="18" s="1"/>
  <c r="FM76" i="18"/>
  <c r="GH66" i="18" s="1"/>
  <c r="FM80" i="18"/>
  <c r="GH70" i="18" s="1"/>
  <c r="FM84" i="18"/>
  <c r="GH74" i="18" s="1"/>
  <c r="FM88" i="18"/>
  <c r="GH78" i="18" s="1"/>
  <c r="FM75" i="18"/>
  <c r="GH65" i="18" s="1"/>
  <c r="FM79" i="18"/>
  <c r="GH69" i="18" s="1"/>
  <c r="FM36" i="18"/>
  <c r="GH26" i="18" s="1"/>
  <c r="FM52" i="18"/>
  <c r="GH42" i="18" s="1"/>
  <c r="FM68" i="18"/>
  <c r="GH58" i="18" s="1"/>
  <c r="FM69" i="18"/>
  <c r="GH59" i="18" s="1"/>
  <c r="FM73" i="18"/>
  <c r="GH63" i="18" s="1"/>
  <c r="FM77" i="18"/>
  <c r="GH67" i="18" s="1"/>
  <c r="FM81" i="18"/>
  <c r="GH71" i="18" s="1"/>
  <c r="FM85" i="18"/>
  <c r="GH75" i="18" s="1"/>
  <c r="FM89" i="18"/>
  <c r="GH79" i="18" s="1"/>
  <c r="FM44" i="18"/>
  <c r="GH34" i="18" s="1"/>
  <c r="FM60" i="18"/>
  <c r="GH50" i="18" s="1"/>
  <c r="FM71" i="18"/>
  <c r="GH61" i="18" s="1"/>
  <c r="FM40" i="18"/>
  <c r="GH30" i="18" s="1"/>
  <c r="FM56" i="18"/>
  <c r="GH46" i="18" s="1"/>
  <c r="FM70" i="18"/>
  <c r="GH60" i="18" s="1"/>
  <c r="FM74" i="18"/>
  <c r="GH64" i="18" s="1"/>
  <c r="FM78" i="18"/>
  <c r="GH68" i="18" s="1"/>
  <c r="FM82" i="18"/>
  <c r="GH72" i="18" s="1"/>
  <c r="FM86" i="18"/>
  <c r="GH76" i="18" s="1"/>
  <c r="FM90" i="18"/>
  <c r="GH80" i="18" s="1"/>
  <c r="FM21" i="18"/>
  <c r="FM22" i="18"/>
  <c r="GH82" i="18" s="1"/>
  <c r="FM23" i="18"/>
  <c r="GH83" i="18" s="1"/>
  <c r="FM24" i="18"/>
  <c r="GH84" i="18" s="1"/>
  <c r="FM25" i="18"/>
  <c r="GH85" i="18" s="1"/>
  <c r="FM26" i="18"/>
  <c r="GH86" i="18" s="1"/>
  <c r="FM27" i="18"/>
  <c r="GH87" i="18" s="1"/>
  <c r="FM28" i="18"/>
  <c r="GH88" i="18" s="1"/>
  <c r="FM29" i="18"/>
  <c r="GH89" i="18" s="1"/>
  <c r="FM30" i="18"/>
  <c r="GH90" i="18" s="1"/>
  <c r="FM83" i="18"/>
  <c r="GH73" i="18" s="1"/>
  <c r="FM87" i="18"/>
  <c r="GH77" i="18" s="1"/>
  <c r="FN32" i="18"/>
  <c r="GI22" i="18" s="1"/>
  <c r="FN36" i="18"/>
  <c r="GI26" i="18" s="1"/>
  <c r="FN40" i="18"/>
  <c r="GI30" i="18" s="1"/>
  <c r="FN44" i="18"/>
  <c r="GI34" i="18" s="1"/>
  <c r="FN48" i="18"/>
  <c r="GI38" i="18" s="1"/>
  <c r="FN52" i="18"/>
  <c r="GI42" i="18" s="1"/>
  <c r="FN56" i="18"/>
  <c r="GI46" i="18" s="1"/>
  <c r="FN60" i="18"/>
  <c r="GI50" i="18" s="1"/>
  <c r="FN64" i="18"/>
  <c r="GI54" i="18" s="1"/>
  <c r="FN68" i="18"/>
  <c r="GI58" i="18" s="1"/>
  <c r="FN33" i="18"/>
  <c r="GI23" i="18" s="1"/>
  <c r="FN37" i="18"/>
  <c r="GI27" i="18" s="1"/>
  <c r="FN41" i="18"/>
  <c r="GI31" i="18" s="1"/>
  <c r="FN45" i="18"/>
  <c r="GI35" i="18" s="1"/>
  <c r="FN49" i="18"/>
  <c r="GI39" i="18" s="1"/>
  <c r="FN53" i="18"/>
  <c r="GI43" i="18" s="1"/>
  <c r="FN57" i="18"/>
  <c r="GI47" i="18" s="1"/>
  <c r="FN61" i="18"/>
  <c r="GI51" i="18" s="1"/>
  <c r="FN65" i="18"/>
  <c r="GI55" i="18" s="1"/>
  <c r="FN34" i="18"/>
  <c r="GI24" i="18" s="1"/>
  <c r="FN38" i="18"/>
  <c r="GI28" i="18" s="1"/>
  <c r="FN42" i="18"/>
  <c r="GI32" i="18" s="1"/>
  <c r="FN46" i="18"/>
  <c r="GI36" i="18" s="1"/>
  <c r="FN50" i="18"/>
  <c r="GI40" i="18" s="1"/>
  <c r="FN54" i="18"/>
  <c r="GI44" i="18" s="1"/>
  <c r="FN58" i="18"/>
  <c r="GI48" i="18" s="1"/>
  <c r="FN62" i="18"/>
  <c r="GI52" i="18" s="1"/>
  <c r="FN66" i="18"/>
  <c r="GI56" i="18" s="1"/>
  <c r="FN35" i="18"/>
  <c r="GI25" i="18" s="1"/>
  <c r="FN51" i="18"/>
  <c r="GI41" i="18" s="1"/>
  <c r="FN67" i="18"/>
  <c r="GI57" i="18" s="1"/>
  <c r="FN71" i="18"/>
  <c r="GI61" i="18" s="1"/>
  <c r="FN75" i="18"/>
  <c r="GI65" i="18" s="1"/>
  <c r="FN79" i="18"/>
  <c r="GI69" i="18" s="1"/>
  <c r="FN83" i="18"/>
  <c r="GI73" i="18" s="1"/>
  <c r="FN87" i="18"/>
  <c r="GI77" i="18" s="1"/>
  <c r="FN70" i="18"/>
  <c r="GI60" i="18" s="1"/>
  <c r="FN82" i="18"/>
  <c r="GI72" i="18" s="1"/>
  <c r="FN39" i="18"/>
  <c r="GI29" i="18" s="1"/>
  <c r="FN55" i="18"/>
  <c r="GI45" i="18" s="1"/>
  <c r="FN72" i="18"/>
  <c r="GI62" i="18" s="1"/>
  <c r="FN76" i="18"/>
  <c r="GI66" i="18" s="1"/>
  <c r="FN80" i="18"/>
  <c r="GI70" i="18" s="1"/>
  <c r="FN84" i="18"/>
  <c r="GI74" i="18" s="1"/>
  <c r="FN88" i="18"/>
  <c r="GI78" i="18" s="1"/>
  <c r="FN47" i="18"/>
  <c r="GI37" i="18" s="1"/>
  <c r="FN63" i="18"/>
  <c r="GI53" i="18" s="1"/>
  <c r="FN43" i="18"/>
  <c r="GI33" i="18" s="1"/>
  <c r="FN59" i="18"/>
  <c r="GI49" i="18" s="1"/>
  <c r="FN69" i="18"/>
  <c r="GI59" i="18" s="1"/>
  <c r="FN73" i="18"/>
  <c r="GI63" i="18" s="1"/>
  <c r="FN77" i="18"/>
  <c r="GI67" i="18" s="1"/>
  <c r="FN81" i="18"/>
  <c r="GI71" i="18" s="1"/>
  <c r="FN85" i="18"/>
  <c r="GI75" i="18" s="1"/>
  <c r="FN89" i="18"/>
  <c r="GI79" i="18" s="1"/>
  <c r="FN31" i="18"/>
  <c r="GI21" i="18" s="1"/>
  <c r="FN74" i="18"/>
  <c r="GI64" i="18" s="1"/>
  <c r="FN78" i="18"/>
  <c r="GI68" i="18" s="1"/>
  <c r="FN90" i="18"/>
  <c r="GI80" i="18" s="1"/>
  <c r="FN24" i="18"/>
  <c r="GI84" i="18" s="1"/>
  <c r="FN28" i="18"/>
  <c r="GI88" i="18" s="1"/>
  <c r="FN30" i="18"/>
  <c r="GI90" i="18" s="1"/>
  <c r="FN27" i="18"/>
  <c r="GI87" i="18" s="1"/>
  <c r="FN21" i="18"/>
  <c r="FN25" i="18"/>
  <c r="GI85" i="18" s="1"/>
  <c r="FN29" i="18"/>
  <c r="GI89" i="18" s="1"/>
  <c r="FN86" i="18"/>
  <c r="GI76" i="18" s="1"/>
  <c r="FN22" i="18"/>
  <c r="GI82" i="18" s="1"/>
  <c r="FN26" i="18"/>
  <c r="GI86" i="18" s="1"/>
  <c r="FN23" i="18"/>
  <c r="GI83" i="18" s="1"/>
  <c r="FY33" i="18"/>
  <c r="GT23" i="18" s="1"/>
  <c r="FY37" i="18"/>
  <c r="GT27" i="18" s="1"/>
  <c r="FY41" i="18"/>
  <c r="GT31" i="18" s="1"/>
  <c r="FY45" i="18"/>
  <c r="GT35" i="18" s="1"/>
  <c r="FY49" i="18"/>
  <c r="GT39" i="18" s="1"/>
  <c r="FY53" i="18"/>
  <c r="GT43" i="18" s="1"/>
  <c r="FY57" i="18"/>
  <c r="GT47" i="18" s="1"/>
  <c r="FY61" i="18"/>
  <c r="GT51" i="18" s="1"/>
  <c r="FY65" i="18"/>
  <c r="GT55" i="18" s="1"/>
  <c r="FY34" i="18"/>
  <c r="GT24" i="18" s="1"/>
  <c r="FY38" i="18"/>
  <c r="GT28" i="18" s="1"/>
  <c r="FY42" i="18"/>
  <c r="GT32" i="18" s="1"/>
  <c r="FY46" i="18"/>
  <c r="GT36" i="18" s="1"/>
  <c r="FY50" i="18"/>
  <c r="GT40" i="18" s="1"/>
  <c r="FY54" i="18"/>
  <c r="GT44" i="18" s="1"/>
  <c r="FY58" i="18"/>
  <c r="GT48" i="18" s="1"/>
  <c r="FY62" i="18"/>
  <c r="GT52" i="18" s="1"/>
  <c r="FY66" i="18"/>
  <c r="GT56" i="18" s="1"/>
  <c r="FY31" i="18"/>
  <c r="GT21" i="18" s="1"/>
  <c r="FY35" i="18"/>
  <c r="GT25" i="18" s="1"/>
  <c r="FY39" i="18"/>
  <c r="GT29" i="18" s="1"/>
  <c r="FY43" i="18"/>
  <c r="GT33" i="18" s="1"/>
  <c r="FY47" i="18"/>
  <c r="GT37" i="18" s="1"/>
  <c r="FY51" i="18"/>
  <c r="GT41" i="18" s="1"/>
  <c r="FY55" i="18"/>
  <c r="GT45" i="18" s="1"/>
  <c r="FY59" i="18"/>
  <c r="GT49" i="18" s="1"/>
  <c r="FY63" i="18"/>
  <c r="GT53" i="18" s="1"/>
  <c r="FY36" i="18"/>
  <c r="GT26" i="18" s="1"/>
  <c r="FY52" i="18"/>
  <c r="GT42" i="18" s="1"/>
  <c r="FY68" i="18"/>
  <c r="GT58" i="18" s="1"/>
  <c r="FY72" i="18"/>
  <c r="GT62" i="18" s="1"/>
  <c r="FY76" i="18"/>
  <c r="GT66" i="18" s="1"/>
  <c r="FY80" i="18"/>
  <c r="GT70" i="18" s="1"/>
  <c r="FY84" i="18"/>
  <c r="GT74" i="18" s="1"/>
  <c r="FY88" i="18"/>
  <c r="GT78" i="18" s="1"/>
  <c r="FY71" i="18"/>
  <c r="GT61" i="18" s="1"/>
  <c r="FY75" i="18"/>
  <c r="GT65" i="18" s="1"/>
  <c r="FY40" i="18"/>
  <c r="GT30" i="18" s="1"/>
  <c r="FY56" i="18"/>
  <c r="GT46" i="18" s="1"/>
  <c r="FY69" i="18"/>
  <c r="GT59" i="18" s="1"/>
  <c r="FY73" i="18"/>
  <c r="GT63" i="18" s="1"/>
  <c r="FY77" i="18"/>
  <c r="GT67" i="18" s="1"/>
  <c r="FY81" i="18"/>
  <c r="GT71" i="18" s="1"/>
  <c r="FY85" i="18"/>
  <c r="GT75" i="18" s="1"/>
  <c r="FY89" i="18"/>
  <c r="GT79" i="18" s="1"/>
  <c r="FY48" i="18"/>
  <c r="GT38" i="18" s="1"/>
  <c r="FY64" i="18"/>
  <c r="GT54" i="18" s="1"/>
  <c r="FY79" i="18"/>
  <c r="GT69" i="18" s="1"/>
  <c r="FY44" i="18"/>
  <c r="GT34" i="18" s="1"/>
  <c r="FY60" i="18"/>
  <c r="GT50" i="18" s="1"/>
  <c r="FY67" i="18"/>
  <c r="GT57" i="18" s="1"/>
  <c r="FY70" i="18"/>
  <c r="GT60" i="18" s="1"/>
  <c r="FY74" i="18"/>
  <c r="GT64" i="18" s="1"/>
  <c r="FY78" i="18"/>
  <c r="GT68" i="18" s="1"/>
  <c r="FY82" i="18"/>
  <c r="GT72" i="18" s="1"/>
  <c r="FY86" i="18"/>
  <c r="GT76" i="18" s="1"/>
  <c r="FY90" i="18"/>
  <c r="GT80" i="18" s="1"/>
  <c r="FY21" i="18"/>
  <c r="FY22" i="18"/>
  <c r="GT82" i="18" s="1"/>
  <c r="FY23" i="18"/>
  <c r="GT83" i="18" s="1"/>
  <c r="FY24" i="18"/>
  <c r="GT84" i="18" s="1"/>
  <c r="FY25" i="18"/>
  <c r="GT85" i="18" s="1"/>
  <c r="FY26" i="18"/>
  <c r="GT86" i="18" s="1"/>
  <c r="FY27" i="18"/>
  <c r="GT87" i="18" s="1"/>
  <c r="FY28" i="18"/>
  <c r="GT88" i="18" s="1"/>
  <c r="FY29" i="18"/>
  <c r="GT89" i="18" s="1"/>
  <c r="FY30" i="18"/>
  <c r="GT90" i="18" s="1"/>
  <c r="FY32" i="18"/>
  <c r="GT22" i="18" s="1"/>
  <c r="FY87" i="18"/>
  <c r="GT77" i="18" s="1"/>
  <c r="FY83" i="18"/>
  <c r="GT73" i="18" s="1"/>
  <c r="GD32" i="18"/>
  <c r="GY22" i="18" s="1"/>
  <c r="GD36" i="18"/>
  <c r="GY26" i="18" s="1"/>
  <c r="GD40" i="18"/>
  <c r="GY30" i="18" s="1"/>
  <c r="GD44" i="18"/>
  <c r="GY34" i="18" s="1"/>
  <c r="GD48" i="18"/>
  <c r="GY38" i="18" s="1"/>
  <c r="GD52" i="18"/>
  <c r="GY42" i="18" s="1"/>
  <c r="GD56" i="18"/>
  <c r="GY46" i="18" s="1"/>
  <c r="GD60" i="18"/>
  <c r="GY50" i="18" s="1"/>
  <c r="GD64" i="18"/>
  <c r="GY54" i="18" s="1"/>
  <c r="GD33" i="18"/>
  <c r="GY23" i="18" s="1"/>
  <c r="GD37" i="18"/>
  <c r="GY27" i="18" s="1"/>
  <c r="GD41" i="18"/>
  <c r="GY31" i="18" s="1"/>
  <c r="GD45" i="18"/>
  <c r="GY35" i="18" s="1"/>
  <c r="GD49" i="18"/>
  <c r="GY39" i="18" s="1"/>
  <c r="GD53" i="18"/>
  <c r="GY43" i="18" s="1"/>
  <c r="GD57" i="18"/>
  <c r="GY47" i="18" s="1"/>
  <c r="GD61" i="18"/>
  <c r="GY51" i="18" s="1"/>
  <c r="GD65" i="18"/>
  <c r="GY55" i="18" s="1"/>
  <c r="GD34" i="18"/>
  <c r="GY24" i="18" s="1"/>
  <c r="GD38" i="18"/>
  <c r="GY28" i="18" s="1"/>
  <c r="GD42" i="18"/>
  <c r="GY32" i="18" s="1"/>
  <c r="GD46" i="18"/>
  <c r="GY36" i="18" s="1"/>
  <c r="GD50" i="18"/>
  <c r="GY40" i="18" s="1"/>
  <c r="GD54" i="18"/>
  <c r="GY44" i="18" s="1"/>
  <c r="GD58" i="18"/>
  <c r="GY48" i="18" s="1"/>
  <c r="GD62" i="18"/>
  <c r="GY52" i="18" s="1"/>
  <c r="GD66" i="18"/>
  <c r="GY56" i="18" s="1"/>
  <c r="GD35" i="18"/>
  <c r="GY25" i="18" s="1"/>
  <c r="GD51" i="18"/>
  <c r="GY41" i="18" s="1"/>
  <c r="GD71" i="18"/>
  <c r="GY61" i="18" s="1"/>
  <c r="GD75" i="18"/>
  <c r="GY65" i="18" s="1"/>
  <c r="GD79" i="18"/>
  <c r="GY69" i="18" s="1"/>
  <c r="GD83" i="18"/>
  <c r="GY73" i="18" s="1"/>
  <c r="GD87" i="18"/>
  <c r="GY77" i="18" s="1"/>
  <c r="GD39" i="18"/>
  <c r="GY29" i="18" s="1"/>
  <c r="GD55" i="18"/>
  <c r="GY45" i="18" s="1"/>
  <c r="GD68" i="18"/>
  <c r="GY58" i="18" s="1"/>
  <c r="GD72" i="18"/>
  <c r="GY62" i="18" s="1"/>
  <c r="GD76" i="18"/>
  <c r="GY66" i="18" s="1"/>
  <c r="GD80" i="18"/>
  <c r="GY70" i="18" s="1"/>
  <c r="GD84" i="18"/>
  <c r="GY74" i="18" s="1"/>
  <c r="GD88" i="18"/>
  <c r="GY78" i="18" s="1"/>
  <c r="GD74" i="18"/>
  <c r="GY64" i="18" s="1"/>
  <c r="GD78" i="18"/>
  <c r="GY68" i="18" s="1"/>
  <c r="GD82" i="18"/>
  <c r="GY72" i="18" s="1"/>
  <c r="GD43" i="18"/>
  <c r="GY33" i="18" s="1"/>
  <c r="GD59" i="18"/>
  <c r="GY49" i="18" s="1"/>
  <c r="GD67" i="18"/>
  <c r="GY57" i="18" s="1"/>
  <c r="GD69" i="18"/>
  <c r="GY59" i="18" s="1"/>
  <c r="GD73" i="18"/>
  <c r="GY63" i="18" s="1"/>
  <c r="GD77" i="18"/>
  <c r="GY67" i="18" s="1"/>
  <c r="GD81" i="18"/>
  <c r="GY71" i="18" s="1"/>
  <c r="GD85" i="18"/>
  <c r="GY75" i="18" s="1"/>
  <c r="GD89" i="18"/>
  <c r="GY79" i="18" s="1"/>
  <c r="GD31" i="18"/>
  <c r="GY21" i="18" s="1"/>
  <c r="GD47" i="18"/>
  <c r="GY37" i="18" s="1"/>
  <c r="GD63" i="18"/>
  <c r="GY53" i="18" s="1"/>
  <c r="GD70" i="18"/>
  <c r="GY60" i="18" s="1"/>
  <c r="GD90" i="18"/>
  <c r="GY80" i="18" s="1"/>
  <c r="GD24" i="18"/>
  <c r="GY84" i="18" s="1"/>
  <c r="GD28" i="18"/>
  <c r="GY88" i="18" s="1"/>
  <c r="GD21" i="18"/>
  <c r="GD25" i="18"/>
  <c r="GY85" i="18" s="1"/>
  <c r="GD29" i="18"/>
  <c r="GY89" i="18" s="1"/>
  <c r="GD30" i="18"/>
  <c r="GY90" i="18" s="1"/>
  <c r="GD23" i="18"/>
  <c r="GY83" i="18" s="1"/>
  <c r="GD27" i="18"/>
  <c r="GY87" i="18" s="1"/>
  <c r="GD22" i="18"/>
  <c r="GY82" i="18" s="1"/>
  <c r="GD26" i="18"/>
  <c r="GY86" i="18" s="1"/>
  <c r="GD86" i="18"/>
  <c r="GY76" i="18" s="1"/>
  <c r="FU33" i="18"/>
  <c r="GP23" i="18" s="1"/>
  <c r="FU37" i="18"/>
  <c r="GP27" i="18" s="1"/>
  <c r="FU41" i="18"/>
  <c r="GP31" i="18" s="1"/>
  <c r="FU45" i="18"/>
  <c r="GP35" i="18" s="1"/>
  <c r="FU49" i="18"/>
  <c r="GP39" i="18" s="1"/>
  <c r="FU53" i="18"/>
  <c r="GP43" i="18" s="1"/>
  <c r="FU57" i="18"/>
  <c r="GP47" i="18" s="1"/>
  <c r="FU61" i="18"/>
  <c r="GP51" i="18" s="1"/>
  <c r="FU65" i="18"/>
  <c r="GP55" i="18" s="1"/>
  <c r="FU34" i="18"/>
  <c r="GP24" i="18" s="1"/>
  <c r="FU38" i="18"/>
  <c r="GP28" i="18" s="1"/>
  <c r="FU42" i="18"/>
  <c r="GP32" i="18" s="1"/>
  <c r="FU46" i="18"/>
  <c r="GP36" i="18" s="1"/>
  <c r="FU50" i="18"/>
  <c r="GP40" i="18" s="1"/>
  <c r="FU54" i="18"/>
  <c r="GP44" i="18" s="1"/>
  <c r="FU58" i="18"/>
  <c r="GP48" i="18" s="1"/>
  <c r="FU62" i="18"/>
  <c r="GP52" i="18" s="1"/>
  <c r="FU66" i="18"/>
  <c r="GP56" i="18" s="1"/>
  <c r="FU31" i="18"/>
  <c r="GP21" i="18" s="1"/>
  <c r="FU35" i="18"/>
  <c r="GP25" i="18" s="1"/>
  <c r="FU39" i="18"/>
  <c r="GP29" i="18" s="1"/>
  <c r="FU43" i="18"/>
  <c r="GP33" i="18" s="1"/>
  <c r="FU47" i="18"/>
  <c r="GP37" i="18" s="1"/>
  <c r="FU51" i="18"/>
  <c r="GP41" i="18" s="1"/>
  <c r="FU55" i="18"/>
  <c r="GP45" i="18" s="1"/>
  <c r="FU59" i="18"/>
  <c r="GP49" i="18" s="1"/>
  <c r="FU63" i="18"/>
  <c r="GP53" i="18" s="1"/>
  <c r="FU40" i="18"/>
  <c r="GP30" i="18" s="1"/>
  <c r="FU56" i="18"/>
  <c r="GP46" i="18" s="1"/>
  <c r="FU68" i="18"/>
  <c r="GP58" i="18" s="1"/>
  <c r="FU72" i="18"/>
  <c r="GP62" i="18" s="1"/>
  <c r="FU76" i="18"/>
  <c r="GP66" i="18" s="1"/>
  <c r="FU80" i="18"/>
  <c r="GP70" i="18" s="1"/>
  <c r="FU84" i="18"/>
  <c r="GP74" i="18" s="1"/>
  <c r="FU88" i="18"/>
  <c r="GP78" i="18" s="1"/>
  <c r="FU79" i="18"/>
  <c r="GP69" i="18" s="1"/>
  <c r="FU44" i="18"/>
  <c r="GP34" i="18" s="1"/>
  <c r="FU60" i="18"/>
  <c r="GP50" i="18" s="1"/>
  <c r="FU69" i="18"/>
  <c r="GP59" i="18" s="1"/>
  <c r="FU73" i="18"/>
  <c r="GP63" i="18" s="1"/>
  <c r="FU77" i="18"/>
  <c r="GP67" i="18" s="1"/>
  <c r="FU81" i="18"/>
  <c r="GP71" i="18" s="1"/>
  <c r="FU85" i="18"/>
  <c r="GP75" i="18" s="1"/>
  <c r="FU89" i="18"/>
  <c r="GP79" i="18" s="1"/>
  <c r="FU75" i="18"/>
  <c r="GP65" i="18" s="1"/>
  <c r="FU83" i="18"/>
  <c r="GP73" i="18" s="1"/>
  <c r="FU32" i="18"/>
  <c r="GP22" i="18" s="1"/>
  <c r="FU48" i="18"/>
  <c r="GP38" i="18" s="1"/>
  <c r="FU64" i="18"/>
  <c r="GP54" i="18" s="1"/>
  <c r="FU70" i="18"/>
  <c r="GP60" i="18" s="1"/>
  <c r="FU74" i="18"/>
  <c r="GP64" i="18" s="1"/>
  <c r="FU78" i="18"/>
  <c r="GP68" i="18" s="1"/>
  <c r="FU82" i="18"/>
  <c r="GP72" i="18" s="1"/>
  <c r="FU86" i="18"/>
  <c r="GP76" i="18" s="1"/>
  <c r="FU90" i="18"/>
  <c r="GP80" i="18" s="1"/>
  <c r="FU21" i="18"/>
  <c r="FU22" i="18"/>
  <c r="GP82" i="18" s="1"/>
  <c r="FU23" i="18"/>
  <c r="GP83" i="18" s="1"/>
  <c r="FU24" i="18"/>
  <c r="GP84" i="18" s="1"/>
  <c r="FU25" i="18"/>
  <c r="GP85" i="18" s="1"/>
  <c r="FU26" i="18"/>
  <c r="GP86" i="18" s="1"/>
  <c r="FU27" i="18"/>
  <c r="GP87" i="18" s="1"/>
  <c r="FU28" i="18"/>
  <c r="GP88" i="18" s="1"/>
  <c r="FU29" i="18"/>
  <c r="GP89" i="18" s="1"/>
  <c r="FU30" i="18"/>
  <c r="GP90" i="18" s="1"/>
  <c r="FU36" i="18"/>
  <c r="GP26" i="18" s="1"/>
  <c r="FU52" i="18"/>
  <c r="GP42" i="18" s="1"/>
  <c r="FU67" i="18"/>
  <c r="GP57" i="18" s="1"/>
  <c r="FU71" i="18"/>
  <c r="GP61" i="18" s="1"/>
  <c r="FU87" i="18"/>
  <c r="GP77" i="18" s="1"/>
  <c r="FW31" i="18"/>
  <c r="GR21" i="18" s="1"/>
  <c r="FW35" i="18"/>
  <c r="GR25" i="18" s="1"/>
  <c r="FW39" i="18"/>
  <c r="GR29" i="18" s="1"/>
  <c r="FW43" i="18"/>
  <c r="GR33" i="18" s="1"/>
  <c r="FW47" i="18"/>
  <c r="GR37" i="18" s="1"/>
  <c r="FW51" i="18"/>
  <c r="GR41" i="18" s="1"/>
  <c r="FW55" i="18"/>
  <c r="GR45" i="18" s="1"/>
  <c r="FW59" i="18"/>
  <c r="GR49" i="18" s="1"/>
  <c r="FW63" i="18"/>
  <c r="GR53" i="18" s="1"/>
  <c r="FW67" i="18"/>
  <c r="GR57" i="18" s="1"/>
  <c r="FW32" i="18"/>
  <c r="GR22" i="18" s="1"/>
  <c r="FW36" i="18"/>
  <c r="GR26" i="18" s="1"/>
  <c r="FW40" i="18"/>
  <c r="GR30" i="18" s="1"/>
  <c r="FW44" i="18"/>
  <c r="GR34" i="18" s="1"/>
  <c r="FW48" i="18"/>
  <c r="GR38" i="18" s="1"/>
  <c r="FW52" i="18"/>
  <c r="GR42" i="18" s="1"/>
  <c r="FW56" i="18"/>
  <c r="GR46" i="18" s="1"/>
  <c r="FW60" i="18"/>
  <c r="GR50" i="18" s="1"/>
  <c r="FW64" i="18"/>
  <c r="GR54" i="18" s="1"/>
  <c r="FW33" i="18"/>
  <c r="GR23" i="18" s="1"/>
  <c r="FW37" i="18"/>
  <c r="GR27" i="18" s="1"/>
  <c r="FW41" i="18"/>
  <c r="GR31" i="18" s="1"/>
  <c r="FW45" i="18"/>
  <c r="GR35" i="18" s="1"/>
  <c r="FW49" i="18"/>
  <c r="GR39" i="18" s="1"/>
  <c r="FW53" i="18"/>
  <c r="GR43" i="18" s="1"/>
  <c r="FW57" i="18"/>
  <c r="GR47" i="18" s="1"/>
  <c r="FW61" i="18"/>
  <c r="GR51" i="18" s="1"/>
  <c r="FW65" i="18"/>
  <c r="GR55" i="18" s="1"/>
  <c r="FW46" i="18"/>
  <c r="GR36" i="18" s="1"/>
  <c r="FW62" i="18"/>
  <c r="GR52" i="18" s="1"/>
  <c r="FW70" i="18"/>
  <c r="GR60" i="18" s="1"/>
  <c r="FW74" i="18"/>
  <c r="GR64" i="18" s="1"/>
  <c r="FW78" i="18"/>
  <c r="GR68" i="18" s="1"/>
  <c r="FW82" i="18"/>
  <c r="GR72" i="18" s="1"/>
  <c r="FW86" i="18"/>
  <c r="GR76" i="18" s="1"/>
  <c r="FW90" i="18"/>
  <c r="GR80" i="18" s="1"/>
  <c r="FW21" i="18"/>
  <c r="FW22" i="18"/>
  <c r="GR82" i="18" s="1"/>
  <c r="FW23" i="18"/>
  <c r="GR83" i="18" s="1"/>
  <c r="FW24" i="18"/>
  <c r="GR84" i="18" s="1"/>
  <c r="FW25" i="18"/>
  <c r="GR85" i="18" s="1"/>
  <c r="FW26" i="18"/>
  <c r="GR86" i="18" s="1"/>
  <c r="FW27" i="18"/>
  <c r="GR87" i="18" s="1"/>
  <c r="FW28" i="18"/>
  <c r="GR88" i="18" s="1"/>
  <c r="FW29" i="18"/>
  <c r="GR89" i="18" s="1"/>
  <c r="FW30" i="18"/>
  <c r="GR90" i="18" s="1"/>
  <c r="FW81" i="18"/>
  <c r="GR71" i="18" s="1"/>
  <c r="FW34" i="18"/>
  <c r="GR24" i="18" s="1"/>
  <c r="FW50" i="18"/>
  <c r="GR40" i="18" s="1"/>
  <c r="FW66" i="18"/>
  <c r="GR56" i="18" s="1"/>
  <c r="FW71" i="18"/>
  <c r="GR61" i="18" s="1"/>
  <c r="FW75" i="18"/>
  <c r="GR65" i="18" s="1"/>
  <c r="FW79" i="18"/>
  <c r="GR69" i="18" s="1"/>
  <c r="FW83" i="18"/>
  <c r="GR73" i="18" s="1"/>
  <c r="FW87" i="18"/>
  <c r="GR77" i="18" s="1"/>
  <c r="FW42" i="18"/>
  <c r="GR32" i="18" s="1"/>
  <c r="FW73" i="18"/>
  <c r="GR63" i="18" s="1"/>
  <c r="FW38" i="18"/>
  <c r="GR28" i="18" s="1"/>
  <c r="FW54" i="18"/>
  <c r="GR44" i="18" s="1"/>
  <c r="FW68" i="18"/>
  <c r="GR58" i="18" s="1"/>
  <c r="FW72" i="18"/>
  <c r="GR62" i="18" s="1"/>
  <c r="FW76" i="18"/>
  <c r="GR66" i="18" s="1"/>
  <c r="FW80" i="18"/>
  <c r="GR70" i="18" s="1"/>
  <c r="FW84" i="18"/>
  <c r="GR74" i="18" s="1"/>
  <c r="FW88" i="18"/>
  <c r="GR78" i="18" s="1"/>
  <c r="FW58" i="18"/>
  <c r="GR48" i="18" s="1"/>
  <c r="FW69" i="18"/>
  <c r="GR59" i="18" s="1"/>
  <c r="FW77" i="18"/>
  <c r="GR67" i="18" s="1"/>
  <c r="FW85" i="18"/>
  <c r="GR75" i="18" s="1"/>
  <c r="FW89" i="18"/>
  <c r="GR79" i="18" s="1"/>
  <c r="FZ32" i="18"/>
  <c r="GU22" i="18" s="1"/>
  <c r="FZ36" i="18"/>
  <c r="GU26" i="18" s="1"/>
  <c r="FZ40" i="18"/>
  <c r="GU30" i="18" s="1"/>
  <c r="FZ44" i="18"/>
  <c r="GU34" i="18" s="1"/>
  <c r="FZ48" i="18"/>
  <c r="GU38" i="18" s="1"/>
  <c r="FZ52" i="18"/>
  <c r="GU42" i="18" s="1"/>
  <c r="FZ56" i="18"/>
  <c r="GU46" i="18" s="1"/>
  <c r="FZ60" i="18"/>
  <c r="GU50" i="18" s="1"/>
  <c r="FZ64" i="18"/>
  <c r="GU54" i="18" s="1"/>
  <c r="FZ33" i="18"/>
  <c r="GU23" i="18" s="1"/>
  <c r="FZ37" i="18"/>
  <c r="GU27" i="18" s="1"/>
  <c r="FZ41" i="18"/>
  <c r="GU31" i="18" s="1"/>
  <c r="FZ45" i="18"/>
  <c r="GU35" i="18" s="1"/>
  <c r="FZ49" i="18"/>
  <c r="GU39" i="18" s="1"/>
  <c r="FZ53" i="18"/>
  <c r="GU43" i="18" s="1"/>
  <c r="FZ57" i="18"/>
  <c r="GU47" i="18" s="1"/>
  <c r="FZ61" i="18"/>
  <c r="GU51" i="18" s="1"/>
  <c r="FZ65" i="18"/>
  <c r="GU55" i="18" s="1"/>
  <c r="FZ34" i="18"/>
  <c r="GU24" i="18" s="1"/>
  <c r="FZ38" i="18"/>
  <c r="GU28" i="18" s="1"/>
  <c r="FZ42" i="18"/>
  <c r="GU32" i="18" s="1"/>
  <c r="FZ46" i="18"/>
  <c r="GU36" i="18" s="1"/>
  <c r="FZ50" i="18"/>
  <c r="GU40" i="18" s="1"/>
  <c r="FZ54" i="18"/>
  <c r="GU44" i="18" s="1"/>
  <c r="FZ58" i="18"/>
  <c r="GU48" i="18" s="1"/>
  <c r="FZ62" i="18"/>
  <c r="GU52" i="18" s="1"/>
  <c r="FZ66" i="18"/>
  <c r="GU56" i="18" s="1"/>
  <c r="FZ39" i="18"/>
  <c r="GU29" i="18" s="1"/>
  <c r="FZ55" i="18"/>
  <c r="GU45" i="18" s="1"/>
  <c r="FZ71" i="18"/>
  <c r="GU61" i="18" s="1"/>
  <c r="FZ75" i="18"/>
  <c r="GU65" i="18" s="1"/>
  <c r="FZ79" i="18"/>
  <c r="GU69" i="18" s="1"/>
  <c r="FZ83" i="18"/>
  <c r="GU73" i="18" s="1"/>
  <c r="FZ87" i="18"/>
  <c r="GU77" i="18" s="1"/>
  <c r="FZ82" i="18"/>
  <c r="GU72" i="18" s="1"/>
  <c r="FZ43" i="18"/>
  <c r="GU33" i="18" s="1"/>
  <c r="FZ59" i="18"/>
  <c r="GU49" i="18" s="1"/>
  <c r="FZ68" i="18"/>
  <c r="GU58" i="18" s="1"/>
  <c r="FZ72" i="18"/>
  <c r="GU62" i="18" s="1"/>
  <c r="FZ76" i="18"/>
  <c r="GU66" i="18" s="1"/>
  <c r="FZ80" i="18"/>
  <c r="GU70" i="18" s="1"/>
  <c r="FZ84" i="18"/>
  <c r="GU74" i="18" s="1"/>
  <c r="FZ88" i="18"/>
  <c r="GU78" i="18" s="1"/>
  <c r="FZ51" i="18"/>
  <c r="GU41" i="18" s="1"/>
  <c r="FZ67" i="18"/>
  <c r="GU57" i="18" s="1"/>
  <c r="FZ70" i="18"/>
  <c r="GU60" i="18" s="1"/>
  <c r="FZ31" i="18"/>
  <c r="GU21" i="18" s="1"/>
  <c r="FZ47" i="18"/>
  <c r="GU37" i="18" s="1"/>
  <c r="FZ63" i="18"/>
  <c r="GU53" i="18" s="1"/>
  <c r="FZ69" i="18"/>
  <c r="GU59" i="18" s="1"/>
  <c r="FZ73" i="18"/>
  <c r="GU63" i="18" s="1"/>
  <c r="FZ77" i="18"/>
  <c r="GU67" i="18" s="1"/>
  <c r="FZ81" i="18"/>
  <c r="GU71" i="18" s="1"/>
  <c r="FZ85" i="18"/>
  <c r="GU75" i="18" s="1"/>
  <c r="FZ89" i="18"/>
  <c r="GU79" i="18" s="1"/>
  <c r="FZ35" i="18"/>
  <c r="GU25" i="18" s="1"/>
  <c r="FZ74" i="18"/>
  <c r="GU64" i="18" s="1"/>
  <c r="FZ78" i="18"/>
  <c r="GU68" i="18" s="1"/>
  <c r="FZ21" i="18"/>
  <c r="FZ25" i="18"/>
  <c r="GU85" i="18" s="1"/>
  <c r="FZ29" i="18"/>
  <c r="GU89" i="18" s="1"/>
  <c r="FZ24" i="18"/>
  <c r="GU84" i="18" s="1"/>
  <c r="FZ22" i="18"/>
  <c r="GU82" i="18" s="1"/>
  <c r="FZ26" i="18"/>
  <c r="GU86" i="18" s="1"/>
  <c r="FZ30" i="18"/>
  <c r="GU90" i="18" s="1"/>
  <c r="FZ86" i="18"/>
  <c r="GU76" i="18" s="1"/>
  <c r="FZ23" i="18"/>
  <c r="GU83" i="18" s="1"/>
  <c r="FZ27" i="18"/>
  <c r="GU87" i="18" s="1"/>
  <c r="FZ90" i="18"/>
  <c r="GU80" i="18" s="1"/>
  <c r="FZ28" i="18"/>
  <c r="GU88" i="18" s="1"/>
  <c r="GF34" i="18"/>
  <c r="HA24" i="18" s="1"/>
  <c r="GF38" i="18"/>
  <c r="HA28" i="18" s="1"/>
  <c r="GF42" i="18"/>
  <c r="HA32" i="18" s="1"/>
  <c r="GF46" i="18"/>
  <c r="HA36" i="18" s="1"/>
  <c r="GF50" i="18"/>
  <c r="HA40" i="18" s="1"/>
  <c r="GF54" i="18"/>
  <c r="HA44" i="18" s="1"/>
  <c r="GF58" i="18"/>
  <c r="HA48" i="18" s="1"/>
  <c r="GF62" i="18"/>
  <c r="HA52" i="18" s="1"/>
  <c r="GF66" i="18"/>
  <c r="HA56" i="18" s="1"/>
  <c r="GF31" i="18"/>
  <c r="HA21" i="18" s="1"/>
  <c r="GF35" i="18"/>
  <c r="HA25" i="18" s="1"/>
  <c r="GF39" i="18"/>
  <c r="HA29" i="18" s="1"/>
  <c r="GF43" i="18"/>
  <c r="HA33" i="18" s="1"/>
  <c r="GF47" i="18"/>
  <c r="HA37" i="18" s="1"/>
  <c r="GF51" i="18"/>
  <c r="HA41" i="18" s="1"/>
  <c r="GF55" i="18"/>
  <c r="HA45" i="18" s="1"/>
  <c r="GF59" i="18"/>
  <c r="HA49" i="18" s="1"/>
  <c r="GF63" i="18"/>
  <c r="HA53" i="18" s="1"/>
  <c r="GF32" i="18"/>
  <c r="HA22" i="18" s="1"/>
  <c r="GF36" i="18"/>
  <c r="HA26" i="18" s="1"/>
  <c r="GF40" i="18"/>
  <c r="HA30" i="18" s="1"/>
  <c r="GF44" i="18"/>
  <c r="HA34" i="18" s="1"/>
  <c r="GF48" i="18"/>
  <c r="HA38" i="18" s="1"/>
  <c r="GF52" i="18"/>
  <c r="HA42" i="18" s="1"/>
  <c r="GF56" i="18"/>
  <c r="HA46" i="18" s="1"/>
  <c r="GF60" i="18"/>
  <c r="HA50" i="18" s="1"/>
  <c r="GF64" i="18"/>
  <c r="HA54" i="18" s="1"/>
  <c r="GF41" i="18"/>
  <c r="HA31" i="18" s="1"/>
  <c r="GF57" i="18"/>
  <c r="HA47" i="18" s="1"/>
  <c r="GF69" i="18"/>
  <c r="HA59" i="18" s="1"/>
  <c r="GF73" i="18"/>
  <c r="HA63" i="18" s="1"/>
  <c r="GF77" i="18"/>
  <c r="HA67" i="18" s="1"/>
  <c r="GF81" i="18"/>
  <c r="HA71" i="18" s="1"/>
  <c r="GF85" i="18"/>
  <c r="HA75" i="18" s="1"/>
  <c r="GF89" i="18"/>
  <c r="HA79" i="18" s="1"/>
  <c r="GF80" i="18"/>
  <c r="HA70" i="18" s="1"/>
  <c r="GF45" i="18"/>
  <c r="HA35" i="18" s="1"/>
  <c r="GF61" i="18"/>
  <c r="HA51" i="18" s="1"/>
  <c r="GF70" i="18"/>
  <c r="HA60" i="18" s="1"/>
  <c r="GF74" i="18"/>
  <c r="HA64" i="18" s="1"/>
  <c r="GF78" i="18"/>
  <c r="HA68" i="18" s="1"/>
  <c r="GF82" i="18"/>
  <c r="HA72" i="18" s="1"/>
  <c r="GF86" i="18"/>
  <c r="HA76" i="18" s="1"/>
  <c r="GF90" i="18"/>
  <c r="HA80" i="18" s="1"/>
  <c r="GF21" i="18"/>
  <c r="GF22" i="18"/>
  <c r="HA82" i="18" s="1"/>
  <c r="GF23" i="18"/>
  <c r="HA83" i="18" s="1"/>
  <c r="GF24" i="18"/>
  <c r="HA84" i="18" s="1"/>
  <c r="GF25" i="18"/>
  <c r="HA85" i="18" s="1"/>
  <c r="GF26" i="18"/>
  <c r="HA86" i="18" s="1"/>
  <c r="GF27" i="18"/>
  <c r="HA87" i="18" s="1"/>
  <c r="GF28" i="18"/>
  <c r="HA88" i="18" s="1"/>
  <c r="GF29" i="18"/>
  <c r="HA89" i="18" s="1"/>
  <c r="GF30" i="18"/>
  <c r="HA90" i="18" s="1"/>
  <c r="GF37" i="18"/>
  <c r="HA27" i="18" s="1"/>
  <c r="GF72" i="18"/>
  <c r="HA62" i="18" s="1"/>
  <c r="GF33" i="18"/>
  <c r="HA23" i="18" s="1"/>
  <c r="GF49" i="18"/>
  <c r="HA39" i="18" s="1"/>
  <c r="GF65" i="18"/>
  <c r="HA55" i="18" s="1"/>
  <c r="GF71" i="18"/>
  <c r="HA61" i="18" s="1"/>
  <c r="GF75" i="18"/>
  <c r="HA65" i="18" s="1"/>
  <c r="GF79" i="18"/>
  <c r="HA69" i="18" s="1"/>
  <c r="GF83" i="18"/>
  <c r="HA73" i="18" s="1"/>
  <c r="GF87" i="18"/>
  <c r="HA77" i="18" s="1"/>
  <c r="GF53" i="18"/>
  <c r="HA43" i="18" s="1"/>
  <c r="GF67" i="18"/>
  <c r="HA57" i="18" s="1"/>
  <c r="GF68" i="18"/>
  <c r="HA58" i="18" s="1"/>
  <c r="GF76" i="18"/>
  <c r="HA66" i="18" s="1"/>
  <c r="GF84" i="18"/>
  <c r="HA74" i="18" s="1"/>
  <c r="GF88" i="18"/>
  <c r="HA78" i="18" s="1"/>
  <c r="FT34" i="18"/>
  <c r="GO24" i="18" s="1"/>
  <c r="FT38" i="18"/>
  <c r="GO28" i="18" s="1"/>
  <c r="FT42" i="18"/>
  <c r="GO32" i="18" s="1"/>
  <c r="FT46" i="18"/>
  <c r="GO36" i="18" s="1"/>
  <c r="FT50" i="18"/>
  <c r="GO40" i="18" s="1"/>
  <c r="FT54" i="18"/>
  <c r="GO44" i="18" s="1"/>
  <c r="FT58" i="18"/>
  <c r="GO48" i="18" s="1"/>
  <c r="FT62" i="18"/>
  <c r="GO52" i="18" s="1"/>
  <c r="FT66" i="18"/>
  <c r="GO56" i="18" s="1"/>
  <c r="FT31" i="18"/>
  <c r="GO21" i="18" s="1"/>
  <c r="FT35" i="18"/>
  <c r="GO25" i="18" s="1"/>
  <c r="FT39" i="18"/>
  <c r="GO29" i="18" s="1"/>
  <c r="FT43" i="18"/>
  <c r="GO33" i="18" s="1"/>
  <c r="FT47" i="18"/>
  <c r="GO37" i="18" s="1"/>
  <c r="FT51" i="18"/>
  <c r="GO41" i="18" s="1"/>
  <c r="FT55" i="18"/>
  <c r="GO45" i="18" s="1"/>
  <c r="FT59" i="18"/>
  <c r="GO49" i="18" s="1"/>
  <c r="FT63" i="18"/>
  <c r="GO53" i="18" s="1"/>
  <c r="FT32" i="18"/>
  <c r="GO22" i="18" s="1"/>
  <c r="FT36" i="18"/>
  <c r="GO26" i="18" s="1"/>
  <c r="FT40" i="18"/>
  <c r="GO30" i="18" s="1"/>
  <c r="FT44" i="18"/>
  <c r="GO34" i="18" s="1"/>
  <c r="FT48" i="18"/>
  <c r="GO38" i="18" s="1"/>
  <c r="FT52" i="18"/>
  <c r="GO42" i="18" s="1"/>
  <c r="FT56" i="18"/>
  <c r="GO46" i="18" s="1"/>
  <c r="FT60" i="18"/>
  <c r="GO50" i="18" s="1"/>
  <c r="FT64" i="18"/>
  <c r="GO54" i="18" s="1"/>
  <c r="FT37" i="18"/>
  <c r="GO27" i="18" s="1"/>
  <c r="FT53" i="18"/>
  <c r="GO43" i="18" s="1"/>
  <c r="FT69" i="18"/>
  <c r="GO59" i="18" s="1"/>
  <c r="FT73" i="18"/>
  <c r="GO63" i="18" s="1"/>
  <c r="FT77" i="18"/>
  <c r="GO67" i="18" s="1"/>
  <c r="FT81" i="18"/>
  <c r="GO71" i="18" s="1"/>
  <c r="FT85" i="18"/>
  <c r="GO75" i="18" s="1"/>
  <c r="FT89" i="18"/>
  <c r="GO79" i="18" s="1"/>
  <c r="FT41" i="18"/>
  <c r="GO31" i="18" s="1"/>
  <c r="FT57" i="18"/>
  <c r="GO47" i="18" s="1"/>
  <c r="FT70" i="18"/>
  <c r="GO60" i="18" s="1"/>
  <c r="FT74" i="18"/>
  <c r="GO64" i="18" s="1"/>
  <c r="FT78" i="18"/>
  <c r="GO68" i="18" s="1"/>
  <c r="FT82" i="18"/>
  <c r="GO72" i="18" s="1"/>
  <c r="FT86" i="18"/>
  <c r="GO76" i="18" s="1"/>
  <c r="FT90" i="18"/>
  <c r="GO80" i="18" s="1"/>
  <c r="FT21" i="18"/>
  <c r="FT22" i="18"/>
  <c r="GO82" i="18" s="1"/>
  <c r="FT23" i="18"/>
  <c r="GO83" i="18" s="1"/>
  <c r="FT24" i="18"/>
  <c r="GO84" i="18" s="1"/>
  <c r="FT25" i="18"/>
  <c r="GO85" i="18" s="1"/>
  <c r="FT26" i="18"/>
  <c r="GO86" i="18" s="1"/>
  <c r="FT27" i="18"/>
  <c r="GO87" i="18" s="1"/>
  <c r="FT28" i="18"/>
  <c r="GO88" i="18" s="1"/>
  <c r="FT29" i="18"/>
  <c r="GO89" i="18" s="1"/>
  <c r="FT30" i="18"/>
  <c r="GO90" i="18" s="1"/>
  <c r="FT68" i="18"/>
  <c r="GO58" i="18" s="1"/>
  <c r="FT72" i="18"/>
  <c r="GO62" i="18" s="1"/>
  <c r="FT45" i="18"/>
  <c r="GO35" i="18" s="1"/>
  <c r="FT61" i="18"/>
  <c r="GO51" i="18" s="1"/>
  <c r="FT67" i="18"/>
  <c r="GO57" i="18" s="1"/>
  <c r="FT71" i="18"/>
  <c r="GO61" i="18" s="1"/>
  <c r="FT75" i="18"/>
  <c r="GO65" i="18" s="1"/>
  <c r="FT79" i="18"/>
  <c r="GO69" i="18" s="1"/>
  <c r="FT83" i="18"/>
  <c r="GO73" i="18" s="1"/>
  <c r="FT87" i="18"/>
  <c r="GO77" i="18" s="1"/>
  <c r="FT33" i="18"/>
  <c r="GO23" i="18" s="1"/>
  <c r="FT49" i="18"/>
  <c r="GO39" i="18" s="1"/>
  <c r="FT65" i="18"/>
  <c r="GO55" i="18" s="1"/>
  <c r="FT76" i="18"/>
  <c r="GO66" i="18" s="1"/>
  <c r="FT80" i="18"/>
  <c r="GO70" i="18" s="1"/>
  <c r="FT84" i="18"/>
  <c r="GO74" i="18" s="1"/>
  <c r="FT88" i="18"/>
  <c r="GO78" i="18" s="1"/>
  <c r="GC33" i="18"/>
  <c r="GX23" i="18" s="1"/>
  <c r="GC37" i="18"/>
  <c r="GX27" i="18" s="1"/>
  <c r="GC41" i="18"/>
  <c r="GX31" i="18" s="1"/>
  <c r="GC45" i="18"/>
  <c r="GX35" i="18" s="1"/>
  <c r="GC49" i="18"/>
  <c r="GX39" i="18" s="1"/>
  <c r="GC53" i="18"/>
  <c r="GX43" i="18" s="1"/>
  <c r="GC57" i="18"/>
  <c r="GX47" i="18" s="1"/>
  <c r="GC61" i="18"/>
  <c r="GX51" i="18" s="1"/>
  <c r="GC65" i="18"/>
  <c r="GX55" i="18" s="1"/>
  <c r="GC34" i="18"/>
  <c r="GX24" i="18" s="1"/>
  <c r="GC38" i="18"/>
  <c r="GX28" i="18" s="1"/>
  <c r="GC42" i="18"/>
  <c r="GX32" i="18" s="1"/>
  <c r="GC46" i="18"/>
  <c r="GX36" i="18" s="1"/>
  <c r="GC50" i="18"/>
  <c r="GX40" i="18" s="1"/>
  <c r="GC54" i="18"/>
  <c r="GX44" i="18" s="1"/>
  <c r="GC58" i="18"/>
  <c r="GX48" i="18" s="1"/>
  <c r="GC62" i="18"/>
  <c r="GX52" i="18" s="1"/>
  <c r="GC66" i="18"/>
  <c r="GX56" i="18" s="1"/>
  <c r="GC31" i="18"/>
  <c r="GX21" i="18" s="1"/>
  <c r="GC35" i="18"/>
  <c r="GX25" i="18" s="1"/>
  <c r="GC39" i="18"/>
  <c r="GX29" i="18" s="1"/>
  <c r="GC43" i="18"/>
  <c r="GX33" i="18" s="1"/>
  <c r="GC47" i="18"/>
  <c r="GX37" i="18" s="1"/>
  <c r="GC51" i="18"/>
  <c r="GX41" i="18" s="1"/>
  <c r="GC55" i="18"/>
  <c r="GX45" i="18" s="1"/>
  <c r="GC59" i="18"/>
  <c r="GX49" i="18" s="1"/>
  <c r="GC63" i="18"/>
  <c r="GX53" i="18" s="1"/>
  <c r="GC32" i="18"/>
  <c r="GX22" i="18" s="1"/>
  <c r="GC48" i="18"/>
  <c r="GX38" i="18" s="1"/>
  <c r="GC64" i="18"/>
  <c r="GX54" i="18" s="1"/>
  <c r="GC68" i="18"/>
  <c r="GX58" i="18" s="1"/>
  <c r="GC72" i="18"/>
  <c r="GX62" i="18" s="1"/>
  <c r="GC76" i="18"/>
  <c r="GX66" i="18" s="1"/>
  <c r="GC80" i="18"/>
  <c r="GX70" i="18" s="1"/>
  <c r="GC84" i="18"/>
  <c r="GX74" i="18" s="1"/>
  <c r="GC88" i="18"/>
  <c r="GX78" i="18" s="1"/>
  <c r="GC36" i="18"/>
  <c r="GX26" i="18" s="1"/>
  <c r="GC52" i="18"/>
  <c r="GX42" i="18" s="1"/>
  <c r="GC67" i="18"/>
  <c r="GX57" i="18" s="1"/>
  <c r="GC69" i="18"/>
  <c r="GX59" i="18" s="1"/>
  <c r="GC73" i="18"/>
  <c r="GX63" i="18" s="1"/>
  <c r="GC77" i="18"/>
  <c r="GX67" i="18" s="1"/>
  <c r="GC81" i="18"/>
  <c r="GX71" i="18" s="1"/>
  <c r="GC85" i="18"/>
  <c r="GX75" i="18" s="1"/>
  <c r="GC89" i="18"/>
  <c r="GX79" i="18" s="1"/>
  <c r="GC71" i="18"/>
  <c r="GX61" i="18" s="1"/>
  <c r="GC40" i="18"/>
  <c r="GX30" i="18" s="1"/>
  <c r="GC56" i="18"/>
  <c r="GX46" i="18" s="1"/>
  <c r="GC70" i="18"/>
  <c r="GX60" i="18" s="1"/>
  <c r="GC74" i="18"/>
  <c r="GX64" i="18" s="1"/>
  <c r="GC78" i="18"/>
  <c r="GX68" i="18" s="1"/>
  <c r="GC82" i="18"/>
  <c r="GX72" i="18" s="1"/>
  <c r="GC86" i="18"/>
  <c r="GX76" i="18" s="1"/>
  <c r="GC90" i="18"/>
  <c r="GX80" i="18" s="1"/>
  <c r="GC21" i="18"/>
  <c r="GC22" i="18"/>
  <c r="GX82" i="18" s="1"/>
  <c r="GC23" i="18"/>
  <c r="GX83" i="18" s="1"/>
  <c r="GC24" i="18"/>
  <c r="GX84" i="18" s="1"/>
  <c r="GC25" i="18"/>
  <c r="GX85" i="18" s="1"/>
  <c r="GC26" i="18"/>
  <c r="GX86" i="18" s="1"/>
  <c r="GC27" i="18"/>
  <c r="GX87" i="18" s="1"/>
  <c r="GC28" i="18"/>
  <c r="GX88" i="18" s="1"/>
  <c r="GC29" i="18"/>
  <c r="GX89" i="18" s="1"/>
  <c r="GC30" i="18"/>
  <c r="GX90" i="18" s="1"/>
  <c r="GC44" i="18"/>
  <c r="GX34" i="18" s="1"/>
  <c r="GC60" i="18"/>
  <c r="GX50" i="18" s="1"/>
  <c r="GC75" i="18"/>
  <c r="GX65" i="18" s="1"/>
  <c r="GC79" i="18"/>
  <c r="GX69" i="18" s="1"/>
  <c r="GC87" i="18"/>
  <c r="GX77" i="18" s="1"/>
  <c r="GC83" i="18"/>
  <c r="GX73" i="18" s="1"/>
  <c r="FL34" i="18"/>
  <c r="FL38" i="18"/>
  <c r="FL42" i="18"/>
  <c r="FL46" i="18"/>
  <c r="FL50" i="18"/>
  <c r="FL54" i="18"/>
  <c r="FL58" i="18"/>
  <c r="FL62" i="18"/>
  <c r="FL66" i="18"/>
  <c r="FL31" i="18"/>
  <c r="FL35" i="18"/>
  <c r="FL39" i="18"/>
  <c r="FL43" i="18"/>
  <c r="FL47" i="18"/>
  <c r="FL51" i="18"/>
  <c r="FL55" i="18"/>
  <c r="FL59" i="18"/>
  <c r="FL63" i="18"/>
  <c r="FL67" i="18"/>
  <c r="FL32" i="18"/>
  <c r="FL36" i="18"/>
  <c r="FL40" i="18"/>
  <c r="FL44" i="18"/>
  <c r="FL48" i="18"/>
  <c r="FL52" i="18"/>
  <c r="FL56" i="18"/>
  <c r="FL60" i="18"/>
  <c r="FL64" i="18"/>
  <c r="FL45" i="18"/>
  <c r="FL61" i="18"/>
  <c r="FL68" i="18"/>
  <c r="FL69" i="18"/>
  <c r="FL73" i="18"/>
  <c r="FL77" i="18"/>
  <c r="FL81" i="18"/>
  <c r="FL85" i="18"/>
  <c r="FL89" i="18"/>
  <c r="FL24" i="18"/>
  <c r="GG84" i="18" s="1"/>
  <c r="FL28" i="18"/>
  <c r="GG88" i="18" s="1"/>
  <c r="FL33" i="18"/>
  <c r="FL49" i="18"/>
  <c r="FL65" i="18"/>
  <c r="FL70" i="18"/>
  <c r="FL74" i="18"/>
  <c r="FL78" i="18"/>
  <c r="FL82" i="18"/>
  <c r="FL86" i="18"/>
  <c r="FL90" i="18"/>
  <c r="FL25" i="18"/>
  <c r="GG85" i="18" s="1"/>
  <c r="FL29" i="18"/>
  <c r="GG89" i="18" s="1"/>
  <c r="FL41" i="18"/>
  <c r="FL76" i="18"/>
  <c r="FL80" i="18"/>
  <c r="FL37" i="18"/>
  <c r="FL53" i="18"/>
  <c r="FL71" i="18"/>
  <c r="FL75" i="18"/>
  <c r="FL79" i="18"/>
  <c r="FL83" i="18"/>
  <c r="FL87" i="18"/>
  <c r="FL22" i="18"/>
  <c r="GG82" i="18" s="1"/>
  <c r="FL26" i="18"/>
  <c r="GG86" i="18" s="1"/>
  <c r="FL30" i="18"/>
  <c r="GG90" i="18" s="1"/>
  <c r="FL57" i="18"/>
  <c r="FL72" i="18"/>
  <c r="FL84" i="18"/>
  <c r="FL27" i="18"/>
  <c r="GG87" i="18" s="1"/>
  <c r="FL21" i="18"/>
  <c r="FL88" i="18"/>
  <c r="FL23" i="18"/>
  <c r="GG83" i="18" s="1"/>
  <c r="FP34" i="18"/>
  <c r="GK24" i="18" s="1"/>
  <c r="FP38" i="18"/>
  <c r="GK28" i="18" s="1"/>
  <c r="FP42" i="18"/>
  <c r="GK32" i="18" s="1"/>
  <c r="FP46" i="18"/>
  <c r="GK36" i="18" s="1"/>
  <c r="FP50" i="18"/>
  <c r="GK40" i="18" s="1"/>
  <c r="FP54" i="18"/>
  <c r="GK44" i="18" s="1"/>
  <c r="FP58" i="18"/>
  <c r="GK48" i="18" s="1"/>
  <c r="FP62" i="18"/>
  <c r="GK52" i="18" s="1"/>
  <c r="FP66" i="18"/>
  <c r="GK56" i="18" s="1"/>
  <c r="FP31" i="18"/>
  <c r="GK21" i="18" s="1"/>
  <c r="FP35" i="18"/>
  <c r="GK25" i="18" s="1"/>
  <c r="FP39" i="18"/>
  <c r="GK29" i="18" s="1"/>
  <c r="FP43" i="18"/>
  <c r="GK33" i="18" s="1"/>
  <c r="FP47" i="18"/>
  <c r="GK37" i="18" s="1"/>
  <c r="FP51" i="18"/>
  <c r="GK41" i="18" s="1"/>
  <c r="FP55" i="18"/>
  <c r="GK45" i="18" s="1"/>
  <c r="FP59" i="18"/>
  <c r="GK49" i="18" s="1"/>
  <c r="FP63" i="18"/>
  <c r="GK53" i="18" s="1"/>
  <c r="FP67" i="18"/>
  <c r="GK57" i="18" s="1"/>
  <c r="FP32" i="18"/>
  <c r="GK22" i="18" s="1"/>
  <c r="FP36" i="18"/>
  <c r="GK26" i="18" s="1"/>
  <c r="FP40" i="18"/>
  <c r="GK30" i="18" s="1"/>
  <c r="FP44" i="18"/>
  <c r="GK34" i="18" s="1"/>
  <c r="FP48" i="18"/>
  <c r="GK38" i="18" s="1"/>
  <c r="FP52" i="18"/>
  <c r="GK42" i="18" s="1"/>
  <c r="FP56" i="18"/>
  <c r="GK46" i="18" s="1"/>
  <c r="FP60" i="18"/>
  <c r="GK50" i="18" s="1"/>
  <c r="FP64" i="18"/>
  <c r="GK54" i="18" s="1"/>
  <c r="FP41" i="18"/>
  <c r="GK31" i="18" s="1"/>
  <c r="FP57" i="18"/>
  <c r="GK47" i="18" s="1"/>
  <c r="FP69" i="18"/>
  <c r="GK59" i="18" s="1"/>
  <c r="FP73" i="18"/>
  <c r="GK63" i="18" s="1"/>
  <c r="FP77" i="18"/>
  <c r="GK67" i="18" s="1"/>
  <c r="FP81" i="18"/>
  <c r="GK71" i="18" s="1"/>
  <c r="FP85" i="18"/>
  <c r="GK75" i="18" s="1"/>
  <c r="FP89" i="18"/>
  <c r="GK79" i="18" s="1"/>
  <c r="FP72" i="18"/>
  <c r="GK62" i="18" s="1"/>
  <c r="FP76" i="18"/>
  <c r="GK66" i="18" s="1"/>
  <c r="FP80" i="18"/>
  <c r="GK70" i="18" s="1"/>
  <c r="FP45" i="18"/>
  <c r="GK35" i="18" s="1"/>
  <c r="FP61" i="18"/>
  <c r="GK51" i="18" s="1"/>
  <c r="FP70" i="18"/>
  <c r="GK60" i="18" s="1"/>
  <c r="FP74" i="18"/>
  <c r="GK64" i="18" s="1"/>
  <c r="FP78" i="18"/>
  <c r="GK68" i="18" s="1"/>
  <c r="FP82" i="18"/>
  <c r="GK72" i="18" s="1"/>
  <c r="FP86" i="18"/>
  <c r="GK76" i="18" s="1"/>
  <c r="FP90" i="18"/>
  <c r="GK80" i="18" s="1"/>
  <c r="FP21" i="18"/>
  <c r="FP22" i="18"/>
  <c r="GK82" i="18" s="1"/>
  <c r="FP23" i="18"/>
  <c r="GK83" i="18" s="1"/>
  <c r="FP24" i="18"/>
  <c r="GK84" i="18" s="1"/>
  <c r="FP25" i="18"/>
  <c r="GK85" i="18" s="1"/>
  <c r="FP26" i="18"/>
  <c r="GK86" i="18" s="1"/>
  <c r="FP27" i="18"/>
  <c r="GK87" i="18" s="1"/>
  <c r="FP28" i="18"/>
  <c r="GK88" i="18" s="1"/>
  <c r="FP29" i="18"/>
  <c r="GK89" i="18" s="1"/>
  <c r="FP30" i="18"/>
  <c r="GK90" i="18" s="1"/>
  <c r="FP53" i="18"/>
  <c r="GK43" i="18" s="1"/>
  <c r="FP33" i="18"/>
  <c r="GK23" i="18" s="1"/>
  <c r="FP49" i="18"/>
  <c r="GK39" i="18" s="1"/>
  <c r="FP65" i="18"/>
  <c r="GK55" i="18" s="1"/>
  <c r="FP71" i="18"/>
  <c r="GK61" i="18" s="1"/>
  <c r="FP75" i="18"/>
  <c r="GK65" i="18" s="1"/>
  <c r="FP79" i="18"/>
  <c r="GK69" i="18" s="1"/>
  <c r="FP83" i="18"/>
  <c r="GK73" i="18" s="1"/>
  <c r="FP87" i="18"/>
  <c r="GK77" i="18" s="1"/>
  <c r="FP37" i="18"/>
  <c r="GK27" i="18" s="1"/>
  <c r="FP68" i="18"/>
  <c r="GK58" i="18" s="1"/>
  <c r="FP84" i="18"/>
  <c r="GK74" i="18" s="1"/>
  <c r="FP88" i="18"/>
  <c r="GK78" i="18" s="1"/>
  <c r="GB34" i="18"/>
  <c r="GW24" i="18" s="1"/>
  <c r="GB38" i="18"/>
  <c r="GW28" i="18" s="1"/>
  <c r="GB42" i="18"/>
  <c r="GW32" i="18" s="1"/>
  <c r="GB46" i="18"/>
  <c r="GW36" i="18" s="1"/>
  <c r="GB50" i="18"/>
  <c r="GW40" i="18" s="1"/>
  <c r="GB54" i="18"/>
  <c r="GW44" i="18" s="1"/>
  <c r="GB58" i="18"/>
  <c r="GW48" i="18" s="1"/>
  <c r="GB62" i="18"/>
  <c r="GW52" i="18" s="1"/>
  <c r="GB66" i="18"/>
  <c r="GW56" i="18" s="1"/>
  <c r="GB31" i="18"/>
  <c r="GW21" i="18" s="1"/>
  <c r="GB35" i="18"/>
  <c r="GW25" i="18" s="1"/>
  <c r="GB39" i="18"/>
  <c r="GW29" i="18" s="1"/>
  <c r="GB43" i="18"/>
  <c r="GW33" i="18" s="1"/>
  <c r="GB47" i="18"/>
  <c r="GW37" i="18" s="1"/>
  <c r="GB51" i="18"/>
  <c r="GW41" i="18" s="1"/>
  <c r="GB55" i="18"/>
  <c r="GW45" i="18" s="1"/>
  <c r="GB59" i="18"/>
  <c r="GW49" i="18" s="1"/>
  <c r="GB63" i="18"/>
  <c r="GW53" i="18" s="1"/>
  <c r="GB32" i="18"/>
  <c r="GW22" i="18" s="1"/>
  <c r="GB36" i="18"/>
  <c r="GW26" i="18" s="1"/>
  <c r="GB40" i="18"/>
  <c r="GW30" i="18" s="1"/>
  <c r="GB44" i="18"/>
  <c r="GW34" i="18" s="1"/>
  <c r="GB48" i="18"/>
  <c r="GW38" i="18" s="1"/>
  <c r="GB52" i="18"/>
  <c r="GW42" i="18" s="1"/>
  <c r="GB56" i="18"/>
  <c r="GW46" i="18" s="1"/>
  <c r="GB60" i="18"/>
  <c r="GW50" i="18" s="1"/>
  <c r="GB64" i="18"/>
  <c r="GW54" i="18" s="1"/>
  <c r="GB45" i="18"/>
  <c r="GW35" i="18" s="1"/>
  <c r="GB61" i="18"/>
  <c r="GW51" i="18" s="1"/>
  <c r="GB67" i="18"/>
  <c r="GW57" i="18" s="1"/>
  <c r="GB69" i="18"/>
  <c r="GW59" i="18" s="1"/>
  <c r="GB73" i="18"/>
  <c r="GW63" i="18" s="1"/>
  <c r="GB77" i="18"/>
  <c r="GW67" i="18" s="1"/>
  <c r="GB81" i="18"/>
  <c r="GW71" i="18" s="1"/>
  <c r="GB85" i="18"/>
  <c r="GW75" i="18" s="1"/>
  <c r="GB89" i="18"/>
  <c r="GW79" i="18" s="1"/>
  <c r="GB72" i="18"/>
  <c r="GW62" i="18" s="1"/>
  <c r="GB33" i="18"/>
  <c r="GW23" i="18" s="1"/>
  <c r="GB49" i="18"/>
  <c r="GW39" i="18" s="1"/>
  <c r="GB65" i="18"/>
  <c r="GW55" i="18" s="1"/>
  <c r="GB70" i="18"/>
  <c r="GW60" i="18" s="1"/>
  <c r="GB74" i="18"/>
  <c r="GW64" i="18" s="1"/>
  <c r="GB78" i="18"/>
  <c r="GW68" i="18" s="1"/>
  <c r="GB82" i="18"/>
  <c r="GW72" i="18" s="1"/>
  <c r="GB86" i="18"/>
  <c r="GW76" i="18" s="1"/>
  <c r="GB90" i="18"/>
  <c r="GW80" i="18" s="1"/>
  <c r="GB21" i="18"/>
  <c r="GB22" i="18"/>
  <c r="GW82" i="18" s="1"/>
  <c r="GB23" i="18"/>
  <c r="GW83" i="18" s="1"/>
  <c r="GB24" i="18"/>
  <c r="GW84" i="18" s="1"/>
  <c r="GB25" i="18"/>
  <c r="GW85" i="18" s="1"/>
  <c r="GB26" i="18"/>
  <c r="GW86" i="18" s="1"/>
  <c r="GB27" i="18"/>
  <c r="GW87" i="18" s="1"/>
  <c r="GB28" i="18"/>
  <c r="GW88" i="18" s="1"/>
  <c r="GB29" i="18"/>
  <c r="GW89" i="18" s="1"/>
  <c r="GB30" i="18"/>
  <c r="GW90" i="18" s="1"/>
  <c r="GB57" i="18"/>
  <c r="GW47" i="18" s="1"/>
  <c r="GB68" i="18"/>
  <c r="GW58" i="18" s="1"/>
  <c r="GB76" i="18"/>
  <c r="GW66" i="18" s="1"/>
  <c r="GB37" i="18"/>
  <c r="GW27" i="18" s="1"/>
  <c r="GB53" i="18"/>
  <c r="GW43" i="18" s="1"/>
  <c r="GB71" i="18"/>
  <c r="GW61" i="18" s="1"/>
  <c r="GB75" i="18"/>
  <c r="GW65" i="18" s="1"/>
  <c r="GB79" i="18"/>
  <c r="GW69" i="18" s="1"/>
  <c r="GB83" i="18"/>
  <c r="GW73" i="18" s="1"/>
  <c r="GB87" i="18"/>
  <c r="GW77" i="18" s="1"/>
  <c r="GB41" i="18"/>
  <c r="GW31" i="18" s="1"/>
  <c r="GB80" i="18"/>
  <c r="GW70" i="18" s="1"/>
  <c r="GB84" i="18"/>
  <c r="GW74" i="18" s="1"/>
  <c r="GB88" i="18"/>
  <c r="GW78" i="18" s="1"/>
  <c r="FR32" i="18"/>
  <c r="GM22" i="18" s="1"/>
  <c r="FR36" i="18"/>
  <c r="GM26" i="18" s="1"/>
  <c r="FR40" i="18"/>
  <c r="GM30" i="18" s="1"/>
  <c r="FR44" i="18"/>
  <c r="GM34" i="18" s="1"/>
  <c r="FR48" i="18"/>
  <c r="GM38" i="18" s="1"/>
  <c r="FR52" i="18"/>
  <c r="GM42" i="18" s="1"/>
  <c r="FR56" i="18"/>
  <c r="GM46" i="18" s="1"/>
  <c r="FR60" i="18"/>
  <c r="GM50" i="18" s="1"/>
  <c r="FR64" i="18"/>
  <c r="GM54" i="18" s="1"/>
  <c r="FR33" i="18"/>
  <c r="GM23" i="18" s="1"/>
  <c r="FR37" i="18"/>
  <c r="GM27" i="18" s="1"/>
  <c r="FR41" i="18"/>
  <c r="GM31" i="18" s="1"/>
  <c r="FR45" i="18"/>
  <c r="GM35" i="18" s="1"/>
  <c r="FR49" i="18"/>
  <c r="GM39" i="18" s="1"/>
  <c r="FR53" i="18"/>
  <c r="GM43" i="18" s="1"/>
  <c r="FR57" i="18"/>
  <c r="GM47" i="18" s="1"/>
  <c r="FR61" i="18"/>
  <c r="GM51" i="18" s="1"/>
  <c r="FR65" i="18"/>
  <c r="GM55" i="18" s="1"/>
  <c r="FR34" i="18"/>
  <c r="GM24" i="18" s="1"/>
  <c r="FR38" i="18"/>
  <c r="GM28" i="18" s="1"/>
  <c r="FR42" i="18"/>
  <c r="GM32" i="18" s="1"/>
  <c r="FR46" i="18"/>
  <c r="GM36" i="18" s="1"/>
  <c r="FR50" i="18"/>
  <c r="GM40" i="18" s="1"/>
  <c r="FR54" i="18"/>
  <c r="GM44" i="18" s="1"/>
  <c r="FR58" i="18"/>
  <c r="GM48" i="18" s="1"/>
  <c r="FR62" i="18"/>
  <c r="GM52" i="18" s="1"/>
  <c r="FR66" i="18"/>
  <c r="GM56" i="18" s="1"/>
  <c r="FR31" i="18"/>
  <c r="GM21" i="18" s="1"/>
  <c r="FR47" i="18"/>
  <c r="GM37" i="18" s="1"/>
  <c r="FR63" i="18"/>
  <c r="GM53" i="18" s="1"/>
  <c r="FR71" i="18"/>
  <c r="GM61" i="18" s="1"/>
  <c r="FR75" i="18"/>
  <c r="GM65" i="18" s="1"/>
  <c r="FR79" i="18"/>
  <c r="GM69" i="18" s="1"/>
  <c r="FR83" i="18"/>
  <c r="GM73" i="18" s="1"/>
  <c r="FR87" i="18"/>
  <c r="GM77" i="18" s="1"/>
  <c r="FR59" i="18"/>
  <c r="GM49" i="18" s="1"/>
  <c r="FR35" i="18"/>
  <c r="GM25" i="18" s="1"/>
  <c r="FR51" i="18"/>
  <c r="GM41" i="18" s="1"/>
  <c r="FR67" i="18"/>
  <c r="GM57" i="18" s="1"/>
  <c r="FR68" i="18"/>
  <c r="GM58" i="18" s="1"/>
  <c r="FR72" i="18"/>
  <c r="GM62" i="18" s="1"/>
  <c r="FR76" i="18"/>
  <c r="GM66" i="18" s="1"/>
  <c r="FR80" i="18"/>
  <c r="GM70" i="18" s="1"/>
  <c r="FR84" i="18"/>
  <c r="GM74" i="18" s="1"/>
  <c r="FR88" i="18"/>
  <c r="GM78" i="18" s="1"/>
  <c r="FR70" i="18"/>
  <c r="GM60" i="18" s="1"/>
  <c r="FR74" i="18"/>
  <c r="GM64" i="18" s="1"/>
  <c r="FR78" i="18"/>
  <c r="GM68" i="18" s="1"/>
  <c r="FR82" i="18"/>
  <c r="GM72" i="18" s="1"/>
  <c r="FR39" i="18"/>
  <c r="GM29" i="18" s="1"/>
  <c r="FR55" i="18"/>
  <c r="GM45" i="18" s="1"/>
  <c r="FR69" i="18"/>
  <c r="GM59" i="18" s="1"/>
  <c r="FR73" i="18"/>
  <c r="GM63" i="18" s="1"/>
  <c r="FR77" i="18"/>
  <c r="GM67" i="18" s="1"/>
  <c r="FR81" i="18"/>
  <c r="GM71" i="18" s="1"/>
  <c r="FR85" i="18"/>
  <c r="GM75" i="18" s="1"/>
  <c r="FR89" i="18"/>
  <c r="GM79" i="18" s="1"/>
  <c r="FR43" i="18"/>
  <c r="GM33" i="18" s="1"/>
  <c r="FR86" i="18"/>
  <c r="GM76" i="18" s="1"/>
  <c r="FR23" i="18"/>
  <c r="GM83" i="18" s="1"/>
  <c r="FR27" i="18"/>
  <c r="GM87" i="18" s="1"/>
  <c r="FR22" i="18"/>
  <c r="GM82" i="18" s="1"/>
  <c r="FR90" i="18"/>
  <c r="GM80" i="18" s="1"/>
  <c r="FR24" i="18"/>
  <c r="GM84" i="18" s="1"/>
  <c r="FR28" i="18"/>
  <c r="GM88" i="18" s="1"/>
  <c r="FR26" i="18"/>
  <c r="GM86" i="18" s="1"/>
  <c r="FR21" i="18"/>
  <c r="FR25" i="18"/>
  <c r="GM85" i="18" s="1"/>
  <c r="FR29" i="18"/>
  <c r="GM89" i="18" s="1"/>
  <c r="FR30" i="18"/>
  <c r="GM90" i="18" s="1"/>
  <c r="FX34" i="18"/>
  <c r="GS24" i="18" s="1"/>
  <c r="FX38" i="18"/>
  <c r="GS28" i="18" s="1"/>
  <c r="FX42" i="18"/>
  <c r="GS32" i="18" s="1"/>
  <c r="FX46" i="18"/>
  <c r="GS36" i="18" s="1"/>
  <c r="FX50" i="18"/>
  <c r="GS40" i="18" s="1"/>
  <c r="FX54" i="18"/>
  <c r="GS44" i="18" s="1"/>
  <c r="FX58" i="18"/>
  <c r="GS48" i="18" s="1"/>
  <c r="FX62" i="18"/>
  <c r="GS52" i="18" s="1"/>
  <c r="FX66" i="18"/>
  <c r="GS56" i="18" s="1"/>
  <c r="FX31" i="18"/>
  <c r="GS21" i="18" s="1"/>
  <c r="FX35" i="18"/>
  <c r="GS25" i="18" s="1"/>
  <c r="FX39" i="18"/>
  <c r="GS29" i="18" s="1"/>
  <c r="FX43" i="18"/>
  <c r="GS33" i="18" s="1"/>
  <c r="FX47" i="18"/>
  <c r="GS37" i="18" s="1"/>
  <c r="FX51" i="18"/>
  <c r="GS41" i="18" s="1"/>
  <c r="FX55" i="18"/>
  <c r="GS45" i="18" s="1"/>
  <c r="FX59" i="18"/>
  <c r="GS49" i="18" s="1"/>
  <c r="FX63" i="18"/>
  <c r="GS53" i="18" s="1"/>
  <c r="FX32" i="18"/>
  <c r="GS22" i="18" s="1"/>
  <c r="FX36" i="18"/>
  <c r="GS26" i="18" s="1"/>
  <c r="FX40" i="18"/>
  <c r="GS30" i="18" s="1"/>
  <c r="FX44" i="18"/>
  <c r="GS34" i="18" s="1"/>
  <c r="FX48" i="18"/>
  <c r="GS38" i="18" s="1"/>
  <c r="FX52" i="18"/>
  <c r="GS42" i="18" s="1"/>
  <c r="FX56" i="18"/>
  <c r="GS46" i="18" s="1"/>
  <c r="FX60" i="18"/>
  <c r="GS50" i="18" s="1"/>
  <c r="FX64" i="18"/>
  <c r="GS54" i="18" s="1"/>
  <c r="FX33" i="18"/>
  <c r="GS23" i="18" s="1"/>
  <c r="FX49" i="18"/>
  <c r="GS39" i="18" s="1"/>
  <c r="FX65" i="18"/>
  <c r="GS55" i="18" s="1"/>
  <c r="FX69" i="18"/>
  <c r="GS59" i="18" s="1"/>
  <c r="FX73" i="18"/>
  <c r="GS63" i="18" s="1"/>
  <c r="FX77" i="18"/>
  <c r="GS67" i="18" s="1"/>
  <c r="FX81" i="18"/>
  <c r="GS71" i="18" s="1"/>
  <c r="FX85" i="18"/>
  <c r="GS75" i="18" s="1"/>
  <c r="FX89" i="18"/>
  <c r="GS79" i="18" s="1"/>
  <c r="FX76" i="18"/>
  <c r="GS66" i="18" s="1"/>
  <c r="FX37" i="18"/>
  <c r="GS27" i="18" s="1"/>
  <c r="FX53" i="18"/>
  <c r="GS43" i="18" s="1"/>
  <c r="FX67" i="18"/>
  <c r="GS57" i="18" s="1"/>
  <c r="FX70" i="18"/>
  <c r="GS60" i="18" s="1"/>
  <c r="FX74" i="18"/>
  <c r="GS64" i="18" s="1"/>
  <c r="FX78" i="18"/>
  <c r="GS68" i="18" s="1"/>
  <c r="FX82" i="18"/>
  <c r="GS72" i="18" s="1"/>
  <c r="FX86" i="18"/>
  <c r="GS76" i="18" s="1"/>
  <c r="FX90" i="18"/>
  <c r="GS80" i="18" s="1"/>
  <c r="FX21" i="18"/>
  <c r="FX22" i="18"/>
  <c r="GS82" i="18" s="1"/>
  <c r="FX23" i="18"/>
  <c r="GS83" i="18" s="1"/>
  <c r="FX24" i="18"/>
  <c r="GS84" i="18" s="1"/>
  <c r="FX25" i="18"/>
  <c r="GS85" i="18" s="1"/>
  <c r="FX26" i="18"/>
  <c r="GS86" i="18" s="1"/>
  <c r="FX27" i="18"/>
  <c r="GS87" i="18" s="1"/>
  <c r="FX28" i="18"/>
  <c r="GS88" i="18" s="1"/>
  <c r="FX29" i="18"/>
  <c r="GS89" i="18" s="1"/>
  <c r="FX30" i="18"/>
  <c r="GS90" i="18" s="1"/>
  <c r="FX45" i="18"/>
  <c r="GS35" i="18" s="1"/>
  <c r="FX61" i="18"/>
  <c r="GS51" i="18" s="1"/>
  <c r="FX80" i="18"/>
  <c r="GS70" i="18" s="1"/>
  <c r="FX41" i="18"/>
  <c r="GS31" i="18" s="1"/>
  <c r="FX57" i="18"/>
  <c r="GS47" i="18" s="1"/>
  <c r="FX71" i="18"/>
  <c r="GS61" i="18" s="1"/>
  <c r="FX75" i="18"/>
  <c r="GS65" i="18" s="1"/>
  <c r="FX79" i="18"/>
  <c r="GS69" i="18" s="1"/>
  <c r="FX83" i="18"/>
  <c r="GS73" i="18" s="1"/>
  <c r="FX87" i="18"/>
  <c r="GS77" i="18" s="1"/>
  <c r="FX68" i="18"/>
  <c r="GS58" i="18" s="1"/>
  <c r="FX72" i="18"/>
  <c r="GS62" i="18" s="1"/>
  <c r="FX88" i="18"/>
  <c r="GS78" i="18" s="1"/>
  <c r="FX84" i="18"/>
  <c r="GS74" i="18" s="1"/>
  <c r="FO31" i="18"/>
  <c r="GJ21" i="18" s="1"/>
  <c r="FO35" i="18"/>
  <c r="GJ25" i="18" s="1"/>
  <c r="FO39" i="18"/>
  <c r="GJ29" i="18" s="1"/>
  <c r="FO43" i="18"/>
  <c r="GJ33" i="18" s="1"/>
  <c r="FO47" i="18"/>
  <c r="GJ37" i="18" s="1"/>
  <c r="FO51" i="18"/>
  <c r="GJ41" i="18" s="1"/>
  <c r="FO55" i="18"/>
  <c r="GJ45" i="18" s="1"/>
  <c r="FO59" i="18"/>
  <c r="GJ49" i="18" s="1"/>
  <c r="FO63" i="18"/>
  <c r="GJ53" i="18" s="1"/>
  <c r="FO67" i="18"/>
  <c r="GJ57" i="18" s="1"/>
  <c r="FO32" i="18"/>
  <c r="GJ22" i="18" s="1"/>
  <c r="FO36" i="18"/>
  <c r="GJ26" i="18" s="1"/>
  <c r="FO40" i="18"/>
  <c r="GJ30" i="18" s="1"/>
  <c r="FO44" i="18"/>
  <c r="GJ34" i="18" s="1"/>
  <c r="FO48" i="18"/>
  <c r="GJ38" i="18" s="1"/>
  <c r="FO52" i="18"/>
  <c r="GJ42" i="18" s="1"/>
  <c r="FO56" i="18"/>
  <c r="GJ46" i="18" s="1"/>
  <c r="FO60" i="18"/>
  <c r="GJ50" i="18" s="1"/>
  <c r="FO64" i="18"/>
  <c r="GJ54" i="18" s="1"/>
  <c r="FO33" i="18"/>
  <c r="GJ23" i="18" s="1"/>
  <c r="FO37" i="18"/>
  <c r="GJ27" i="18" s="1"/>
  <c r="FO41" i="18"/>
  <c r="GJ31" i="18" s="1"/>
  <c r="FO45" i="18"/>
  <c r="GJ35" i="18" s="1"/>
  <c r="FO49" i="18"/>
  <c r="GJ39" i="18" s="1"/>
  <c r="FO53" i="18"/>
  <c r="GJ43" i="18" s="1"/>
  <c r="FO57" i="18"/>
  <c r="GJ47" i="18" s="1"/>
  <c r="FO61" i="18"/>
  <c r="GJ51" i="18" s="1"/>
  <c r="FO65" i="18"/>
  <c r="GJ55" i="18" s="1"/>
  <c r="FO38" i="18"/>
  <c r="GJ28" i="18" s="1"/>
  <c r="FO54" i="18"/>
  <c r="GJ44" i="18" s="1"/>
  <c r="FO70" i="18"/>
  <c r="GJ60" i="18" s="1"/>
  <c r="FO74" i="18"/>
  <c r="GJ64" i="18" s="1"/>
  <c r="FO78" i="18"/>
  <c r="GJ68" i="18" s="1"/>
  <c r="FO82" i="18"/>
  <c r="GJ72" i="18" s="1"/>
  <c r="FO86" i="18"/>
  <c r="GJ76" i="18" s="1"/>
  <c r="FO90" i="18"/>
  <c r="GJ80" i="18" s="1"/>
  <c r="FO21" i="18"/>
  <c r="FO22" i="18"/>
  <c r="GJ82" i="18" s="1"/>
  <c r="FO23" i="18"/>
  <c r="GJ83" i="18" s="1"/>
  <c r="FO24" i="18"/>
  <c r="GJ84" i="18" s="1"/>
  <c r="FO25" i="18"/>
  <c r="GJ85" i="18" s="1"/>
  <c r="FO26" i="18"/>
  <c r="GJ86" i="18" s="1"/>
  <c r="FO27" i="18"/>
  <c r="GJ87" i="18" s="1"/>
  <c r="FO28" i="18"/>
  <c r="GJ88" i="18" s="1"/>
  <c r="FO29" i="18"/>
  <c r="GJ89" i="18" s="1"/>
  <c r="FO30" i="18"/>
  <c r="GJ90" i="18" s="1"/>
  <c r="FO77" i="18"/>
  <c r="FO42" i="18"/>
  <c r="GJ32" i="18" s="1"/>
  <c r="FO58" i="18"/>
  <c r="GJ48" i="18" s="1"/>
  <c r="FO71" i="18"/>
  <c r="GJ61" i="18" s="1"/>
  <c r="FO75" i="18"/>
  <c r="GJ65" i="18" s="1"/>
  <c r="FO79" i="18"/>
  <c r="GJ69" i="18" s="1"/>
  <c r="FO83" i="18"/>
  <c r="GJ73" i="18" s="1"/>
  <c r="FO87" i="18"/>
  <c r="GJ77" i="18" s="1"/>
  <c r="FO50" i="18"/>
  <c r="GJ40" i="18" s="1"/>
  <c r="FO81" i="18"/>
  <c r="GJ71" i="18" s="1"/>
  <c r="FO46" i="18"/>
  <c r="GJ36" i="18" s="1"/>
  <c r="FO62" i="18"/>
  <c r="GJ52" i="18" s="1"/>
  <c r="FO68" i="18"/>
  <c r="GJ58" i="18" s="1"/>
  <c r="FO72" i="18"/>
  <c r="GJ62" i="18" s="1"/>
  <c r="FO76" i="18"/>
  <c r="GJ66" i="18" s="1"/>
  <c r="FO80" i="18"/>
  <c r="GJ70" i="18" s="1"/>
  <c r="FO84" i="18"/>
  <c r="GJ74" i="18" s="1"/>
  <c r="FO88" i="18"/>
  <c r="GJ78" i="18" s="1"/>
  <c r="FO34" i="18"/>
  <c r="GJ24" i="18" s="1"/>
  <c r="FO66" i="18"/>
  <c r="GJ56" i="18" s="1"/>
  <c r="FO69" i="18"/>
  <c r="GJ59" i="18" s="1"/>
  <c r="FO73" i="18"/>
  <c r="GJ63" i="18" s="1"/>
  <c r="FO89" i="18"/>
  <c r="GJ79" i="18" s="1"/>
  <c r="FO85" i="18"/>
  <c r="GJ75" i="18" s="1"/>
  <c r="GH19" i="18"/>
  <c r="HC19" i="18" s="1"/>
  <c r="HX19" i="18" s="1"/>
  <c r="GI19" i="18"/>
  <c r="HD19" i="18" s="1"/>
  <c r="HY19" i="18" s="1"/>
  <c r="GT19" i="18"/>
  <c r="HO19" i="18" s="1"/>
  <c r="IJ19" i="18" s="1"/>
  <c r="GY19" i="18"/>
  <c r="HT19" i="18" s="1"/>
  <c r="IO19" i="18" s="1"/>
  <c r="GP19" i="18"/>
  <c r="HK19" i="18" s="1"/>
  <c r="IF19" i="18" s="1"/>
  <c r="GN19" i="18"/>
  <c r="HI19" i="18" s="1"/>
  <c r="ID19" i="18" s="1"/>
  <c r="GV19" i="18"/>
  <c r="HQ19" i="18" s="1"/>
  <c r="IL19" i="18" s="1"/>
  <c r="GL19" i="18"/>
  <c r="HG19" i="18" s="1"/>
  <c r="IB19" i="18" s="1"/>
  <c r="GQ19" i="18"/>
  <c r="HL19" i="18" s="1"/>
  <c r="IG19" i="18" s="1"/>
  <c r="GZ19" i="18"/>
  <c r="HU19" i="18" s="1"/>
  <c r="IP19" i="18" s="1"/>
  <c r="GR19" i="18"/>
  <c r="HM19" i="18" s="1"/>
  <c r="IH19" i="18" s="1"/>
  <c r="GU19" i="18"/>
  <c r="HP19" i="18" s="1"/>
  <c r="IK19" i="18" s="1"/>
  <c r="HA19" i="18"/>
  <c r="HV19" i="18" s="1"/>
  <c r="IQ19" i="18" s="1"/>
  <c r="GO19" i="18"/>
  <c r="HJ19" i="18" s="1"/>
  <c r="IE19" i="18" s="1"/>
  <c r="GX19" i="18"/>
  <c r="HS19" i="18" s="1"/>
  <c r="IN19" i="18" s="1"/>
  <c r="GG19" i="18"/>
  <c r="GK19" i="18"/>
  <c r="HF19" i="18" s="1"/>
  <c r="IA19" i="18" s="1"/>
  <c r="GW19" i="18"/>
  <c r="HR19" i="18" s="1"/>
  <c r="IM19" i="18" s="1"/>
  <c r="GM19" i="18"/>
  <c r="HH19" i="18" s="1"/>
  <c r="IC19" i="18" s="1"/>
  <c r="GS19" i="18"/>
  <c r="HN19" i="18" s="1"/>
  <c r="II19" i="18" s="1"/>
  <c r="GJ19" i="18"/>
  <c r="HE19" i="18" s="1"/>
  <c r="HZ19" i="18" s="1"/>
  <c r="DD26" i="18"/>
  <c r="DE26" i="18"/>
  <c r="DB26" i="18"/>
  <c r="DI26" i="18"/>
  <c r="DG26" i="18"/>
  <c r="DJ26" i="18"/>
  <c r="DA26" i="18"/>
  <c r="DF26" i="18"/>
  <c r="DQ26" i="18"/>
  <c r="DL26" i="18"/>
  <c r="DN26" i="18"/>
  <c r="AA61" i="31"/>
  <c r="AA75" i="31"/>
  <c r="AA103" i="31"/>
  <c r="AA47" i="31"/>
  <c r="S132" i="31"/>
  <c r="Y133" i="31"/>
  <c r="V104" i="31"/>
  <c r="V35" i="31"/>
  <c r="U77" i="31"/>
  <c r="U21" i="31"/>
  <c r="V21" i="31"/>
  <c r="R20" i="31"/>
  <c r="Y119" i="31"/>
  <c r="X62" i="31"/>
  <c r="S133" i="31"/>
  <c r="V105" i="31"/>
  <c r="X49" i="31"/>
  <c r="X20" i="31"/>
  <c r="AA105" i="31"/>
  <c r="S48" i="31"/>
  <c r="R76" i="31"/>
  <c r="V62" i="31"/>
  <c r="U20" i="31"/>
  <c r="S118" i="31"/>
  <c r="V90" i="31"/>
  <c r="V20" i="31"/>
  <c r="R133" i="31"/>
  <c r="Z59" i="24"/>
  <c r="Y6" i="31"/>
  <c r="U133" i="31"/>
  <c r="U105" i="31"/>
  <c r="AA34" i="31"/>
  <c r="Y105" i="31"/>
  <c r="Y76" i="31"/>
  <c r="AA20" i="31"/>
  <c r="AA119" i="31"/>
  <c r="Y62" i="31"/>
  <c r="R21" i="31"/>
  <c r="S90" i="31"/>
  <c r="U35" i="31"/>
  <c r="Y104" i="31"/>
  <c r="AA21" i="31"/>
  <c r="AA118" i="31"/>
  <c r="R119" i="31"/>
  <c r="Y118" i="31"/>
  <c r="S21" i="31"/>
  <c r="X63" i="31"/>
  <c r="V48" i="31"/>
  <c r="S62" i="31"/>
  <c r="AB59" i="24"/>
  <c r="AA6" i="31"/>
  <c r="U76" i="31"/>
  <c r="V63" i="31"/>
  <c r="S119" i="31"/>
  <c r="V91" i="31"/>
  <c r="X118" i="31"/>
  <c r="S105" i="31"/>
  <c r="V118" i="31"/>
  <c r="AA35" i="31"/>
  <c r="S34" i="31"/>
  <c r="X21" i="31"/>
  <c r="S104" i="31"/>
  <c r="U132" i="31"/>
  <c r="U104" i="31"/>
  <c r="R77" i="31"/>
  <c r="S20" i="31"/>
  <c r="X77" i="31"/>
  <c r="S77" i="31"/>
  <c r="V49" i="31"/>
  <c r="Y132" i="31"/>
  <c r="Y91" i="31"/>
  <c r="S91" i="31"/>
  <c r="U34" i="31"/>
  <c r="X119" i="31"/>
  <c r="V119" i="31"/>
  <c r="Y77" i="31"/>
  <c r="X104" i="31"/>
  <c r="S35" i="31"/>
  <c r="J33" i="31"/>
  <c r="K61" i="31"/>
  <c r="M89" i="31"/>
  <c r="P33" i="31"/>
  <c r="P61" i="31"/>
  <c r="O58" i="24"/>
  <c r="N5" i="31"/>
  <c r="O47" i="31"/>
  <c r="O33" i="31"/>
  <c r="R89" i="31"/>
  <c r="R131" i="31"/>
  <c r="W33" i="31"/>
  <c r="W89" i="31"/>
  <c r="W75" i="31"/>
  <c r="W103" i="31"/>
  <c r="S130" i="31"/>
  <c r="Y139" i="31"/>
  <c r="X18" i="31"/>
  <c r="AA74" i="31"/>
  <c r="S88" i="31"/>
  <c r="U41" i="31"/>
  <c r="R74" i="31"/>
  <c r="Y32" i="31"/>
  <c r="U18" i="31"/>
  <c r="V18" i="31"/>
  <c r="AA69" i="31"/>
  <c r="U130" i="31"/>
  <c r="U102" i="31"/>
  <c r="Y102" i="31"/>
  <c r="AA18" i="31"/>
  <c r="R116" i="31"/>
  <c r="S19" i="31"/>
  <c r="T117" i="31"/>
  <c r="T89" i="31"/>
  <c r="U131" i="31"/>
  <c r="U61" i="31"/>
  <c r="V89" i="31"/>
  <c r="W58" i="24"/>
  <c r="V5" i="31"/>
  <c r="V103" i="31"/>
  <c r="X75" i="31"/>
  <c r="Y75" i="31"/>
  <c r="Y131" i="31"/>
  <c r="AA58" i="24"/>
  <c r="Z5" i="31"/>
  <c r="Y103" i="31"/>
  <c r="AA33" i="31"/>
  <c r="Z47" i="31"/>
  <c r="J58" i="24"/>
  <c r="I5" i="31"/>
  <c r="J117" i="31"/>
  <c r="K19" i="31"/>
  <c r="K131" i="31"/>
  <c r="L47" i="31"/>
  <c r="M117" i="31"/>
  <c r="M103" i="31"/>
  <c r="P117" i="31"/>
  <c r="N131" i="31"/>
  <c r="N117" i="31"/>
  <c r="O103" i="31"/>
  <c r="O117" i="31"/>
  <c r="O131" i="31"/>
  <c r="R19" i="31"/>
  <c r="Q47" i="31"/>
  <c r="W19" i="31"/>
  <c r="X60" i="31"/>
  <c r="S139" i="31"/>
  <c r="R46" i="31"/>
  <c r="U116" i="31"/>
  <c r="X27" i="31"/>
  <c r="Y69" i="31"/>
  <c r="V139" i="31"/>
  <c r="R27" i="31"/>
  <c r="Y46" i="31"/>
  <c r="AB57" i="24"/>
  <c r="AA4" i="31"/>
  <c r="R32" i="31"/>
  <c r="V60" i="31"/>
  <c r="U27" i="31"/>
  <c r="S102" i="31"/>
  <c r="V27" i="31"/>
  <c r="U139" i="31"/>
  <c r="AA32" i="31"/>
  <c r="S57" i="24"/>
  <c r="R4" i="31"/>
  <c r="V74" i="31"/>
  <c r="AA27" i="31"/>
  <c r="U88" i="31"/>
  <c r="AA116" i="31"/>
  <c r="S89" i="31"/>
  <c r="T75" i="31"/>
  <c r="U75" i="31"/>
  <c r="T47" i="31"/>
  <c r="V117" i="31"/>
  <c r="Z117" i="31"/>
  <c r="AB58" i="24"/>
  <c r="AA5" i="31"/>
  <c r="L33" i="31"/>
  <c r="M61" i="31"/>
  <c r="P58" i="24"/>
  <c r="O5" i="31"/>
  <c r="R75" i="31"/>
  <c r="W117" i="31"/>
  <c r="X69" i="31"/>
  <c r="V46" i="31"/>
  <c r="AA46" i="31"/>
  <c r="U55" i="31"/>
  <c r="X88" i="31"/>
  <c r="Z88" i="31"/>
  <c r="R41" i="31"/>
  <c r="X139" i="31"/>
  <c r="V69" i="31"/>
  <c r="S116" i="31"/>
  <c r="V88" i="31"/>
  <c r="R88" i="31"/>
  <c r="R60" i="31"/>
  <c r="AA41" i="31"/>
  <c r="Y74" i="31"/>
  <c r="S32" i="31"/>
  <c r="S117" i="31"/>
  <c r="T131" i="31"/>
  <c r="U19" i="31"/>
  <c r="V61" i="31"/>
  <c r="U103" i="31"/>
  <c r="V19" i="31"/>
  <c r="V47" i="31"/>
  <c r="X117" i="31"/>
  <c r="Z19" i="31"/>
  <c r="AA117" i="31"/>
  <c r="AA19" i="31"/>
  <c r="I61" i="31"/>
  <c r="I47" i="31"/>
  <c r="L131" i="31"/>
  <c r="P75" i="31"/>
  <c r="N61" i="31"/>
  <c r="R117" i="31"/>
  <c r="Y27" i="31"/>
  <c r="V55" i="31"/>
  <c r="Y130" i="31"/>
  <c r="AA55" i="31"/>
  <c r="R18" i="31"/>
  <c r="U69" i="31"/>
  <c r="U32" i="31"/>
  <c r="X41" i="31"/>
  <c r="U74" i="31"/>
  <c r="AA130" i="31"/>
  <c r="X116" i="31"/>
  <c r="V116" i="31"/>
  <c r="Z116" i="31"/>
  <c r="S41" i="31"/>
  <c r="S33" i="31"/>
  <c r="S103" i="31"/>
  <c r="S131" i="31"/>
  <c r="T103" i="31"/>
  <c r="T61" i="31"/>
  <c r="U33" i="31"/>
  <c r="U47" i="31"/>
  <c r="T33" i="31"/>
  <c r="V131" i="31"/>
  <c r="X19" i="31"/>
  <c r="Y58" i="24"/>
  <c r="X5" i="31"/>
  <c r="Y47" i="31"/>
  <c r="Y19" i="31"/>
  <c r="X61" i="31"/>
  <c r="Z89" i="31"/>
  <c r="AA131" i="31"/>
  <c r="AA89" i="31"/>
  <c r="T59" i="24"/>
  <c r="W59" i="24"/>
  <c r="L58" i="24"/>
  <c r="M58" i="24"/>
  <c r="Q58" i="24"/>
  <c r="S59" i="24"/>
  <c r="Z57" i="24"/>
  <c r="K58" i="24"/>
  <c r="Z58" i="24"/>
  <c r="T57" i="24"/>
  <c r="V59" i="24"/>
  <c r="Y57" i="24"/>
  <c r="W57" i="24"/>
  <c r="T58" i="24"/>
  <c r="V58" i="24"/>
  <c r="Y59" i="24"/>
  <c r="X58" i="24"/>
  <c r="V57" i="24"/>
  <c r="U58" i="24"/>
  <c r="R27" i="25"/>
  <c r="S60" i="24"/>
  <c r="W60" i="24"/>
  <c r="V60" i="24"/>
  <c r="AB60" i="24"/>
  <c r="Y60" i="24"/>
  <c r="Z60" i="24"/>
  <c r="T60" i="24"/>
  <c r="AC27" i="25"/>
  <c r="K27" i="25"/>
  <c r="Q27" i="25"/>
  <c r="N27" i="25"/>
  <c r="AB27" i="25"/>
  <c r="O27" i="25"/>
  <c r="AA27" i="25"/>
  <c r="L27" i="25"/>
  <c r="U27" i="25"/>
  <c r="Z27" i="25"/>
  <c r="X27" i="25"/>
  <c r="V27" i="25"/>
  <c r="Y27" i="25"/>
  <c r="S27" i="25"/>
  <c r="W27" i="25"/>
  <c r="P27" i="25"/>
  <c r="AD27" i="25"/>
  <c r="M27" i="25"/>
  <c r="T27" i="25"/>
  <c r="AB43" i="24"/>
  <c r="T43" i="34"/>
  <c r="S43" i="33"/>
  <c r="S43" i="35"/>
  <c r="V43" i="24"/>
  <c r="S43" i="34"/>
  <c r="S43" i="24"/>
  <c r="Z43" i="24"/>
  <c r="W43" i="24"/>
  <c r="T43" i="24"/>
  <c r="Y43" i="30"/>
  <c r="S43" i="30"/>
  <c r="V43" i="33"/>
  <c r="W43" i="34"/>
  <c r="Z43" i="30"/>
  <c r="AB43" i="33"/>
  <c r="Y43" i="34"/>
  <c r="T43" i="30"/>
  <c r="Z43" i="35"/>
  <c r="W43" i="35"/>
  <c r="Y43" i="35"/>
  <c r="T43" i="35"/>
  <c r="V43" i="34"/>
  <c r="W43" i="33"/>
  <c r="Z43" i="34"/>
  <c r="AB43" i="34"/>
  <c r="V43" i="35"/>
  <c r="AB43" i="35"/>
  <c r="Y43" i="33"/>
  <c r="T43" i="33"/>
  <c r="V43" i="30"/>
  <c r="W43" i="30"/>
  <c r="Z43" i="33"/>
  <c r="AB43" i="30"/>
  <c r="Y43" i="24"/>
  <c r="X39" i="28"/>
  <c r="S40" i="29"/>
  <c r="S41" i="34"/>
  <c r="S40" i="27"/>
  <c r="S39" i="27"/>
  <c r="S41" i="27"/>
  <c r="S41" i="33"/>
  <c r="S40" i="36"/>
  <c r="S39" i="24"/>
  <c r="S40" i="35"/>
  <c r="R39" i="33"/>
  <c r="R39" i="27"/>
  <c r="R39" i="24"/>
  <c r="Q39" i="34"/>
  <c r="Q39" i="33"/>
  <c r="Q39" i="36"/>
  <c r="Q39" i="28"/>
  <c r="P39" i="30"/>
  <c r="P39" i="33"/>
  <c r="O39" i="30"/>
  <c r="O39" i="27"/>
  <c r="O39" i="28"/>
  <c r="N39" i="28"/>
  <c r="N39" i="27"/>
  <c r="N39" i="24"/>
  <c r="N39" i="36"/>
  <c r="N39" i="26"/>
  <c r="N39" i="30"/>
  <c r="M39" i="35"/>
  <c r="M39" i="30"/>
  <c r="M39" i="29"/>
  <c r="M39" i="26"/>
  <c r="L39" i="30"/>
  <c r="L58" i="30" s="1"/>
  <c r="L39" i="27"/>
  <c r="L58" i="27" s="1"/>
  <c r="L39" i="33"/>
  <c r="L58" i="33" s="1"/>
  <c r="J39" i="34"/>
  <c r="J58" i="34" s="1"/>
  <c r="I39" i="29"/>
  <c r="I58" i="29" s="1"/>
  <c r="I39" i="34"/>
  <c r="I58" i="34" s="1"/>
  <c r="I39" i="24"/>
  <c r="J39" i="36"/>
  <c r="J58" i="36" s="1"/>
  <c r="K39" i="36"/>
  <c r="K58" i="36" s="1"/>
  <c r="I39" i="33"/>
  <c r="I58" i="33" s="1"/>
  <c r="I39" i="36"/>
  <c r="I58" i="36" s="1"/>
  <c r="K39" i="33"/>
  <c r="K58" i="33" s="1"/>
  <c r="K39" i="34"/>
  <c r="K58" i="34" s="1"/>
  <c r="J39" i="35"/>
  <c r="J58" i="35" s="1"/>
  <c r="J39" i="33"/>
  <c r="J58" i="33" s="1"/>
  <c r="J39" i="30"/>
  <c r="J58" i="30" s="1"/>
  <c r="I39" i="28"/>
  <c r="I58" i="28" s="1"/>
  <c r="AE58" i="28" s="1"/>
  <c r="I39" i="27"/>
  <c r="I58" i="27" s="1"/>
  <c r="I39" i="35"/>
  <c r="I58" i="35" s="1"/>
  <c r="I39" i="30"/>
  <c r="I58" i="30" s="1"/>
  <c r="I39" i="26"/>
  <c r="I58" i="26" s="1"/>
  <c r="J39" i="26"/>
  <c r="J58" i="26" s="1"/>
  <c r="K39" i="29"/>
  <c r="K58" i="29" s="1"/>
  <c r="AD30" i="25"/>
  <c r="AE15" i="33"/>
  <c r="AE15" i="35"/>
  <c r="AE15" i="34"/>
  <c r="AE15" i="36"/>
  <c r="AE15" i="29"/>
  <c r="AE15" i="28"/>
  <c r="AE15" i="27"/>
  <c r="AE15" i="30"/>
  <c r="AE15" i="26"/>
  <c r="AE15" i="24"/>
  <c r="CM27" i="18" l="1"/>
  <c r="CY27" i="18"/>
  <c r="MM28" i="18"/>
  <c r="MW28" i="18"/>
  <c r="NH28" i="18"/>
  <c r="MU28" i="18"/>
  <c r="OC28" i="18"/>
  <c r="NP28" i="18"/>
  <c r="NY28" i="18"/>
  <c r="NC28" i="18"/>
  <c r="MP28" i="18"/>
  <c r="NX28" i="18"/>
  <c r="NK28" i="18"/>
  <c r="MX28" i="18"/>
  <c r="MO28" i="18"/>
  <c r="MS28" i="18"/>
  <c r="NS28" i="18"/>
  <c r="NF28" i="18"/>
  <c r="NU28" i="18"/>
  <c r="OA28" i="18"/>
  <c r="NN28" i="18"/>
  <c r="OF28" i="18"/>
  <c r="MN28" i="18"/>
  <c r="NV28" i="18"/>
  <c r="NI28" i="18"/>
  <c r="MV28" i="18"/>
  <c r="OD28" i="18"/>
  <c r="NA28" i="18"/>
  <c r="MR28" i="18"/>
  <c r="ND28" i="18"/>
  <c r="MQ28" i="18"/>
  <c r="NM28" i="18"/>
  <c r="NL28" i="18"/>
  <c r="MY28" i="18"/>
  <c r="NQ28" i="18"/>
  <c r="NR28" i="18"/>
  <c r="MZ28" i="18"/>
  <c r="ML28" i="18"/>
  <c r="NT28" i="18"/>
  <c r="NG28" i="18"/>
  <c r="MT28" i="18"/>
  <c r="OB28" i="18"/>
  <c r="NO28" i="18"/>
  <c r="NZ28" i="18"/>
  <c r="NB28" i="18"/>
  <c r="NE28" i="18"/>
  <c r="NW28" i="18"/>
  <c r="NJ28" i="18"/>
  <c r="OG28" i="18"/>
  <c r="OE28" i="18"/>
  <c r="OB30" i="18"/>
  <c r="OD30" i="18"/>
  <c r="MW30" i="18"/>
  <c r="MU30" i="18"/>
  <c r="NQ30" i="18"/>
  <c r="NH30" i="18"/>
  <c r="MS30" i="18"/>
  <c r="MQ30" i="18"/>
  <c r="NM30" i="18"/>
  <c r="NK30" i="18"/>
  <c r="OG30" i="18"/>
  <c r="NU30" i="18"/>
  <c r="MN30" i="18"/>
  <c r="NE30" i="18"/>
  <c r="MY30" i="18"/>
  <c r="MM30" i="18"/>
  <c r="NI30" i="18"/>
  <c r="NG30" i="18"/>
  <c r="OC30" i="18"/>
  <c r="OA30" i="18"/>
  <c r="NV30" i="18"/>
  <c r="NY30" i="18"/>
  <c r="NF30" i="18"/>
  <c r="NN30" i="18"/>
  <c r="NL30" i="18"/>
  <c r="NA30" i="18"/>
  <c r="NC30" i="18"/>
  <c r="NW30" i="18"/>
  <c r="NS30" i="18"/>
  <c r="MX30" i="18"/>
  <c r="NB30" i="18"/>
  <c r="NZ30" i="18"/>
  <c r="ND30" i="18"/>
  <c r="NO30" i="18"/>
  <c r="OF30" i="18"/>
  <c r="MP30" i="18"/>
  <c r="NJ30" i="18"/>
  <c r="MZ30" i="18"/>
  <c r="OE30" i="18"/>
  <c r="NT30" i="18"/>
  <c r="NX30" i="18"/>
  <c r="MV30" i="18"/>
  <c r="MR30" i="18"/>
  <c r="NP30" i="18"/>
  <c r="MO30" i="18"/>
  <c r="MT30" i="18"/>
  <c r="ML30" i="18"/>
  <c r="NR30" i="18"/>
  <c r="NP29" i="18"/>
  <c r="NL29" i="18"/>
  <c r="NT29" i="18"/>
  <c r="MQ29" i="18"/>
  <c r="MS29" i="18"/>
  <c r="MV29" i="18"/>
  <c r="OF29" i="18"/>
  <c r="NM29" i="18"/>
  <c r="MP29" i="18"/>
  <c r="NG29" i="18"/>
  <c r="NI29" i="18"/>
  <c r="MW29" i="18"/>
  <c r="MY29" i="18"/>
  <c r="NE29" i="18"/>
  <c r="ND29" i="18"/>
  <c r="ML29" i="18"/>
  <c r="OD29" i="18"/>
  <c r="MM29" i="18"/>
  <c r="MO29" i="18"/>
  <c r="NW29" i="18"/>
  <c r="NY29" i="18"/>
  <c r="NC29" i="18"/>
  <c r="NJ29" i="18"/>
  <c r="NA29" i="18"/>
  <c r="NF29" i="18"/>
  <c r="NO29" i="18"/>
  <c r="NQ29" i="18"/>
  <c r="NS29" i="18"/>
  <c r="NU29" i="18"/>
  <c r="MR29" i="18"/>
  <c r="OA29" i="18"/>
  <c r="MZ29" i="18"/>
  <c r="NB29" i="18"/>
  <c r="OE29" i="18"/>
  <c r="OG29" i="18"/>
  <c r="MX29" i="18"/>
  <c r="NN29" i="18"/>
  <c r="NH29" i="18"/>
  <c r="OB29" i="18"/>
  <c r="NV29" i="18"/>
  <c r="NZ29" i="18"/>
  <c r="MT29" i="18"/>
  <c r="MN29" i="18"/>
  <c r="NR29" i="18"/>
  <c r="NX29" i="18"/>
  <c r="OC29" i="18"/>
  <c r="NK29" i="18"/>
  <c r="MU29" i="18"/>
  <c r="I74" i="28"/>
  <c r="I74" i="30"/>
  <c r="I74" i="35"/>
  <c r="AE58" i="30"/>
  <c r="AE58" i="27"/>
  <c r="AE58" i="35"/>
  <c r="AE58" i="36"/>
  <c r="AE58" i="29"/>
  <c r="AE58" i="26"/>
  <c r="AE58" i="33"/>
  <c r="AE58" i="34"/>
  <c r="S35" i="25"/>
  <c r="S25" i="25"/>
  <c r="AD35" i="25"/>
  <c r="AD25" i="25"/>
  <c r="Y33" i="25"/>
  <c r="Y25" i="25"/>
  <c r="O35" i="25"/>
  <c r="O25" i="25"/>
  <c r="Q33" i="25"/>
  <c r="Q25" i="25"/>
  <c r="M35" i="25"/>
  <c r="M25" i="25"/>
  <c r="X35" i="25"/>
  <c r="X25" i="25"/>
  <c r="N33" i="25"/>
  <c r="N25" i="25"/>
  <c r="AA35" i="25"/>
  <c r="AA25" i="25"/>
  <c r="K35" i="25"/>
  <c r="K25" i="25"/>
  <c r="Z33" i="25"/>
  <c r="Z25" i="25"/>
  <c r="AB33" i="25"/>
  <c r="AB25" i="25"/>
  <c r="P33" i="25"/>
  <c r="P25" i="25"/>
  <c r="U33" i="25"/>
  <c r="U25" i="25"/>
  <c r="W35" i="25"/>
  <c r="W25" i="25"/>
  <c r="R33" i="25"/>
  <c r="R25" i="25"/>
  <c r="AC33" i="25"/>
  <c r="AC25" i="25"/>
  <c r="V33" i="25"/>
  <c r="V25" i="25"/>
  <c r="T35" i="25"/>
  <c r="T25" i="25"/>
  <c r="L35" i="25"/>
  <c r="L25" i="25"/>
  <c r="AE64" i="24"/>
  <c r="AF39" i="35"/>
  <c r="AF39" i="28"/>
  <c r="AF39" i="26"/>
  <c r="AF39" i="36"/>
  <c r="AF39" i="24"/>
  <c r="AF39" i="30"/>
  <c r="AF39" i="27"/>
  <c r="AF39" i="33"/>
  <c r="AF39" i="34"/>
  <c r="AF39" i="29"/>
  <c r="IR88" i="18"/>
  <c r="IR83" i="18"/>
  <c r="IR82" i="18"/>
  <c r="IR90" i="18"/>
  <c r="IR89" i="18"/>
  <c r="IR87" i="18"/>
  <c r="IR85" i="18"/>
  <c r="IR84" i="18"/>
  <c r="IR86" i="18"/>
  <c r="HB19" i="18"/>
  <c r="HW19" i="18" s="1"/>
  <c r="IV19" i="18" s="1"/>
  <c r="AA32" i="25"/>
  <c r="Z32" i="25"/>
  <c r="CY26" i="18"/>
  <c r="HB28" i="18"/>
  <c r="HE29" i="18"/>
  <c r="HE26" i="18"/>
  <c r="HN23" i="18"/>
  <c r="HN25" i="18"/>
  <c r="HH26" i="18"/>
  <c r="HH28" i="18"/>
  <c r="HR28" i="18"/>
  <c r="HF27" i="18"/>
  <c r="HJ26" i="18"/>
  <c r="HP29" i="18"/>
  <c r="HM29" i="18"/>
  <c r="HM26" i="18"/>
  <c r="HK30" i="18"/>
  <c r="HK26" i="18"/>
  <c r="HK22" i="18"/>
  <c r="HT23" i="18"/>
  <c r="HD23" i="18"/>
  <c r="HD25" i="18"/>
  <c r="HU29" i="18"/>
  <c r="HU26" i="18"/>
  <c r="HL27" i="18"/>
  <c r="HB27" i="18"/>
  <c r="HB30" i="18"/>
  <c r="HV27" i="18"/>
  <c r="HP23" i="18"/>
  <c r="HT25" i="18"/>
  <c r="HO30" i="18"/>
  <c r="HO26" i="18"/>
  <c r="HO22" i="18"/>
  <c r="HU23" i="18"/>
  <c r="HG30" i="18"/>
  <c r="HG26" i="18"/>
  <c r="HG22" i="18"/>
  <c r="HQ27" i="18"/>
  <c r="HI25" i="18"/>
  <c r="HN28" i="18"/>
  <c r="HR24" i="18"/>
  <c r="HJ23" i="18"/>
  <c r="HV30" i="18"/>
  <c r="HM22" i="18"/>
  <c r="HO29" i="18"/>
  <c r="HO25" i="18"/>
  <c r="HU25" i="18"/>
  <c r="HU22" i="18"/>
  <c r="HL28" i="18"/>
  <c r="HL24" i="18"/>
  <c r="HL30" i="18"/>
  <c r="HE25" i="18"/>
  <c r="HE22" i="18"/>
  <c r="HH29" i="18"/>
  <c r="HH22" i="18"/>
  <c r="HF30" i="18"/>
  <c r="HF23" i="18"/>
  <c r="HB23" i="18"/>
  <c r="HB26" i="18"/>
  <c r="HJ22" i="18"/>
  <c r="HT26" i="18"/>
  <c r="HT28" i="18"/>
  <c r="HD26" i="18"/>
  <c r="HD28" i="18"/>
  <c r="HG29" i="18"/>
  <c r="HG25" i="18"/>
  <c r="HI28" i="18"/>
  <c r="HM25" i="18"/>
  <c r="HQ29" i="18"/>
  <c r="HE80" i="18"/>
  <c r="HE46" i="18"/>
  <c r="HE78" i="18"/>
  <c r="HE62" i="18"/>
  <c r="HE89" i="18"/>
  <c r="HE57" i="18"/>
  <c r="HE45" i="18"/>
  <c r="HE48" i="18"/>
  <c r="HE32" i="18"/>
  <c r="HE35" i="18"/>
  <c r="HN86" i="18"/>
  <c r="HN70" i="18"/>
  <c r="HN54" i="18"/>
  <c r="HN49" i="18"/>
  <c r="HN77" i="18"/>
  <c r="HN61" i="18"/>
  <c r="HN76" i="18"/>
  <c r="HN60" i="18"/>
  <c r="HN48" i="18"/>
  <c r="HN32" i="18"/>
  <c r="HN35" i="18"/>
  <c r="HN38" i="18"/>
  <c r="HH81" i="18"/>
  <c r="HH52" i="18"/>
  <c r="HH87" i="18"/>
  <c r="HH71" i="18"/>
  <c r="HH55" i="18"/>
  <c r="HH90" i="18"/>
  <c r="HH74" i="18"/>
  <c r="HH58" i="18"/>
  <c r="HH34" i="18"/>
  <c r="HH37" i="18"/>
  <c r="HH36" i="18"/>
  <c r="HR90" i="18"/>
  <c r="HR74" i="18"/>
  <c r="HR58" i="18"/>
  <c r="HR75" i="18"/>
  <c r="HR41" i="18"/>
  <c r="HR77" i="18"/>
  <c r="HR61" i="18"/>
  <c r="HR33" i="18"/>
  <c r="HR59" i="18"/>
  <c r="HR76" i="18"/>
  <c r="HR60" i="18"/>
  <c r="HR48" i="18"/>
  <c r="HR32" i="18"/>
  <c r="HR35" i="18"/>
  <c r="HR38" i="18"/>
  <c r="HF90" i="18"/>
  <c r="HF74" i="18"/>
  <c r="HF58" i="18"/>
  <c r="HF75" i="18"/>
  <c r="HF55" i="18"/>
  <c r="HF81" i="18"/>
  <c r="HF65" i="18"/>
  <c r="HF76" i="18"/>
  <c r="HF60" i="18"/>
  <c r="HF48" i="18"/>
  <c r="HF32" i="18"/>
  <c r="HF35" i="18"/>
  <c r="HF38" i="18"/>
  <c r="HS66" i="18"/>
  <c r="HS53" i="18"/>
  <c r="HS78" i="18"/>
  <c r="HS70" i="18"/>
  <c r="HS63" i="18"/>
  <c r="HS38" i="18"/>
  <c r="HS37" i="18"/>
  <c r="HJ67" i="18"/>
  <c r="HJ86" i="18"/>
  <c r="HJ70" i="18"/>
  <c r="HJ54" i="18"/>
  <c r="HJ71" i="18"/>
  <c r="HJ81" i="18"/>
  <c r="HJ65" i="18"/>
  <c r="HJ49" i="18"/>
  <c r="HJ55" i="18"/>
  <c r="HJ76" i="18"/>
  <c r="HJ60" i="18"/>
  <c r="HJ48" i="18"/>
  <c r="HJ32" i="18"/>
  <c r="HJ35" i="18"/>
  <c r="HJ38" i="18"/>
  <c r="HV67" i="18"/>
  <c r="HV82" i="18"/>
  <c r="HV66" i="18"/>
  <c r="HV50" i="18"/>
  <c r="HV59" i="18"/>
  <c r="HV61" i="18"/>
  <c r="HV45" i="18"/>
  <c r="HV37" i="18"/>
  <c r="HV60" i="18"/>
  <c r="HV48" i="18"/>
  <c r="HV32" i="18"/>
  <c r="HV35" i="18"/>
  <c r="HV38" i="18"/>
  <c r="HP65" i="18"/>
  <c r="HP84" i="18"/>
  <c r="HP68" i="18"/>
  <c r="HP52" i="18"/>
  <c r="HP63" i="18"/>
  <c r="HP78" i="18"/>
  <c r="HP62" i="18"/>
  <c r="HP34" i="18"/>
  <c r="HP37" i="18"/>
  <c r="HP36" i="18"/>
  <c r="HM79" i="18"/>
  <c r="HM63" i="18"/>
  <c r="HM47" i="18"/>
  <c r="HM78" i="18"/>
  <c r="HM62" i="18"/>
  <c r="HM61" i="18"/>
  <c r="HM35" i="18"/>
  <c r="HU87" i="18"/>
  <c r="HU71" i="18"/>
  <c r="HU55" i="18"/>
  <c r="HU80" i="18"/>
  <c r="HU58" i="18"/>
  <c r="HU76" i="18"/>
  <c r="HU77" i="18"/>
  <c r="HU61" i="18"/>
  <c r="HU38" i="18"/>
  <c r="HU35" i="18"/>
  <c r="HL88" i="18"/>
  <c r="HL72" i="18"/>
  <c r="HL56" i="18"/>
  <c r="HL69" i="18"/>
  <c r="HL87" i="18"/>
  <c r="HL71" i="18"/>
  <c r="HL81" i="18"/>
  <c r="HL74" i="18"/>
  <c r="HL43" i="18"/>
  <c r="HL34" i="18"/>
  <c r="HL37" i="18"/>
  <c r="HL36" i="18"/>
  <c r="HG66" i="18"/>
  <c r="HG81" i="18"/>
  <c r="HG65" i="18"/>
  <c r="HQ30" i="18"/>
  <c r="HG36" i="18"/>
  <c r="HG70" i="18"/>
  <c r="HG80" i="18"/>
  <c r="HG64" i="18"/>
  <c r="HG40" i="18"/>
  <c r="HG59" i="18"/>
  <c r="HG44" i="18"/>
  <c r="HG38" i="18"/>
  <c r="HG37" i="18"/>
  <c r="HQ56" i="18"/>
  <c r="HQ83" i="18"/>
  <c r="HQ67" i="18"/>
  <c r="HQ51" i="18"/>
  <c r="HQ58" i="18"/>
  <c r="HQ89" i="18"/>
  <c r="HQ57" i="18"/>
  <c r="HQ35" i="18"/>
  <c r="HI87" i="18"/>
  <c r="HI71" i="18"/>
  <c r="HI55" i="18"/>
  <c r="HI90" i="18"/>
  <c r="HI74" i="18"/>
  <c r="HI58" i="18"/>
  <c r="HI76" i="18"/>
  <c r="HI89" i="18"/>
  <c r="HI57" i="18"/>
  <c r="HI45" i="18"/>
  <c r="HI48" i="18"/>
  <c r="HI32" i="18"/>
  <c r="HI35" i="18"/>
  <c r="HK82" i="18"/>
  <c r="HK57" i="18"/>
  <c r="HK88" i="18"/>
  <c r="HK72" i="18"/>
  <c r="HK56" i="18"/>
  <c r="HK62" i="18"/>
  <c r="HK63" i="18"/>
  <c r="HK38" i="18"/>
  <c r="HK37" i="18"/>
  <c r="HT84" i="18"/>
  <c r="HT68" i="18"/>
  <c r="HT52" i="18"/>
  <c r="HT83" i="18"/>
  <c r="HT51" i="18"/>
  <c r="HT61" i="18"/>
  <c r="HT62" i="18"/>
  <c r="HT48" i="18"/>
  <c r="HT37" i="18"/>
  <c r="HT36" i="18"/>
  <c r="HO89" i="18"/>
  <c r="HO73" i="18"/>
  <c r="HO57" i="18"/>
  <c r="HO88" i="18"/>
  <c r="HO72" i="18"/>
  <c r="HO56" i="18"/>
  <c r="HO82" i="18"/>
  <c r="HO75" i="18"/>
  <c r="HO59" i="18"/>
  <c r="HO38" i="18"/>
  <c r="HO37" i="18"/>
  <c r="HD69" i="18"/>
  <c r="HD88" i="18"/>
  <c r="HD72" i="18"/>
  <c r="HD56" i="18"/>
  <c r="HD57" i="18"/>
  <c r="HD83" i="18"/>
  <c r="HD67" i="18"/>
  <c r="HD51" i="18"/>
  <c r="HD90" i="18"/>
  <c r="HD74" i="18"/>
  <c r="HD58" i="18"/>
  <c r="HD35" i="18"/>
  <c r="HD36" i="18"/>
  <c r="HC89" i="18"/>
  <c r="HC73" i="18"/>
  <c r="HC57" i="18"/>
  <c r="HC66" i="18"/>
  <c r="HC48" i="18"/>
  <c r="HC76" i="18"/>
  <c r="HC60" i="18"/>
  <c r="HC79" i="18"/>
  <c r="HC63" i="18"/>
  <c r="HC32" i="18"/>
  <c r="HC38" i="18"/>
  <c r="HC37" i="18"/>
  <c r="HH25" i="18"/>
  <c r="HR26" i="18"/>
  <c r="GG72" i="18"/>
  <c r="IR72" i="18" s="1"/>
  <c r="HB82" i="18"/>
  <c r="GG51" i="18"/>
  <c r="IR51" i="18" s="1"/>
  <c r="HB61" i="18"/>
  <c r="GG46" i="18"/>
  <c r="IR46" i="18" s="1"/>
  <c r="HB56" i="18"/>
  <c r="GG30" i="18"/>
  <c r="IR30" i="18" s="1"/>
  <c r="HB40" i="18"/>
  <c r="GG49" i="18"/>
  <c r="IR49" i="18" s="1"/>
  <c r="HB59" i="18"/>
  <c r="HB29" i="18"/>
  <c r="HS30" i="18"/>
  <c r="HT22" i="18"/>
  <c r="HU33" i="18"/>
  <c r="HU36" i="18"/>
  <c r="HL55" i="18"/>
  <c r="HQ90" i="18"/>
  <c r="HQ49" i="18"/>
  <c r="HI68" i="18"/>
  <c r="HK58" i="18"/>
  <c r="HK89" i="18"/>
  <c r="HK79" i="18"/>
  <c r="HK40" i="18"/>
  <c r="HT57" i="18"/>
  <c r="HT67" i="18"/>
  <c r="HT38" i="18"/>
  <c r="HO32" i="18"/>
  <c r="HO36" i="18"/>
  <c r="HC58" i="18"/>
  <c r="HH24" i="18"/>
  <c r="HR25" i="18"/>
  <c r="HR22" i="18"/>
  <c r="HF24" i="18"/>
  <c r="HF28" i="18"/>
  <c r="GG73" i="18"/>
  <c r="IR73" i="18" s="1"/>
  <c r="HB83" i="18"/>
  <c r="GG43" i="18"/>
  <c r="IR43" i="18" s="1"/>
  <c r="HB53" i="18"/>
  <c r="GG66" i="18"/>
  <c r="IR66" i="18" s="1"/>
  <c r="HB76" i="18"/>
  <c r="GG68" i="18"/>
  <c r="IR68" i="18" s="1"/>
  <c r="HB78" i="18"/>
  <c r="GG39" i="18"/>
  <c r="IR39" i="18" s="1"/>
  <c r="HB49" i="18"/>
  <c r="GG79" i="18"/>
  <c r="IR79" i="18" s="1"/>
  <c r="HB89" i="18"/>
  <c r="GG63" i="18"/>
  <c r="IR63" i="18" s="1"/>
  <c r="HB73" i="18"/>
  <c r="GG35" i="18"/>
  <c r="IR35" i="18" s="1"/>
  <c r="HB45" i="18"/>
  <c r="GG42" i="18"/>
  <c r="IR42" i="18" s="1"/>
  <c r="HB52" i="18"/>
  <c r="GG26" i="18"/>
  <c r="IR26" i="18" s="1"/>
  <c r="HB36" i="18"/>
  <c r="GG45" i="18"/>
  <c r="IR45" i="18" s="1"/>
  <c r="HB55" i="18"/>
  <c r="GG29" i="18"/>
  <c r="IR29" i="18" s="1"/>
  <c r="HB39" i="18"/>
  <c r="GG48" i="18"/>
  <c r="IR48" i="18" s="1"/>
  <c r="HB58" i="18"/>
  <c r="GG32" i="18"/>
  <c r="IR32" i="18" s="1"/>
  <c r="HB42" i="18"/>
  <c r="HB25" i="18"/>
  <c r="HS29" i="18"/>
  <c r="HS25" i="18"/>
  <c r="HJ25" i="18"/>
  <c r="HV28" i="18"/>
  <c r="HV23" i="18"/>
  <c r="HP27" i="18"/>
  <c r="HP25" i="18"/>
  <c r="HP22" i="18"/>
  <c r="HM24" i="18"/>
  <c r="HK29" i="18"/>
  <c r="HK25" i="18"/>
  <c r="HC29" i="18"/>
  <c r="HC25" i="18"/>
  <c r="HU27" i="18"/>
  <c r="HL23" i="18"/>
  <c r="HQ28" i="18"/>
  <c r="HQ23" i="18"/>
  <c r="HI30" i="18"/>
  <c r="HE76" i="18"/>
  <c r="HE52" i="18"/>
  <c r="HE75" i="18"/>
  <c r="HE59" i="18"/>
  <c r="HE90" i="18"/>
  <c r="HE74" i="18"/>
  <c r="HE58" i="18"/>
  <c r="HE68" i="18"/>
  <c r="HE85" i="18"/>
  <c r="HE69" i="18"/>
  <c r="HE53" i="18"/>
  <c r="HE41" i="18"/>
  <c r="HE44" i="18"/>
  <c r="HE47" i="18"/>
  <c r="HE31" i="18"/>
  <c r="HN75" i="18"/>
  <c r="HN51" i="18"/>
  <c r="HN82" i="18"/>
  <c r="HN66" i="18"/>
  <c r="HN50" i="18"/>
  <c r="HN89" i="18"/>
  <c r="HN73" i="18"/>
  <c r="HN57" i="18"/>
  <c r="HN88" i="18"/>
  <c r="HN72" i="18"/>
  <c r="HN56" i="18"/>
  <c r="HN44" i="18"/>
  <c r="HN47" i="18"/>
  <c r="HN31" i="18"/>
  <c r="HN34" i="18"/>
  <c r="HH77" i="18"/>
  <c r="HH53" i="18"/>
  <c r="HH80" i="18"/>
  <c r="HH64" i="18"/>
  <c r="HH48" i="18"/>
  <c r="HH83" i="18"/>
  <c r="HH67" i="18"/>
  <c r="HH51" i="18"/>
  <c r="HH86" i="18"/>
  <c r="HH70" i="18"/>
  <c r="HH54" i="18"/>
  <c r="HH46" i="18"/>
  <c r="HH49" i="18"/>
  <c r="HH33" i="18"/>
  <c r="HH32" i="18"/>
  <c r="HR86" i="18"/>
  <c r="HR70" i="18"/>
  <c r="HR54" i="18"/>
  <c r="HR67" i="18"/>
  <c r="HR89" i="18"/>
  <c r="HR73" i="18"/>
  <c r="HR57" i="18"/>
  <c r="HR79" i="18"/>
  <c r="HR88" i="18"/>
  <c r="HR72" i="18"/>
  <c r="HR56" i="18"/>
  <c r="HR44" i="18"/>
  <c r="HR47" i="18"/>
  <c r="HR31" i="18"/>
  <c r="HR34" i="18"/>
  <c r="HF86" i="18"/>
  <c r="HF70" i="18"/>
  <c r="HF54" i="18"/>
  <c r="HF67" i="18"/>
  <c r="HF37" i="18"/>
  <c r="HF77" i="18"/>
  <c r="HF61" i="18"/>
  <c r="HF79" i="18"/>
  <c r="HF88" i="18"/>
  <c r="HF72" i="18"/>
  <c r="HF56" i="18"/>
  <c r="HF44" i="18"/>
  <c r="HF47" i="18"/>
  <c r="HF31" i="18"/>
  <c r="HF34" i="18"/>
  <c r="HS62" i="18"/>
  <c r="HS81" i="18"/>
  <c r="HS65" i="18"/>
  <c r="HS49" i="18"/>
  <c r="HS58" i="18"/>
  <c r="HS84" i="18"/>
  <c r="HS68" i="18"/>
  <c r="HS52" i="18"/>
  <c r="HS54" i="18"/>
  <c r="HS75" i="18"/>
  <c r="HS59" i="18"/>
  <c r="HS47" i="18"/>
  <c r="HS31" i="18"/>
  <c r="HS34" i="18"/>
  <c r="HS33" i="18"/>
  <c r="HJ63" i="18"/>
  <c r="HJ82" i="18"/>
  <c r="HJ66" i="18"/>
  <c r="HJ50" i="18"/>
  <c r="HJ51" i="18"/>
  <c r="HJ77" i="18"/>
  <c r="HJ61" i="18"/>
  <c r="HJ41" i="18"/>
  <c r="HJ88" i="18"/>
  <c r="HJ72" i="18"/>
  <c r="HJ56" i="18"/>
  <c r="HJ44" i="18"/>
  <c r="HJ47" i="18"/>
  <c r="HJ31" i="18"/>
  <c r="HJ34" i="18"/>
  <c r="HV63" i="18"/>
  <c r="HV78" i="18"/>
  <c r="HV62" i="18"/>
  <c r="HV33" i="18"/>
  <c r="HV89" i="18"/>
  <c r="HV73" i="18"/>
  <c r="HV57" i="18"/>
  <c r="HV75" i="18"/>
  <c r="HV88" i="18"/>
  <c r="HV72" i="18"/>
  <c r="HV56" i="18"/>
  <c r="HV44" i="18"/>
  <c r="HV47" i="18"/>
  <c r="HV31" i="18"/>
  <c r="HV34" i="18"/>
  <c r="HP61" i="18"/>
  <c r="HP80" i="18"/>
  <c r="HP64" i="18"/>
  <c r="HP48" i="18"/>
  <c r="HP57" i="18"/>
  <c r="HP75" i="18"/>
  <c r="HP59" i="18"/>
  <c r="HP73" i="18"/>
  <c r="HP90" i="18"/>
  <c r="HP74" i="18"/>
  <c r="GG47" i="18"/>
  <c r="IR47" i="18" s="1"/>
  <c r="HB57" i="18"/>
  <c r="GG77" i="18"/>
  <c r="IR77" i="18" s="1"/>
  <c r="HB87" i="18"/>
  <c r="GG61" i="18"/>
  <c r="IR61" i="18" s="1"/>
  <c r="HB71" i="18"/>
  <c r="GG70" i="18"/>
  <c r="IR70" i="18" s="1"/>
  <c r="HB80" i="18"/>
  <c r="GG55" i="18"/>
  <c r="IR55" i="18" s="1"/>
  <c r="HB65" i="18"/>
  <c r="GG33" i="18"/>
  <c r="IR33" i="18" s="1"/>
  <c r="HB43" i="18"/>
  <c r="GG36" i="18"/>
  <c r="IR36" i="18" s="1"/>
  <c r="HB46" i="18"/>
  <c r="HS22" i="18"/>
  <c r="HJ29" i="18"/>
  <c r="HP26" i="18"/>
  <c r="HC30" i="18"/>
  <c r="HC26" i="18"/>
  <c r="HI23" i="18"/>
  <c r="HE63" i="18"/>
  <c r="HE73" i="18"/>
  <c r="HN55" i="18"/>
  <c r="HN67" i="18"/>
  <c r="HS85" i="18"/>
  <c r="HS69" i="18"/>
  <c r="HS88" i="18"/>
  <c r="HS35" i="18"/>
  <c r="HP77" i="18"/>
  <c r="HP79" i="18"/>
  <c r="HP43" i="18"/>
  <c r="HP39" i="18"/>
  <c r="HM52" i="18"/>
  <c r="HM34" i="18"/>
  <c r="HM49" i="18"/>
  <c r="HM36" i="18"/>
  <c r="HU90" i="18"/>
  <c r="HU52" i="18"/>
  <c r="HL58" i="18"/>
  <c r="HG35" i="18"/>
  <c r="HQ80" i="18"/>
  <c r="HQ73" i="18"/>
  <c r="HI73" i="18"/>
  <c r="HK35" i="18"/>
  <c r="HT78" i="18"/>
  <c r="HC82" i="18"/>
  <c r="HC35" i="18"/>
  <c r="HE23" i="18"/>
  <c r="HE27" i="18"/>
  <c r="HE28" i="18"/>
  <c r="HN26" i="18"/>
  <c r="HN24" i="18"/>
  <c r="HH27" i="18"/>
  <c r="HR29" i="18"/>
  <c r="HR27" i="18"/>
  <c r="HF29" i="18"/>
  <c r="HF26" i="18"/>
  <c r="GG74" i="18"/>
  <c r="IR74" i="18" s="1"/>
  <c r="HB84" i="18"/>
  <c r="GG69" i="18"/>
  <c r="IR69" i="18" s="1"/>
  <c r="HB79" i="18"/>
  <c r="GG27" i="18"/>
  <c r="IR27" i="18" s="1"/>
  <c r="HB37" i="18"/>
  <c r="GG31" i="18"/>
  <c r="IR31" i="18" s="1"/>
  <c r="HB41" i="18"/>
  <c r="GG80" i="18"/>
  <c r="IR80" i="18" s="1"/>
  <c r="HB90" i="18"/>
  <c r="GG64" i="18"/>
  <c r="IR64" i="18" s="1"/>
  <c r="HB74" i="18"/>
  <c r="GG23" i="18"/>
  <c r="IR23" i="18" s="1"/>
  <c r="HB33" i="18"/>
  <c r="GG75" i="18"/>
  <c r="IR75" i="18" s="1"/>
  <c r="HB85" i="18"/>
  <c r="GG59" i="18"/>
  <c r="IR59" i="18" s="1"/>
  <c r="HB69" i="18"/>
  <c r="GG54" i="18"/>
  <c r="IR54" i="18" s="1"/>
  <c r="HB64" i="18"/>
  <c r="GG38" i="18"/>
  <c r="IR38" i="18" s="1"/>
  <c r="HB48" i="18"/>
  <c r="GG22" i="18"/>
  <c r="IR22" i="18" s="1"/>
  <c r="HB32" i="18"/>
  <c r="GG57" i="18"/>
  <c r="IR57" i="18" s="1"/>
  <c r="HB67" i="18"/>
  <c r="GG41" i="18"/>
  <c r="IR41" i="18" s="1"/>
  <c r="HB51" i="18"/>
  <c r="GG25" i="18"/>
  <c r="IR25" i="18" s="1"/>
  <c r="HB35" i="18"/>
  <c r="HB22" i="18"/>
  <c r="GG44" i="18"/>
  <c r="IR44" i="18" s="1"/>
  <c r="HB54" i="18"/>
  <c r="GG28" i="18"/>
  <c r="IR28" i="18" s="1"/>
  <c r="HB38" i="18"/>
  <c r="HS28" i="18"/>
  <c r="HS24" i="18"/>
  <c r="HJ27" i="18"/>
  <c r="HJ28" i="18"/>
  <c r="HV29" i="18"/>
  <c r="HV26" i="18"/>
  <c r="HP28" i="18"/>
  <c r="HM27" i="18"/>
  <c r="HK28" i="18"/>
  <c r="HK24" i="18"/>
  <c r="HT30" i="18"/>
  <c r="HT24" i="18"/>
  <c r="HO28" i="18"/>
  <c r="HO24" i="18"/>
  <c r="HD22" i="18"/>
  <c r="HD30" i="18"/>
  <c r="HD24" i="18"/>
  <c r="HC28" i="18"/>
  <c r="HC24" i="18"/>
  <c r="HU28" i="18"/>
  <c r="HL29" i="18"/>
  <c r="HL26" i="18"/>
  <c r="HG28" i="18"/>
  <c r="HG24" i="18"/>
  <c r="HQ26" i="18"/>
  <c r="HI26" i="18"/>
  <c r="HI22" i="18"/>
  <c r="HI24" i="18"/>
  <c r="HE88" i="18"/>
  <c r="HE72" i="18"/>
  <c r="HE87" i="18"/>
  <c r="HE71" i="18"/>
  <c r="HE55" i="18"/>
  <c r="HE86" i="18"/>
  <c r="HE70" i="18"/>
  <c r="HE54" i="18"/>
  <c r="HE64" i="18"/>
  <c r="HE81" i="18"/>
  <c r="HE65" i="18"/>
  <c r="HE38" i="18"/>
  <c r="HE37" i="18"/>
  <c r="HE40" i="18"/>
  <c r="HE43" i="18"/>
  <c r="HN87" i="18"/>
  <c r="HN71" i="18"/>
  <c r="HN45" i="18"/>
  <c r="HN78" i="18"/>
  <c r="HN62" i="18"/>
  <c r="HN41" i="18"/>
  <c r="HN85" i="18"/>
  <c r="HN69" i="18"/>
  <c r="HN53" i="18"/>
  <c r="HN84" i="18"/>
  <c r="HN68" i="18"/>
  <c r="HN52" i="18"/>
  <c r="HN40" i="18"/>
  <c r="HN43" i="18"/>
  <c r="HN46" i="18"/>
  <c r="HH85" i="18"/>
  <c r="HH73" i="18"/>
  <c r="HH43" i="18"/>
  <c r="HH76" i="18"/>
  <c r="HH60" i="18"/>
  <c r="HH39" i="18"/>
  <c r="HH79" i="18"/>
  <c r="HH63" i="18"/>
  <c r="HH35" i="18"/>
  <c r="HH82" i="18"/>
  <c r="HH66" i="18"/>
  <c r="HH50" i="18"/>
  <c r="HH42" i="18"/>
  <c r="HH45" i="18"/>
  <c r="HH44" i="18"/>
  <c r="HR83" i="18"/>
  <c r="HR82" i="18"/>
  <c r="HR66" i="18"/>
  <c r="HR50" i="18"/>
  <c r="HR55" i="18"/>
  <c r="HR85" i="18"/>
  <c r="HR69" i="18"/>
  <c r="HR53" i="18"/>
  <c r="HR71" i="18"/>
  <c r="HR84" i="18"/>
  <c r="HR68" i="18"/>
  <c r="HR52" i="18"/>
  <c r="HR40" i="18"/>
  <c r="HR43" i="18"/>
  <c r="HR46" i="18"/>
  <c r="HF87" i="18"/>
  <c r="HF82" i="18"/>
  <c r="HF66" i="18"/>
  <c r="HF50" i="18"/>
  <c r="HF63" i="18"/>
  <c r="HF89" i="18"/>
  <c r="HF73" i="18"/>
  <c r="HF57" i="18"/>
  <c r="HF71" i="18"/>
  <c r="HF84" i="18"/>
  <c r="HF68" i="18"/>
  <c r="HF52" i="18"/>
  <c r="HF40" i="18"/>
  <c r="HF43" i="18"/>
  <c r="GG67" i="18"/>
  <c r="HB77" i="18"/>
  <c r="GG52" i="18"/>
  <c r="IR52" i="18" s="1"/>
  <c r="HB62" i="18"/>
  <c r="HS26" i="18"/>
  <c r="HV24" i="18"/>
  <c r="HM28" i="18"/>
  <c r="HC22" i="18"/>
  <c r="HQ24" i="18"/>
  <c r="HE56" i="18"/>
  <c r="HE79" i="18"/>
  <c r="HE42" i="18"/>
  <c r="HN79" i="18"/>
  <c r="HH57" i="18"/>
  <c r="HH84" i="18"/>
  <c r="HH68" i="18"/>
  <c r="HH31" i="18"/>
  <c r="HF45" i="18"/>
  <c r="HF49" i="18"/>
  <c r="HS72" i="18"/>
  <c r="HS56" i="18"/>
  <c r="HS79" i="18"/>
  <c r="HS32" i="18"/>
  <c r="HV77" i="18"/>
  <c r="HV76" i="18"/>
  <c r="HP35" i="18"/>
  <c r="HM68" i="18"/>
  <c r="HM42" i="18"/>
  <c r="HM77" i="18"/>
  <c r="HM33" i="18"/>
  <c r="HU74" i="18"/>
  <c r="HL90" i="18"/>
  <c r="HG48" i="18"/>
  <c r="HG75" i="18"/>
  <c r="HQ74" i="18"/>
  <c r="HQ33" i="18"/>
  <c r="HQ36" i="18"/>
  <c r="HK73" i="18"/>
  <c r="HT81" i="18"/>
  <c r="HO70" i="18"/>
  <c r="HO35" i="18"/>
  <c r="HD34" i="18"/>
  <c r="HD37" i="18"/>
  <c r="HN22" i="18"/>
  <c r="HE24" i="18"/>
  <c r="HE30" i="18"/>
  <c r="HN30" i="18"/>
  <c r="HN27" i="18"/>
  <c r="HN29" i="18"/>
  <c r="HH30" i="18"/>
  <c r="HH23" i="18"/>
  <c r="HR30" i="18"/>
  <c r="HR23" i="18"/>
  <c r="HF25" i="18"/>
  <c r="HF22" i="18"/>
  <c r="GG78" i="18"/>
  <c r="IR78" i="18" s="1"/>
  <c r="HB88" i="18"/>
  <c r="GG62" i="18"/>
  <c r="IR62" i="18" s="1"/>
  <c r="HB72" i="18"/>
  <c r="GG65" i="18"/>
  <c r="IR65" i="18" s="1"/>
  <c r="HB75" i="18"/>
  <c r="HB24" i="18"/>
  <c r="GG76" i="18"/>
  <c r="IR76" i="18" s="1"/>
  <c r="HB86" i="18"/>
  <c r="GG60" i="18"/>
  <c r="IR60" i="18" s="1"/>
  <c r="HB70" i="18"/>
  <c r="GG71" i="18"/>
  <c r="IR71" i="18" s="1"/>
  <c r="HB81" i="18"/>
  <c r="GG58" i="18"/>
  <c r="IR58" i="18" s="1"/>
  <c r="HB68" i="18"/>
  <c r="GG50" i="18"/>
  <c r="IR50" i="18" s="1"/>
  <c r="HB60" i="18"/>
  <c r="GG34" i="18"/>
  <c r="IR34" i="18" s="1"/>
  <c r="HB44" i="18"/>
  <c r="GG53" i="18"/>
  <c r="IR53" i="18" s="1"/>
  <c r="HB63" i="18"/>
  <c r="GG37" i="18"/>
  <c r="IR37" i="18" s="1"/>
  <c r="HB47" i="18"/>
  <c r="GG21" i="18"/>
  <c r="IR21" i="18" s="1"/>
  <c r="HB31" i="18"/>
  <c r="GG56" i="18"/>
  <c r="IR56" i="18" s="1"/>
  <c r="HB66" i="18"/>
  <c r="GG40" i="18"/>
  <c r="IR40" i="18" s="1"/>
  <c r="HB50" i="18"/>
  <c r="GG24" i="18"/>
  <c r="IR24" i="18" s="1"/>
  <c r="HB34" i="18"/>
  <c r="HS27" i="18"/>
  <c r="HS23" i="18"/>
  <c r="HJ24" i="18"/>
  <c r="HJ30" i="18"/>
  <c r="HV25" i="18"/>
  <c r="HV22" i="18"/>
  <c r="HP24" i="18"/>
  <c r="HP30" i="18"/>
  <c r="HM30" i="18"/>
  <c r="HM23" i="18"/>
  <c r="HK27" i="18"/>
  <c r="HK23" i="18"/>
  <c r="HT27" i="18"/>
  <c r="HT29" i="18"/>
  <c r="HO27" i="18"/>
  <c r="HO23" i="18"/>
  <c r="HD27" i="18"/>
  <c r="HD29" i="18"/>
  <c r="HC27" i="18"/>
  <c r="HC23" i="18"/>
  <c r="HU24" i="18"/>
  <c r="HU30" i="18"/>
  <c r="HL25" i="18"/>
  <c r="HL22" i="18"/>
  <c r="HG27" i="18"/>
  <c r="HG23" i="18"/>
  <c r="HQ25" i="18"/>
  <c r="HQ22" i="18"/>
  <c r="HI27" i="18"/>
  <c r="HI29" i="18"/>
  <c r="HE84" i="18"/>
  <c r="HE60" i="18"/>
  <c r="HE83" i="18"/>
  <c r="HE67" i="18"/>
  <c r="HE51" i="18"/>
  <c r="HE82" i="18"/>
  <c r="HE66" i="18"/>
  <c r="HE50" i="18"/>
  <c r="HE34" i="18"/>
  <c r="HE77" i="18"/>
  <c r="HE61" i="18"/>
  <c r="HE49" i="18"/>
  <c r="HE33" i="18"/>
  <c r="HE36" i="18"/>
  <c r="HE39" i="18"/>
  <c r="HN83" i="18"/>
  <c r="HN59" i="18"/>
  <c r="HN90" i="18"/>
  <c r="HN74" i="18"/>
  <c r="HN58" i="18"/>
  <c r="HN63" i="18"/>
  <c r="HN81" i="18"/>
  <c r="HN65" i="18"/>
  <c r="HN37" i="18"/>
  <c r="HN80" i="18"/>
  <c r="HN64" i="18"/>
  <c r="HN33" i="18"/>
  <c r="HN36" i="18"/>
  <c r="HN39" i="18"/>
  <c r="HN42" i="18"/>
  <c r="HH89" i="18"/>
  <c r="HH69" i="18"/>
  <c r="HH88" i="18"/>
  <c r="HH72" i="18"/>
  <c r="HH56" i="18"/>
  <c r="HH65" i="18"/>
  <c r="HH75" i="18"/>
  <c r="HH59" i="18"/>
  <c r="HH61" i="18"/>
  <c r="HH78" i="18"/>
  <c r="HH62" i="18"/>
  <c r="HH47" i="18"/>
  <c r="HH38" i="18"/>
  <c r="HH41" i="18"/>
  <c r="HH40" i="18"/>
  <c r="HR87" i="18"/>
  <c r="HR78" i="18"/>
  <c r="HR62" i="18"/>
  <c r="HR37" i="18"/>
  <c r="HR51" i="18"/>
  <c r="HR81" i="18"/>
  <c r="HR65" i="18"/>
  <c r="HR49" i="18"/>
  <c r="HR63" i="18"/>
  <c r="HR80" i="18"/>
  <c r="HR64" i="18"/>
  <c r="HR45" i="18"/>
  <c r="HR36" i="18"/>
  <c r="HR39" i="18"/>
  <c r="HR42" i="18"/>
  <c r="HF83" i="18"/>
  <c r="HF78" i="18"/>
  <c r="HF62" i="18"/>
  <c r="HF33" i="18"/>
  <c r="HF59" i="18"/>
  <c r="HF85" i="18"/>
  <c r="HP58" i="18"/>
  <c r="HP46" i="18"/>
  <c r="HP49" i="18"/>
  <c r="HP33" i="18"/>
  <c r="HP32" i="18"/>
  <c r="HM64" i="18"/>
  <c r="HM75" i="18"/>
  <c r="HM59" i="18"/>
  <c r="HM38" i="18"/>
  <c r="HM90" i="18"/>
  <c r="HM74" i="18"/>
  <c r="HM58" i="18"/>
  <c r="HM80" i="18"/>
  <c r="HM89" i="18"/>
  <c r="HM73" i="18"/>
  <c r="HM57" i="18"/>
  <c r="HM45" i="18"/>
  <c r="HM48" i="18"/>
  <c r="HM32" i="18"/>
  <c r="HM31" i="18"/>
  <c r="HU83" i="18"/>
  <c r="HU67" i="18"/>
  <c r="HU51" i="18"/>
  <c r="HU72" i="18"/>
  <c r="HU86" i="18"/>
  <c r="HU70" i="18"/>
  <c r="HU54" i="18"/>
  <c r="HU68" i="18"/>
  <c r="HU89" i="18"/>
  <c r="HU73" i="18"/>
  <c r="HU57" i="18"/>
  <c r="HU45" i="18"/>
  <c r="HU48" i="18"/>
  <c r="HU32" i="18"/>
  <c r="HU31" i="18"/>
  <c r="HL84" i="18"/>
  <c r="HL68" i="18"/>
  <c r="HL52" i="18"/>
  <c r="HL61" i="18"/>
  <c r="HL83" i="18"/>
  <c r="HL67" i="18"/>
  <c r="HL51" i="18"/>
  <c r="HL77" i="18"/>
  <c r="HL86" i="18"/>
  <c r="HL70" i="18"/>
  <c r="HL54" i="18"/>
  <c r="HL46" i="18"/>
  <c r="HL49" i="18"/>
  <c r="HL33" i="18"/>
  <c r="HL32" i="18"/>
  <c r="HG62" i="18"/>
  <c r="HG77" i="18"/>
  <c r="HG61" i="18"/>
  <c r="HG82" i="18"/>
  <c r="HG58" i="18"/>
  <c r="HG76" i="18"/>
  <c r="HG60" i="18"/>
  <c r="HG32" i="18"/>
  <c r="HG87" i="18"/>
  <c r="HG71" i="18"/>
  <c r="HG55" i="18"/>
  <c r="HG47" i="18"/>
  <c r="HG31" i="18"/>
  <c r="HG34" i="18"/>
  <c r="HG33" i="18"/>
  <c r="HQ76" i="18"/>
  <c r="HQ52" i="18"/>
  <c r="HQ79" i="18"/>
  <c r="HQ63" i="18"/>
  <c r="HQ34" i="18"/>
  <c r="HQ86" i="18"/>
  <c r="HQ70" i="18"/>
  <c r="HQ54" i="18"/>
  <c r="HQ85" i="18"/>
  <c r="HQ69" i="18"/>
  <c r="HQ53" i="18"/>
  <c r="HQ45" i="18"/>
  <c r="HQ48" i="18"/>
  <c r="HQ32" i="18"/>
  <c r="HQ31" i="18"/>
  <c r="HI83" i="18"/>
  <c r="HI67" i="18"/>
  <c r="HI51" i="18"/>
  <c r="HI64" i="18"/>
  <c r="HI86" i="18"/>
  <c r="HI70" i="18"/>
  <c r="HI54" i="18"/>
  <c r="HI72" i="18"/>
  <c r="HI85" i="18"/>
  <c r="HI69" i="18"/>
  <c r="HI53" i="18"/>
  <c r="HI41" i="18"/>
  <c r="HI44" i="18"/>
  <c r="HI47" i="18"/>
  <c r="HI31" i="18"/>
  <c r="HK78" i="18"/>
  <c r="HK54" i="18"/>
  <c r="HK85" i="18"/>
  <c r="HK69" i="18"/>
  <c r="HK53" i="18"/>
  <c r="HK84" i="18"/>
  <c r="HK68" i="18"/>
  <c r="HK52" i="18"/>
  <c r="HK48" i="18"/>
  <c r="HK75" i="18"/>
  <c r="HK59" i="18"/>
  <c r="HK47" i="18"/>
  <c r="HK31" i="18"/>
  <c r="HK34" i="18"/>
  <c r="HK33" i="18"/>
  <c r="HT77" i="18"/>
  <c r="HT53" i="18"/>
  <c r="HT80" i="18"/>
  <c r="HT64" i="18"/>
  <c r="HT43" i="18"/>
  <c r="HT79" i="18"/>
  <c r="HT63" i="18"/>
  <c r="HT47" i="18"/>
  <c r="HT90" i="18"/>
  <c r="HT74" i="18"/>
  <c r="HT58" i="18"/>
  <c r="HT35" i="18"/>
  <c r="HT34" i="18"/>
  <c r="HT33" i="18"/>
  <c r="HT32" i="18"/>
  <c r="HO85" i="18"/>
  <c r="HO69" i="18"/>
  <c r="HO53" i="18"/>
  <c r="HO66" i="18"/>
  <c r="HO84" i="18"/>
  <c r="HO68" i="18"/>
  <c r="HO52" i="18"/>
  <c r="HO78" i="18"/>
  <c r="HO87" i="18"/>
  <c r="HO71" i="18"/>
  <c r="HO55" i="18"/>
  <c r="HO47" i="18"/>
  <c r="HO31" i="18"/>
  <c r="HO34" i="18"/>
  <c r="HO33" i="18"/>
  <c r="HD65" i="18"/>
  <c r="HD84" i="18"/>
  <c r="HD68" i="18"/>
  <c r="HD52" i="18"/>
  <c r="HD53" i="18"/>
  <c r="HD79" i="18"/>
  <c r="HD63" i="18"/>
  <c r="HD39" i="18"/>
  <c r="HD86" i="18"/>
  <c r="HD70" i="18"/>
  <c r="HD54" i="18"/>
  <c r="HD46" i="18"/>
  <c r="HD49" i="18"/>
  <c r="HD33" i="18"/>
  <c r="HD32" i="18"/>
  <c r="HC85" i="18"/>
  <c r="HC69" i="18"/>
  <c r="HC53" i="18"/>
  <c r="HC62" i="18"/>
  <c r="HC88" i="18"/>
  <c r="HC72" i="18"/>
  <c r="HC56" i="18"/>
  <c r="HC78" i="18"/>
  <c r="HC44" i="18"/>
  <c r="HC75" i="18"/>
  <c r="HC59" i="18"/>
  <c r="HC47" i="18"/>
  <c r="HC31" i="18"/>
  <c r="HC34" i="18"/>
  <c r="HC33" i="18"/>
  <c r="HF46" i="18"/>
  <c r="HS86" i="18"/>
  <c r="HS48" i="18"/>
  <c r="HS77" i="18"/>
  <c r="HS61" i="18"/>
  <c r="HS40" i="18"/>
  <c r="HS50" i="18"/>
  <c r="HS80" i="18"/>
  <c r="HS64" i="18"/>
  <c r="HS36" i="18"/>
  <c r="HS87" i="18"/>
  <c r="HS71" i="18"/>
  <c r="HS55" i="18"/>
  <c r="HS43" i="18"/>
  <c r="HS46" i="18"/>
  <c r="HS45" i="18"/>
  <c r="HJ87" i="18"/>
  <c r="HJ33" i="18"/>
  <c r="HJ78" i="18"/>
  <c r="HJ62" i="18"/>
  <c r="HJ45" i="18"/>
  <c r="HJ89" i="18"/>
  <c r="HJ73" i="18"/>
  <c r="HJ57" i="18"/>
  <c r="HJ75" i="18"/>
  <c r="HJ84" i="18"/>
  <c r="HJ68" i="18"/>
  <c r="HJ52" i="18"/>
  <c r="HJ40" i="18"/>
  <c r="HJ43" i="18"/>
  <c r="HJ46" i="18"/>
  <c r="HV87" i="18"/>
  <c r="HV90" i="18"/>
  <c r="HV74" i="18"/>
  <c r="HV58" i="18"/>
  <c r="HV79" i="18"/>
  <c r="HV85" i="18"/>
  <c r="HV69" i="18"/>
  <c r="HV53" i="18"/>
  <c r="HV55" i="18"/>
  <c r="HV84" i="18"/>
  <c r="HV68" i="18"/>
  <c r="HV52" i="18"/>
  <c r="HV40" i="18"/>
  <c r="HV43" i="18"/>
  <c r="HV46" i="18"/>
  <c r="HP89" i="18"/>
  <c r="HP47" i="18"/>
  <c r="HP76" i="18"/>
  <c r="HP60" i="18"/>
  <c r="HP31" i="18"/>
  <c r="HP87" i="18"/>
  <c r="HP71" i="18"/>
  <c r="HP55" i="18"/>
  <c r="HP69" i="18"/>
  <c r="HP86" i="18"/>
  <c r="HP70" i="18"/>
  <c r="HP54" i="18"/>
  <c r="HP42" i="18"/>
  <c r="HP45" i="18"/>
  <c r="HP44" i="18"/>
  <c r="HM84" i="18"/>
  <c r="HM87" i="18"/>
  <c r="HM71" i="18"/>
  <c r="HM55" i="18"/>
  <c r="HM76" i="18"/>
  <c r="HM86" i="18"/>
  <c r="HM70" i="18"/>
  <c r="HM54" i="18"/>
  <c r="HM60" i="18"/>
  <c r="HM85" i="18"/>
  <c r="HM69" i="18"/>
  <c r="HM53" i="18"/>
  <c r="HM41" i="18"/>
  <c r="HM44" i="18"/>
  <c r="HM43" i="18"/>
  <c r="HU88" i="18"/>
  <c r="HU79" i="18"/>
  <c r="HU63" i="18"/>
  <c r="HU47" i="18"/>
  <c r="HU60" i="18"/>
  <c r="HU82" i="18"/>
  <c r="HU66" i="18"/>
  <c r="HU50" i="18"/>
  <c r="HU64" i="18"/>
  <c r="HU85" i="18"/>
  <c r="HU69" i="18"/>
  <c r="HU53" i="18"/>
  <c r="HU41" i="18"/>
  <c r="HU44" i="18"/>
  <c r="HU43" i="18"/>
  <c r="HL89" i="18"/>
  <c r="HL80" i="18"/>
  <c r="HL64" i="18"/>
  <c r="HL35" i="18"/>
  <c r="HL53" i="18"/>
  <c r="HL79" i="18"/>
  <c r="HL63" i="18"/>
  <c r="HL47" i="18"/>
  <c r="HL65" i="18"/>
  <c r="HL82" i="18"/>
  <c r="HL66" i="18"/>
  <c r="HL50" i="18"/>
  <c r="HL42" i="18"/>
  <c r="HL45" i="18"/>
  <c r="HL44" i="18"/>
  <c r="HG90" i="18"/>
  <c r="HG89" i="18"/>
  <c r="HG73" i="18"/>
  <c r="HG57" i="18"/>
  <c r="HG78" i="18"/>
  <c r="HG88" i="18"/>
  <c r="HG72" i="18"/>
  <c r="HG56" i="18"/>
  <c r="HG54" i="18"/>
  <c r="HG83" i="18"/>
  <c r="HG67" i="18"/>
  <c r="HG51" i="18"/>
  <c r="HG43" i="18"/>
  <c r="HG46" i="18"/>
  <c r="HG45" i="18"/>
  <c r="HQ88" i="18"/>
  <c r="HQ72" i="18"/>
  <c r="HQ38" i="18"/>
  <c r="HQ75" i="18"/>
  <c r="HQ59" i="18"/>
  <c r="HQ68" i="18"/>
  <c r="HQ82" i="18"/>
  <c r="HQ66" i="18"/>
  <c r="HQ50" i="18"/>
  <c r="HQ81" i="18"/>
  <c r="HQ65" i="18"/>
  <c r="HQ47" i="18"/>
  <c r="HQ41" i="18"/>
  <c r="HQ44" i="18"/>
  <c r="HQ43" i="18"/>
  <c r="HI88" i="18"/>
  <c r="HI79" i="18"/>
  <c r="HI63" i="18"/>
  <c r="HI42" i="18"/>
  <c r="HI60" i="18"/>
  <c r="HI82" i="18"/>
  <c r="HI66" i="18"/>
  <c r="HI50" i="18"/>
  <c r="HI52" i="18"/>
  <c r="HI81" i="18"/>
  <c r="HI65" i="18"/>
  <c r="HI34" i="18"/>
  <c r="HI37" i="18"/>
  <c r="HI40" i="18"/>
  <c r="HI43" i="18"/>
  <c r="HK90" i="18"/>
  <c r="HK74" i="18"/>
  <c r="HK50" i="18"/>
  <c r="HK81" i="18"/>
  <c r="HK65" i="18"/>
  <c r="HK49" i="18"/>
  <c r="HK80" i="18"/>
  <c r="HK64" i="18"/>
  <c r="HK44" i="18"/>
  <c r="HK87" i="18"/>
  <c r="HK71" i="18"/>
  <c r="HK55" i="18"/>
  <c r="HK43" i="18"/>
  <c r="HK46" i="18"/>
  <c r="HK45" i="18"/>
  <c r="HT89" i="18"/>
  <c r="HT73" i="18"/>
  <c r="HT49" i="18"/>
  <c r="HT76" i="18"/>
  <c r="HT60" i="18"/>
  <c r="HT31" i="18"/>
  <c r="HT75" i="18"/>
  <c r="HT59" i="18"/>
  <c r="HT39" i="18"/>
  <c r="HT86" i="18"/>
  <c r="HT70" i="18"/>
  <c r="HT54" i="18"/>
  <c r="HT46" i="18"/>
  <c r="HT45" i="18"/>
  <c r="HT44" i="18"/>
  <c r="HO90" i="18"/>
  <c r="HO81" i="18"/>
  <c r="HO65" i="18"/>
  <c r="HO44" i="18"/>
  <c r="HO62" i="18"/>
  <c r="HO80" i="18"/>
  <c r="HO64" i="18"/>
  <c r="HO48" i="18"/>
  <c r="HO58" i="18"/>
  <c r="HO83" i="18"/>
  <c r="HO67" i="18"/>
  <c r="HO51" i="18"/>
  <c r="HO43" i="18"/>
  <c r="HO46" i="18"/>
  <c r="HO45" i="18"/>
  <c r="HD89" i="18"/>
  <c r="HD61" i="18"/>
  <c r="HD80" i="18"/>
  <c r="HD64" i="18"/>
  <c r="HD43" i="18"/>
  <c r="HD47" i="18"/>
  <c r="HD75" i="18"/>
  <c r="HD59" i="18"/>
  <c r="HD81" i="18"/>
  <c r="HD82" i="18"/>
  <c r="HD66" i="18"/>
  <c r="HD50" i="18"/>
  <c r="HD42" i="18"/>
  <c r="HD45" i="18"/>
  <c r="HD44" i="18"/>
  <c r="HC86" i="18"/>
  <c r="HC81" i="18"/>
  <c r="HC65" i="18"/>
  <c r="HC49" i="18"/>
  <c r="HC54" i="18"/>
  <c r="HC84" i="18"/>
  <c r="HC68" i="18"/>
  <c r="HC52" i="18"/>
  <c r="HC74" i="18"/>
  <c r="HC87" i="18"/>
  <c r="HC71" i="18"/>
  <c r="HC55" i="18"/>
  <c r="HC43" i="18"/>
  <c r="HC46" i="18"/>
  <c r="HC45" i="18"/>
  <c r="HF69" i="18"/>
  <c r="HF53" i="18"/>
  <c r="HF51" i="18"/>
  <c r="HF80" i="18"/>
  <c r="HF64" i="18"/>
  <c r="HF41" i="18"/>
  <c r="HF36" i="18"/>
  <c r="HF39" i="18"/>
  <c r="HF42" i="18"/>
  <c r="HS90" i="18"/>
  <c r="HS89" i="18"/>
  <c r="HS73" i="18"/>
  <c r="HS57" i="18"/>
  <c r="HS82" i="18"/>
  <c r="HS44" i="18"/>
  <c r="HS76" i="18"/>
  <c r="HS60" i="18"/>
  <c r="HS74" i="18"/>
  <c r="HS83" i="18"/>
  <c r="HS67" i="18"/>
  <c r="HS51" i="18"/>
  <c r="HS39" i="18"/>
  <c r="HS42" i="18"/>
  <c r="HS41" i="18"/>
  <c r="HJ83" i="18"/>
  <c r="HJ90" i="18"/>
  <c r="HJ74" i="18"/>
  <c r="HJ58" i="18"/>
  <c r="HJ79" i="18"/>
  <c r="HJ85" i="18"/>
  <c r="HJ69" i="18"/>
  <c r="HJ53" i="18"/>
  <c r="HJ59" i="18"/>
  <c r="HJ80" i="18"/>
  <c r="HJ64" i="18"/>
  <c r="HJ37" i="18"/>
  <c r="HJ36" i="18"/>
  <c r="HJ39" i="18"/>
  <c r="HJ42" i="18"/>
  <c r="HV83" i="18"/>
  <c r="HV86" i="18"/>
  <c r="HV70" i="18"/>
  <c r="HV54" i="18"/>
  <c r="HV71" i="18"/>
  <c r="HV81" i="18"/>
  <c r="HV65" i="18"/>
  <c r="HV49" i="18"/>
  <c r="HV51" i="18"/>
  <c r="HV80" i="18"/>
  <c r="HV64" i="18"/>
  <c r="HV41" i="18"/>
  <c r="HV36" i="18"/>
  <c r="HV39" i="18"/>
  <c r="HV42" i="18"/>
  <c r="HP85" i="18"/>
  <c r="HP88" i="18"/>
  <c r="HP72" i="18"/>
  <c r="HP56" i="18"/>
  <c r="HP81" i="18"/>
  <c r="HP83" i="18"/>
  <c r="HP67" i="18"/>
  <c r="HP51" i="18"/>
  <c r="HP53" i="18"/>
  <c r="HP82" i="18"/>
  <c r="HP66" i="18"/>
  <c r="HP50" i="18"/>
  <c r="HP38" i="18"/>
  <c r="HP41" i="18"/>
  <c r="HP40" i="18"/>
  <c r="HM88" i="18"/>
  <c r="HM83" i="18"/>
  <c r="HM67" i="18"/>
  <c r="HM51" i="18"/>
  <c r="HM72" i="18"/>
  <c r="HM82" i="18"/>
  <c r="HM66" i="18"/>
  <c r="HM50" i="18"/>
  <c r="HM56" i="18"/>
  <c r="HM81" i="18"/>
  <c r="HM65" i="18"/>
  <c r="HM46" i="18"/>
  <c r="HM37" i="18"/>
  <c r="HM40" i="18"/>
  <c r="HM39" i="18"/>
  <c r="HU84" i="18"/>
  <c r="HU75" i="18"/>
  <c r="HU59" i="18"/>
  <c r="HU46" i="18"/>
  <c r="HU34" i="18"/>
  <c r="HU78" i="18"/>
  <c r="HU62" i="18"/>
  <c r="HU42" i="18"/>
  <c r="HU56" i="18"/>
  <c r="HU81" i="18"/>
  <c r="HU65" i="18"/>
  <c r="HU49" i="18"/>
  <c r="HU37" i="18"/>
  <c r="HU40" i="18"/>
  <c r="HU39" i="18"/>
  <c r="HL85" i="18"/>
  <c r="HL76" i="18"/>
  <c r="HL60" i="18"/>
  <c r="HL73" i="18"/>
  <c r="HL39" i="18"/>
  <c r="HL75" i="18"/>
  <c r="HL59" i="18"/>
  <c r="HL31" i="18"/>
  <c r="HL57" i="18"/>
  <c r="HL78" i="18"/>
  <c r="HL62" i="18"/>
  <c r="HL48" i="18"/>
  <c r="HL38" i="18"/>
  <c r="HL41" i="18"/>
  <c r="HL40" i="18"/>
  <c r="HG86" i="18"/>
  <c r="HG85" i="18"/>
  <c r="HG69" i="18"/>
  <c r="HG53" i="18"/>
  <c r="HG74" i="18"/>
  <c r="HG84" i="18"/>
  <c r="HG68" i="18"/>
  <c r="HG52" i="18"/>
  <c r="HG50" i="18"/>
  <c r="HG79" i="18"/>
  <c r="HG63" i="18"/>
  <c r="HG49" i="18"/>
  <c r="HG39" i="18"/>
  <c r="HG42" i="18"/>
  <c r="HG41" i="18"/>
  <c r="HQ84" i="18"/>
  <c r="HQ60" i="18"/>
  <c r="HQ87" i="18"/>
  <c r="HQ71" i="18"/>
  <c r="HQ55" i="18"/>
  <c r="HQ64" i="18"/>
  <c r="HQ78" i="18"/>
  <c r="HQ62" i="18"/>
  <c r="HQ46" i="18"/>
  <c r="HQ77" i="18"/>
  <c r="HQ61" i="18"/>
  <c r="HQ42" i="18"/>
  <c r="HQ37" i="18"/>
  <c r="HQ40" i="18"/>
  <c r="HQ39" i="18"/>
  <c r="HI84" i="18"/>
  <c r="HI75" i="18"/>
  <c r="HI59" i="18"/>
  <c r="HI80" i="18"/>
  <c r="HI56" i="18"/>
  <c r="HI78" i="18"/>
  <c r="HI62" i="18"/>
  <c r="HI38" i="18"/>
  <c r="HI46" i="18"/>
  <c r="HI77" i="18"/>
  <c r="HI61" i="18"/>
  <c r="HI49" i="18"/>
  <c r="HI33" i="18"/>
  <c r="HI36" i="18"/>
  <c r="HI39" i="18"/>
  <c r="HK86" i="18"/>
  <c r="HK70" i="18"/>
  <c r="HK36" i="18"/>
  <c r="HK77" i="18"/>
  <c r="HK61" i="18"/>
  <c r="HK32" i="18"/>
  <c r="HK76" i="18"/>
  <c r="HK60" i="18"/>
  <c r="HK66" i="18"/>
  <c r="HK83" i="18"/>
  <c r="HK67" i="18"/>
  <c r="HK51" i="18"/>
  <c r="HK39" i="18"/>
  <c r="HK42" i="18"/>
  <c r="HK41" i="18"/>
  <c r="HT85" i="18"/>
  <c r="HT69" i="18"/>
  <c r="HT88" i="18"/>
  <c r="HT72" i="18"/>
  <c r="HT56" i="18"/>
  <c r="HT87" i="18"/>
  <c r="HT71" i="18"/>
  <c r="HT55" i="18"/>
  <c r="HT65" i="18"/>
  <c r="HT82" i="18"/>
  <c r="HT66" i="18"/>
  <c r="HT50" i="18"/>
  <c r="HT42" i="18"/>
  <c r="HT41" i="18"/>
  <c r="HT40" i="18"/>
  <c r="HO86" i="18"/>
  <c r="HO77" i="18"/>
  <c r="HO61" i="18"/>
  <c r="HO74" i="18"/>
  <c r="HO54" i="18"/>
  <c r="HO76" i="18"/>
  <c r="HO60" i="18"/>
  <c r="HO40" i="18"/>
  <c r="HO50" i="18"/>
  <c r="HO79" i="18"/>
  <c r="HO63" i="18"/>
  <c r="HO49" i="18"/>
  <c r="HO39" i="18"/>
  <c r="HO42" i="18"/>
  <c r="HO41" i="18"/>
  <c r="HD85" i="18"/>
  <c r="HD31" i="18"/>
  <c r="HD76" i="18"/>
  <c r="HD60" i="18"/>
  <c r="HD77" i="18"/>
  <c r="HD87" i="18"/>
  <c r="HD71" i="18"/>
  <c r="HD55" i="18"/>
  <c r="HD73" i="18"/>
  <c r="HD78" i="18"/>
  <c r="HD62" i="18"/>
  <c r="HD48" i="18"/>
  <c r="HD38" i="18"/>
  <c r="HD41" i="18"/>
  <c r="HD40" i="18"/>
  <c r="HC90" i="18"/>
  <c r="HC77" i="18"/>
  <c r="HC61" i="18"/>
  <c r="HC40" i="18"/>
  <c r="HC50" i="18"/>
  <c r="HC80" i="18"/>
  <c r="HC64" i="18"/>
  <c r="HC36" i="18"/>
  <c r="HC70" i="18"/>
  <c r="HC83" i="18"/>
  <c r="HC67" i="18"/>
  <c r="HC51" i="18"/>
  <c r="HC39" i="18"/>
  <c r="HC42" i="18"/>
  <c r="HC41" i="18"/>
  <c r="GY81" i="18"/>
  <c r="HT21" i="18"/>
  <c r="GT81" i="18"/>
  <c r="HO21" i="18"/>
  <c r="GN81" i="18"/>
  <c r="HI21" i="18"/>
  <c r="GJ81" i="18"/>
  <c r="HE21" i="18"/>
  <c r="HA81" i="18"/>
  <c r="HV21" i="18"/>
  <c r="GR81" i="18"/>
  <c r="HM21" i="18"/>
  <c r="GZ81" i="18"/>
  <c r="HU21" i="18"/>
  <c r="GL81" i="18"/>
  <c r="HG21" i="18"/>
  <c r="GV81" i="18"/>
  <c r="HQ21" i="18"/>
  <c r="GK81" i="18"/>
  <c r="HF21" i="18"/>
  <c r="GG81" i="18"/>
  <c r="HB21" i="18"/>
  <c r="GO81" i="18"/>
  <c r="HJ21" i="18"/>
  <c r="GP81" i="18"/>
  <c r="HK21" i="18"/>
  <c r="GI81" i="18"/>
  <c r="HD21" i="18"/>
  <c r="GS81" i="18"/>
  <c r="HN21" i="18"/>
  <c r="GM81" i="18"/>
  <c r="HH21" i="18"/>
  <c r="GW81" i="18"/>
  <c r="HR21" i="18"/>
  <c r="GX81" i="18"/>
  <c r="HS21" i="18"/>
  <c r="GU81" i="18"/>
  <c r="HP21" i="18"/>
  <c r="GH81" i="18"/>
  <c r="HC21" i="18"/>
  <c r="GQ81" i="18"/>
  <c r="HL21" i="18"/>
  <c r="GJ67" i="18"/>
  <c r="IO72" i="18"/>
  <c r="IQ88" i="18"/>
  <c r="ID89" i="18"/>
  <c r="IO84" i="18"/>
  <c r="ID90" i="18"/>
  <c r="HY83" i="18"/>
  <c r="HY87" i="18"/>
  <c r="HY86" i="18"/>
  <c r="AA31" i="25"/>
  <c r="JE19" i="18"/>
  <c r="JN19" i="18"/>
  <c r="JO19" i="18"/>
  <c r="JA19" i="18"/>
  <c r="JK19" i="18"/>
  <c r="JC19" i="18"/>
  <c r="JD19" i="18"/>
  <c r="JP19" i="18"/>
  <c r="KE19" i="18"/>
  <c r="IY19" i="18"/>
  <c r="JH19" i="18"/>
  <c r="JW19" i="18"/>
  <c r="JL19" i="18"/>
  <c r="IZ19" i="18"/>
  <c r="JM19" i="18"/>
  <c r="KH19" i="18"/>
  <c r="JI19" i="18"/>
  <c r="KD19" i="18"/>
  <c r="JG19" i="18"/>
  <c r="KB19" i="18"/>
  <c r="JF19" i="18"/>
  <c r="KA19" i="18"/>
  <c r="KF19" i="18"/>
  <c r="BM21" i="18"/>
  <c r="BY21" i="18" s="1"/>
  <c r="DA21" i="18" s="1"/>
  <c r="Z30" i="25"/>
  <c r="BM65" i="18"/>
  <c r="BY65" i="18" s="1"/>
  <c r="BM44" i="18"/>
  <c r="BM54" i="18"/>
  <c r="BM64" i="18"/>
  <c r="BM55" i="18"/>
  <c r="BM45" i="18"/>
  <c r="AB30" i="25"/>
  <c r="BM51" i="18"/>
  <c r="BM61" i="18"/>
  <c r="BM34" i="18"/>
  <c r="BM35" i="18"/>
  <c r="BM41" i="18"/>
  <c r="BM31" i="18"/>
  <c r="BM42" i="18"/>
  <c r="BM81" i="18"/>
  <c r="BM43" i="18"/>
  <c r="BM74" i="18"/>
  <c r="BM32" i="18"/>
  <c r="BM82" i="18"/>
  <c r="BM85" i="18"/>
  <c r="BM62" i="18"/>
  <c r="BM33" i="18"/>
  <c r="BM84" i="18"/>
  <c r="BM72" i="18"/>
  <c r="BM75" i="18"/>
  <c r="BM73" i="18"/>
  <c r="BM53" i="18"/>
  <c r="BM83" i="18"/>
  <c r="BM52" i="18"/>
  <c r="BM63" i="18"/>
  <c r="I58" i="24"/>
  <c r="X31" i="25"/>
  <c r="R132" i="31"/>
  <c r="R105" i="31"/>
  <c r="R91" i="31"/>
  <c r="R118" i="31"/>
  <c r="R35" i="31"/>
  <c r="R62" i="31"/>
  <c r="R34" i="31"/>
  <c r="L61" i="31"/>
  <c r="M75" i="31"/>
  <c r="O75" i="31"/>
  <c r="P103" i="31"/>
  <c r="I75" i="31"/>
  <c r="V83" i="31"/>
  <c r="Y111" i="31"/>
  <c r="S125" i="31"/>
  <c r="V125" i="31"/>
  <c r="Y125" i="31"/>
  <c r="V111" i="31"/>
  <c r="X83" i="31"/>
  <c r="Z66" i="24"/>
  <c r="Y13" i="31"/>
  <c r="AB66" i="24"/>
  <c r="AA13" i="31"/>
  <c r="J61" i="31"/>
  <c r="Y66" i="24"/>
  <c r="X13" i="31"/>
  <c r="U125" i="31"/>
  <c r="I19" i="31"/>
  <c r="I89" i="31"/>
  <c r="J89" i="31"/>
  <c r="J131" i="31"/>
  <c r="I103" i="31"/>
  <c r="M131" i="31"/>
  <c r="O89" i="31"/>
  <c r="Q30" i="25" s="1"/>
  <c r="P131" i="31"/>
  <c r="R58" i="24"/>
  <c r="Q5" i="31"/>
  <c r="S58" i="24"/>
  <c r="R5" i="31"/>
  <c r="R33" i="31"/>
  <c r="W47" i="31"/>
  <c r="Y30" i="25" s="1"/>
  <c r="V97" i="31"/>
  <c r="X111" i="31"/>
  <c r="R111" i="31"/>
  <c r="V66" i="24"/>
  <c r="U13" i="31"/>
  <c r="J103" i="31"/>
  <c r="K75" i="31"/>
  <c r="M33" i="31"/>
  <c r="L75" i="31"/>
  <c r="M19" i="31"/>
  <c r="M47" i="31"/>
  <c r="N47" i="31"/>
  <c r="P47" i="31"/>
  <c r="P89" i="31"/>
  <c r="K89" i="31"/>
  <c r="N33" i="31"/>
  <c r="S83" i="31"/>
  <c r="U97" i="31"/>
  <c r="I117" i="31"/>
  <c r="K33" i="31"/>
  <c r="L19" i="31"/>
  <c r="L117" i="31"/>
  <c r="N58" i="24"/>
  <c r="M5" i="31"/>
  <c r="N75" i="31"/>
  <c r="Q33" i="31"/>
  <c r="AA83" i="31"/>
  <c r="U83" i="31"/>
  <c r="X97" i="31"/>
  <c r="AA125" i="31"/>
  <c r="AA97" i="31"/>
  <c r="T66" i="24"/>
  <c r="S13" i="31"/>
  <c r="S66" i="24"/>
  <c r="R13" i="31"/>
  <c r="R125" i="31"/>
  <c r="S111" i="31"/>
  <c r="I131" i="31"/>
  <c r="Q89" i="31"/>
  <c r="Y97" i="31"/>
  <c r="S97" i="31"/>
  <c r="AA111" i="31"/>
  <c r="U111" i="31"/>
  <c r="X125" i="31"/>
  <c r="Y83" i="31"/>
  <c r="R83" i="31"/>
  <c r="W66" i="24"/>
  <c r="V13" i="31"/>
  <c r="R97" i="31"/>
  <c r="AA33" i="25"/>
  <c r="AC35" i="25"/>
  <c r="N35" i="25"/>
  <c r="BM23" i="18"/>
  <c r="R35" i="25"/>
  <c r="Q35" i="25"/>
  <c r="BM22" i="18"/>
  <c r="BM24" i="18"/>
  <c r="BM25" i="18"/>
  <c r="O33" i="25"/>
  <c r="AD33" i="25"/>
  <c r="X33" i="25"/>
  <c r="M33" i="25"/>
  <c r="U35" i="25"/>
  <c r="W33" i="25"/>
  <c r="Y35" i="25"/>
  <c r="P35" i="25"/>
  <c r="AE61" i="24"/>
  <c r="K33" i="25"/>
  <c r="V35" i="25"/>
  <c r="T33" i="25"/>
  <c r="AE63" i="24"/>
  <c r="L33" i="25"/>
  <c r="AB35" i="25"/>
  <c r="S33" i="25"/>
  <c r="Z35" i="25"/>
  <c r="J27" i="25"/>
  <c r="Z31" i="25"/>
  <c r="X32" i="25"/>
  <c r="AC29" i="25"/>
  <c r="Z29" i="25"/>
  <c r="AC32" i="25"/>
  <c r="AA30" i="25"/>
  <c r="AA29" i="25"/>
  <c r="X29" i="25"/>
  <c r="AC31" i="25"/>
  <c r="X30" i="25"/>
  <c r="AC30" i="25"/>
  <c r="U29" i="25"/>
  <c r="U30" i="25"/>
  <c r="W30" i="25"/>
  <c r="U31" i="25"/>
  <c r="W29" i="25"/>
  <c r="V30" i="25"/>
  <c r="W32" i="25"/>
  <c r="T29" i="25"/>
  <c r="W31" i="25"/>
  <c r="U32" i="25"/>
  <c r="H47" i="31"/>
  <c r="H61" i="31"/>
  <c r="AE39" i="30"/>
  <c r="H33" i="31"/>
  <c r="H19" i="31"/>
  <c r="H75" i="31"/>
  <c r="H5" i="31"/>
  <c r="H103" i="31"/>
  <c r="AE39" i="34"/>
  <c r="H89" i="31"/>
  <c r="AE39" i="33"/>
  <c r="H131" i="31"/>
  <c r="AE39" i="36"/>
  <c r="H117" i="31"/>
  <c r="AE39" i="35"/>
  <c r="AE39" i="27"/>
  <c r="AE39" i="29"/>
  <c r="AE39" i="24"/>
  <c r="AE39" i="26"/>
  <c r="AE39" i="28"/>
  <c r="I74" i="24" l="1"/>
  <c r="ND27" i="18"/>
  <c r="NV27" i="18"/>
  <c r="MS27" i="18"/>
  <c r="MV27" i="18"/>
  <c r="NN27" i="18"/>
  <c r="NQ27" i="18"/>
  <c r="NS27" i="18"/>
  <c r="NA27" i="18"/>
  <c r="ML27" i="18"/>
  <c r="NT27" i="18"/>
  <c r="MQ27" i="18"/>
  <c r="NM27" i="18"/>
  <c r="NL27" i="18"/>
  <c r="OD27" i="18"/>
  <c r="NE27" i="18"/>
  <c r="NB27" i="18"/>
  <c r="MO27" i="18"/>
  <c r="NG27" i="18"/>
  <c r="MT27" i="18"/>
  <c r="OB27" i="18"/>
  <c r="MY27" i="18"/>
  <c r="NP27" i="18"/>
  <c r="NR27" i="18"/>
  <c r="OG27" i="18"/>
  <c r="NW27" i="18"/>
  <c r="NJ27" i="18"/>
  <c r="NU27" i="18"/>
  <c r="NO27" i="18"/>
  <c r="OF27" i="18"/>
  <c r="MN27" i="18"/>
  <c r="MM27" i="18"/>
  <c r="MW27" i="18"/>
  <c r="MR27" i="18"/>
  <c r="NZ27" i="18"/>
  <c r="NI27" i="18"/>
  <c r="OE27" i="18"/>
  <c r="NK27" i="18"/>
  <c r="OA27" i="18"/>
  <c r="NC27" i="18"/>
  <c r="NY27" i="18"/>
  <c r="NH27" i="18"/>
  <c r="MU27" i="18"/>
  <c r="OC27" i="18"/>
  <c r="MZ27" i="18"/>
  <c r="NX27" i="18"/>
  <c r="NF27" i="18"/>
  <c r="MP27" i="18"/>
  <c r="MX27" i="18"/>
  <c r="J35" i="25"/>
  <c r="AF35" i="25" s="1"/>
  <c r="J25" i="25"/>
  <c r="IR67" i="18"/>
  <c r="IR81" i="18"/>
  <c r="ID37" i="18"/>
  <c r="IF53" i="18"/>
  <c r="IB34" i="18"/>
  <c r="HX71" i="18"/>
  <c r="IO60" i="18"/>
  <c r="ID76" i="18"/>
  <c r="IE44" i="18"/>
  <c r="ID36" i="18"/>
  <c r="IN33" i="18"/>
  <c r="IJ61" i="18"/>
  <c r="IC21" i="18"/>
  <c r="ID65" i="18"/>
  <c r="IJ78" i="18"/>
  <c r="IN25" i="18"/>
  <c r="HX41" i="18"/>
  <c r="IH57" i="18"/>
  <c r="ID38" i="18"/>
  <c r="IH59" i="18"/>
  <c r="HY75" i="18"/>
  <c r="IJ80" i="18"/>
  <c r="IO69" i="18"/>
  <c r="HZ74" i="18"/>
  <c r="HY32" i="18"/>
  <c r="IP45" i="18"/>
  <c r="IB42" i="18"/>
  <c r="HW35" i="18"/>
  <c r="IQ63" i="18"/>
  <c r="IL79" i="18"/>
  <c r="IJ39" i="18"/>
  <c r="HX66" i="18"/>
  <c r="IL49" i="18"/>
  <c r="ID30" i="18"/>
  <c r="IO46" i="18"/>
  <c r="T32" i="25"/>
  <c r="ML26" i="18"/>
  <c r="NB26" i="18"/>
  <c r="NR26" i="18"/>
  <c r="MM26" i="18"/>
  <c r="NC26" i="18"/>
  <c r="NS26" i="18"/>
  <c r="MN26" i="18"/>
  <c r="ND26" i="18"/>
  <c r="NT26" i="18"/>
  <c r="MO26" i="18"/>
  <c r="MS26" i="18"/>
  <c r="MW26" i="18"/>
  <c r="OD26" i="18"/>
  <c r="OE26" i="18"/>
  <c r="NA26" i="18"/>
  <c r="MP26" i="18"/>
  <c r="NF26" i="18"/>
  <c r="NV26" i="18"/>
  <c r="MQ26" i="18"/>
  <c r="NG26" i="18"/>
  <c r="NW26" i="18"/>
  <c r="MR26" i="18"/>
  <c r="NH26" i="18"/>
  <c r="NX26" i="18"/>
  <c r="NE26" i="18"/>
  <c r="NI26" i="18"/>
  <c r="NM26" i="18"/>
  <c r="MY26" i="18"/>
  <c r="NP26" i="18"/>
  <c r="NQ26" i="18"/>
  <c r="MT26" i="18"/>
  <c r="NJ26" i="18"/>
  <c r="NZ26" i="18"/>
  <c r="MU26" i="18"/>
  <c r="NK26" i="18"/>
  <c r="OA26" i="18"/>
  <c r="MV26" i="18"/>
  <c r="NL26" i="18"/>
  <c r="OB26" i="18"/>
  <c r="NU26" i="18"/>
  <c r="NY26" i="18"/>
  <c r="OC26" i="18"/>
  <c r="NN26" i="18"/>
  <c r="MZ26" i="18"/>
  <c r="OG26" i="18"/>
  <c r="MX26" i="18"/>
  <c r="NO26" i="18"/>
  <c r="OF26" i="18"/>
  <c r="BY83" i="18"/>
  <c r="CS83" i="18" s="1"/>
  <c r="CM83" i="18" s="1"/>
  <c r="BY72" i="18"/>
  <c r="CS72" i="18" s="1"/>
  <c r="CM72" i="18" s="1"/>
  <c r="BY85" i="18"/>
  <c r="CS85" i="18" s="1"/>
  <c r="CM85" i="18" s="1"/>
  <c r="BY64" i="18"/>
  <c r="CS64" i="18" s="1"/>
  <c r="CM64" i="18" s="1"/>
  <c r="BY84" i="18"/>
  <c r="CS84" i="18" s="1"/>
  <c r="CM84" i="18" s="1"/>
  <c r="BY82" i="18"/>
  <c r="CS82" i="18" s="1"/>
  <c r="CM82" i="18" s="1"/>
  <c r="BY81" i="18"/>
  <c r="CS81" i="18" s="1"/>
  <c r="CM81" i="18" s="1"/>
  <c r="BY63" i="18"/>
  <c r="DQ63" i="18" s="1"/>
  <c r="BY73" i="18"/>
  <c r="CS73" i="18" s="1"/>
  <c r="CM73" i="18" s="1"/>
  <c r="BY75" i="18"/>
  <c r="DG75" i="18" s="1"/>
  <c r="BY62" i="18"/>
  <c r="CS62" i="18" s="1"/>
  <c r="CM62" i="18" s="1"/>
  <c r="BY74" i="18"/>
  <c r="DT74" i="18" s="1"/>
  <c r="BY61" i="18"/>
  <c r="CS61" i="18" s="1"/>
  <c r="CM61" i="18" s="1"/>
  <c r="BY51" i="18"/>
  <c r="CS51" i="18" s="1"/>
  <c r="CM51" i="18" s="1"/>
  <c r="BY53" i="18"/>
  <c r="DF53" i="18" s="1"/>
  <c r="BY54" i="18"/>
  <c r="CS54" i="18" s="1"/>
  <c r="CM54" i="18" s="1"/>
  <c r="BY52" i="18"/>
  <c r="CS52" i="18" s="1"/>
  <c r="CM52" i="18" s="1"/>
  <c r="BY55" i="18"/>
  <c r="CS55" i="18" s="1"/>
  <c r="BY43" i="18"/>
  <c r="CS43" i="18" s="1"/>
  <c r="CM43" i="18" s="1"/>
  <c r="BY41" i="18"/>
  <c r="DG41" i="18" s="1"/>
  <c r="BY42" i="18"/>
  <c r="CS42" i="18" s="1"/>
  <c r="CM42" i="18" s="1"/>
  <c r="BY45" i="18"/>
  <c r="DB45" i="18" s="1"/>
  <c r="BY44" i="18"/>
  <c r="CS44" i="18" s="1"/>
  <c r="CM44" i="18" s="1"/>
  <c r="BY35" i="18"/>
  <c r="CS35" i="18" s="1"/>
  <c r="BY33" i="18"/>
  <c r="CS33" i="18" s="1"/>
  <c r="CM33" i="18" s="1"/>
  <c r="BY32" i="18"/>
  <c r="CS32" i="18" s="1"/>
  <c r="CM32" i="18" s="1"/>
  <c r="BY34" i="18"/>
  <c r="CS34" i="18" s="1"/>
  <c r="CM34" i="18" s="1"/>
  <c r="BY31" i="18"/>
  <c r="CS31" i="18" s="1"/>
  <c r="CM31" i="18" s="1"/>
  <c r="II81" i="18"/>
  <c r="HX45" i="18"/>
  <c r="HW21" i="18"/>
  <c r="IG21" i="18"/>
  <c r="IE21" i="18"/>
  <c r="IK25" i="18"/>
  <c r="IA25" i="18"/>
  <c r="HX21" i="18"/>
  <c r="IK21" i="18"/>
  <c r="IM25" i="18"/>
  <c r="ID21" i="18"/>
  <c r="HY21" i="18"/>
  <c r="IP21" i="18"/>
  <c r="IA21" i="18"/>
  <c r="IH25" i="18"/>
  <c r="IM21" i="18"/>
  <c r="IQ25" i="18"/>
  <c r="IB25" i="18"/>
  <c r="IJ25" i="18"/>
  <c r="ID25" i="18"/>
  <c r="HY25" i="18"/>
  <c r="IC25" i="18"/>
  <c r="IL25" i="18"/>
  <c r="IQ21" i="18"/>
  <c r="II21" i="18"/>
  <c r="IO21" i="18"/>
  <c r="IF25" i="18"/>
  <c r="IG25" i="18"/>
  <c r="IO25" i="18"/>
  <c r="HW25" i="18"/>
  <c r="IL21" i="18"/>
  <c r="IH21" i="18"/>
  <c r="HZ25" i="18"/>
  <c r="IP25" i="18"/>
  <c r="IE25" i="18"/>
  <c r="HZ21" i="18"/>
  <c r="IB21" i="18"/>
  <c r="IJ21" i="18"/>
  <c r="IF21" i="18"/>
  <c r="IN21" i="18"/>
  <c r="II25" i="18"/>
  <c r="HX25" i="18"/>
  <c r="HY41" i="18"/>
  <c r="HX78" i="18"/>
  <c r="IL36" i="18"/>
  <c r="ID58" i="18"/>
  <c r="IL58" i="18"/>
  <c r="IO70" i="18"/>
  <c r="IL70" i="18"/>
  <c r="II56" i="18"/>
  <c r="HY56" i="18"/>
  <c r="HY88" i="18"/>
  <c r="IF36" i="18"/>
  <c r="HX69" i="18"/>
  <c r="HX57" i="18"/>
  <c r="IF46" i="18"/>
  <c r="IP72" i="18"/>
  <c r="HX32" i="18"/>
  <c r="IO38" i="18"/>
  <c r="IF89" i="18"/>
  <c r="ID75" i="18"/>
  <c r="HY89" i="18"/>
  <c r="IF49" i="18"/>
  <c r="IC46" i="18"/>
  <c r="II35" i="18"/>
  <c r="IJ72" i="18"/>
  <c r="IO35" i="18"/>
  <c r="HX58" i="18"/>
  <c r="HY36" i="18"/>
  <c r="IJ37" i="18"/>
  <c r="IO61" i="18"/>
  <c r="IB37" i="18"/>
  <c r="IL46" i="18"/>
  <c r="IO44" i="18"/>
  <c r="IB76" i="18"/>
  <c r="IK80" i="18"/>
  <c r="IF72" i="18"/>
  <c r="ID72" i="18"/>
  <c r="IP35" i="18"/>
  <c r="HX60" i="18"/>
  <c r="HY34" i="18"/>
  <c r="IJ75" i="18"/>
  <c r="IF63" i="18"/>
  <c r="IL84" i="18"/>
  <c r="IO75" i="18"/>
  <c r="ID60" i="18"/>
  <c r="IO74" i="18"/>
  <c r="IG83" i="18"/>
  <c r="HZ69" i="18"/>
  <c r="HZ81" i="18"/>
  <c r="IQ81" i="18"/>
  <c r="IL81" i="18"/>
  <c r="IN81" i="18"/>
  <c r="IK81" i="18"/>
  <c r="IA81" i="18"/>
  <c r="IG81" i="18"/>
  <c r="IC31" i="18"/>
  <c r="HZ31" i="18"/>
  <c r="IM31" i="18"/>
  <c r="IQ31" i="18"/>
  <c r="IJ31" i="18"/>
  <c r="HW31" i="18"/>
  <c r="IN31" i="18"/>
  <c r="IE31" i="18"/>
  <c r="II31" i="18"/>
  <c r="IP31" i="18"/>
  <c r="IB31" i="18"/>
  <c r="ID31" i="18"/>
  <c r="IO31" i="18"/>
  <c r="IK31" i="18"/>
  <c r="IG31" i="18"/>
  <c r="IE52" i="18"/>
  <c r="IH52" i="18"/>
  <c r="IN52" i="18"/>
  <c r="HW52" i="18"/>
  <c r="IC52" i="18"/>
  <c r="IK52" i="18"/>
  <c r="IG52" i="18"/>
  <c r="II52" i="18"/>
  <c r="IA52" i="18"/>
  <c r="IB52" i="18"/>
  <c r="IP52" i="18"/>
  <c r="IL52" i="18"/>
  <c r="IF52" i="18"/>
  <c r="IJ52" i="18"/>
  <c r="HY52" i="18"/>
  <c r="IM52" i="18"/>
  <c r="IQ52" i="18"/>
  <c r="IM40" i="18"/>
  <c r="IQ40" i="18"/>
  <c r="ID40" i="18"/>
  <c r="IL40" i="18"/>
  <c r="HY40" i="18"/>
  <c r="HZ40" i="18"/>
  <c r="IE40" i="18"/>
  <c r="IK40" i="18"/>
  <c r="IN40" i="18"/>
  <c r="IP40" i="18"/>
  <c r="IG40" i="18"/>
  <c r="IO40" i="18"/>
  <c r="IJ40" i="18"/>
  <c r="HX40" i="18"/>
  <c r="IB40" i="18"/>
  <c r="II40" i="18"/>
  <c r="IA40" i="18"/>
  <c r="HW40" i="18"/>
  <c r="IC40" i="18"/>
  <c r="IH40" i="18"/>
  <c r="IC48" i="18"/>
  <c r="IP48" i="18"/>
  <c r="HZ48" i="18"/>
  <c r="IA48" i="18"/>
  <c r="IE48" i="18"/>
  <c r="IK48" i="18"/>
  <c r="IH48" i="18"/>
  <c r="IL48" i="18"/>
  <c r="II48" i="18"/>
  <c r="IN48" i="18"/>
  <c r="IG48" i="18"/>
  <c r="IM48" i="18"/>
  <c r="IQ48" i="18"/>
  <c r="HW48" i="18"/>
  <c r="IA85" i="18"/>
  <c r="IG85" i="18"/>
  <c r="IB85" i="18"/>
  <c r="ID85" i="18"/>
  <c r="IJ85" i="18"/>
  <c r="IO85" i="18"/>
  <c r="II85" i="18"/>
  <c r="IM85" i="18"/>
  <c r="IQ85" i="18"/>
  <c r="IN85" i="18"/>
  <c r="IL85" i="18"/>
  <c r="IF85" i="18"/>
  <c r="IC85" i="18"/>
  <c r="IP85" i="18"/>
  <c r="IE85" i="18"/>
  <c r="HW85" i="18"/>
  <c r="HZ85" i="18"/>
  <c r="HX85" i="18"/>
  <c r="HY85" i="18"/>
  <c r="IH85" i="18"/>
  <c r="IK85" i="18"/>
  <c r="IJ28" i="18"/>
  <c r="HX28" i="18"/>
  <c r="HW28" i="18"/>
  <c r="IM28" i="18"/>
  <c r="II28" i="18"/>
  <c r="IA28" i="18"/>
  <c r="HY28" i="18"/>
  <c r="IL28" i="18"/>
  <c r="ID28" i="18"/>
  <c r="IE28" i="18"/>
  <c r="IB28" i="18"/>
  <c r="IK28" i="18"/>
  <c r="IC28" i="18"/>
  <c r="IQ28" i="18"/>
  <c r="IP28" i="18"/>
  <c r="IF28" i="18"/>
  <c r="IH28" i="18"/>
  <c r="IG28" i="18"/>
  <c r="IN28" i="18"/>
  <c r="HZ28" i="18"/>
  <c r="IO28" i="18"/>
  <c r="IC68" i="18"/>
  <c r="IK68" i="18"/>
  <c r="IH68" i="18"/>
  <c r="IG68" i="18"/>
  <c r="II68" i="18"/>
  <c r="IA68" i="18"/>
  <c r="IB68" i="18"/>
  <c r="HZ68" i="18"/>
  <c r="IF68" i="18"/>
  <c r="IJ68" i="18"/>
  <c r="HY68" i="18"/>
  <c r="IM68" i="18"/>
  <c r="IQ68" i="18"/>
  <c r="IL68" i="18"/>
  <c r="IE68" i="18"/>
  <c r="HW68" i="18"/>
  <c r="IC50" i="18"/>
  <c r="IP50" i="18"/>
  <c r="IF50" i="18"/>
  <c r="IB50" i="18"/>
  <c r="HX50" i="18"/>
  <c r="IL50" i="18"/>
  <c r="HW50" i="18"/>
  <c r="IH50" i="18"/>
  <c r="II50" i="18"/>
  <c r="IA50" i="18"/>
  <c r="IG50" i="18"/>
  <c r="HZ50" i="18"/>
  <c r="IK50" i="18"/>
  <c r="ID50" i="18"/>
  <c r="HY50" i="18"/>
  <c r="IM50" i="18"/>
  <c r="IN50" i="18"/>
  <c r="IQ50" i="18"/>
  <c r="IA82" i="18"/>
  <c r="IG82" i="18"/>
  <c r="HZ82" i="18"/>
  <c r="IK82" i="18"/>
  <c r="ID82" i="18"/>
  <c r="HY82" i="18"/>
  <c r="HW82" i="18"/>
  <c r="IM82" i="18"/>
  <c r="IQ82" i="18"/>
  <c r="IE82" i="18"/>
  <c r="IB82" i="18"/>
  <c r="IC82" i="18"/>
  <c r="IP82" i="18"/>
  <c r="IN82" i="18"/>
  <c r="IL82" i="18"/>
  <c r="IH82" i="18"/>
  <c r="IM51" i="18"/>
  <c r="IQ51" i="18"/>
  <c r="IE51" i="18"/>
  <c r="IF51" i="18"/>
  <c r="IL51" i="18"/>
  <c r="HW51" i="18"/>
  <c r="IB51" i="18"/>
  <c r="IN51" i="18"/>
  <c r="IH51" i="18"/>
  <c r="IG51" i="18"/>
  <c r="IK51" i="18"/>
  <c r="II51" i="18"/>
  <c r="IP51" i="18"/>
  <c r="ID51" i="18"/>
  <c r="HZ51" i="18"/>
  <c r="IA51" i="18"/>
  <c r="IB73" i="18"/>
  <c r="IN73" i="18"/>
  <c r="IM73" i="18"/>
  <c r="IQ73" i="18"/>
  <c r="HW73" i="18"/>
  <c r="IA73" i="18"/>
  <c r="IK73" i="18"/>
  <c r="IP73" i="18"/>
  <c r="HZ73" i="18"/>
  <c r="IH73" i="18"/>
  <c r="IO73" i="18"/>
  <c r="HY73" i="18"/>
  <c r="IC73" i="18"/>
  <c r="IE73" i="18"/>
  <c r="IG73" i="18"/>
  <c r="HZ23" i="18"/>
  <c r="IH23" i="18"/>
  <c r="ID23" i="18"/>
  <c r="HW23" i="18"/>
  <c r="IM23" i="18"/>
  <c r="IN23" i="18"/>
  <c r="IK23" i="18"/>
  <c r="IG23" i="18"/>
  <c r="IA23" i="18"/>
  <c r="IF23" i="18"/>
  <c r="IJ23" i="18"/>
  <c r="HX23" i="18"/>
  <c r="IL23" i="18"/>
  <c r="IC23" i="18"/>
  <c r="II23" i="18"/>
  <c r="IB23" i="18"/>
  <c r="IO23" i="18"/>
  <c r="HY23" i="18"/>
  <c r="IP23" i="18"/>
  <c r="IE23" i="18"/>
  <c r="IQ23" i="18"/>
  <c r="HW47" i="18"/>
  <c r="IK47" i="18"/>
  <c r="IP47" i="18"/>
  <c r="IL47" i="18"/>
  <c r="IC47" i="18"/>
  <c r="IN47" i="18"/>
  <c r="IE47" i="18"/>
  <c r="HY47" i="18"/>
  <c r="II47" i="18"/>
  <c r="IB47" i="18"/>
  <c r="ID47" i="18"/>
  <c r="IO47" i="18"/>
  <c r="IG47" i="18"/>
  <c r="IA47" i="18"/>
  <c r="IF47" i="18"/>
  <c r="IH47" i="18"/>
  <c r="HW54" i="18"/>
  <c r="IA54" i="18"/>
  <c r="IL54" i="18"/>
  <c r="IF54" i="18"/>
  <c r="IO54" i="18"/>
  <c r="IH54" i="18"/>
  <c r="IE54" i="18"/>
  <c r="IM54" i="18"/>
  <c r="IN54" i="18"/>
  <c r="IG54" i="18"/>
  <c r="IK54" i="18"/>
  <c r="IB54" i="18"/>
  <c r="IC54" i="18"/>
  <c r="IP54" i="18"/>
  <c r="ID54" i="18"/>
  <c r="HZ54" i="18"/>
  <c r="IQ54" i="18"/>
  <c r="II54" i="18"/>
  <c r="IN77" i="18"/>
  <c r="HZ77" i="18"/>
  <c r="IC77" i="18"/>
  <c r="IL77" i="18"/>
  <c r="IF77" i="18"/>
  <c r="IJ77" i="18"/>
  <c r="HW77" i="18"/>
  <c r="II77" i="18"/>
  <c r="IM77" i="18"/>
  <c r="IQ77" i="18"/>
  <c r="IH77" i="18"/>
  <c r="IE77" i="18"/>
  <c r="IK77" i="18"/>
  <c r="IG77" i="18"/>
  <c r="IO77" i="18"/>
  <c r="HY77" i="18"/>
  <c r="IP77" i="18"/>
  <c r="HZ64" i="18"/>
  <c r="II64" i="18"/>
  <c r="IK64" i="18"/>
  <c r="IL64" i="18"/>
  <c r="HX64" i="18"/>
  <c r="IN64" i="18"/>
  <c r="IP64" i="18"/>
  <c r="IA64" i="18"/>
  <c r="IB64" i="18"/>
  <c r="IH64" i="18"/>
  <c r="IO64" i="18"/>
  <c r="IG64" i="18"/>
  <c r="IM64" i="18"/>
  <c r="IQ64" i="18"/>
  <c r="IJ64" i="18"/>
  <c r="HY64" i="18"/>
  <c r="HW64" i="18"/>
  <c r="IE64" i="18"/>
  <c r="HY51" i="18"/>
  <c r="IJ73" i="18"/>
  <c r="IO52" i="18"/>
  <c r="IO81" i="18"/>
  <c r="ID48" i="18"/>
  <c r="IJ54" i="18"/>
  <c r="IO50" i="18"/>
  <c r="ID77" i="18"/>
  <c r="HX52" i="18"/>
  <c r="HX81" i="18"/>
  <c r="HY81" i="18"/>
  <c r="IJ48" i="18"/>
  <c r="HX31" i="18"/>
  <c r="IJ47" i="18"/>
  <c r="IF48" i="18"/>
  <c r="IA31" i="18"/>
  <c r="IM47" i="18"/>
  <c r="IH33" i="18"/>
  <c r="IG33" i="18"/>
  <c r="IB33" i="18"/>
  <c r="HY33" i="18"/>
  <c r="IL33" i="18"/>
  <c r="II33" i="18"/>
  <c r="IC33" i="18"/>
  <c r="IF33" i="18"/>
  <c r="HW33" i="18"/>
  <c r="IE33" i="18"/>
  <c r="IA33" i="18"/>
  <c r="IP33" i="18"/>
  <c r="IQ33" i="18"/>
  <c r="IO33" i="18"/>
  <c r="IJ33" i="18"/>
  <c r="ID33" i="18"/>
  <c r="HZ33" i="18"/>
  <c r="IM33" i="18"/>
  <c r="IK86" i="18"/>
  <c r="IC86" i="18"/>
  <c r="IP86" i="18"/>
  <c r="ID86" i="18"/>
  <c r="HW86" i="18"/>
  <c r="HZ86" i="18"/>
  <c r="IQ86" i="18"/>
  <c r="II86" i="18"/>
  <c r="IN86" i="18"/>
  <c r="IA86" i="18"/>
  <c r="IL86" i="18"/>
  <c r="IO86" i="18"/>
  <c r="HX86" i="18"/>
  <c r="IH86" i="18"/>
  <c r="IB86" i="18"/>
  <c r="IE86" i="18"/>
  <c r="IQ22" i="18"/>
  <c r="IL22" i="18"/>
  <c r="IE22" i="18"/>
  <c r="HY22" i="18"/>
  <c r="IM22" i="18"/>
  <c r="IG22" i="18"/>
  <c r="IF22" i="18"/>
  <c r="IB22" i="18"/>
  <c r="IK22" i="18"/>
  <c r="IP22" i="18"/>
  <c r="ID22" i="18"/>
  <c r="HW22" i="18"/>
  <c r="IA22" i="18"/>
  <c r="HZ22" i="18"/>
  <c r="IO22" i="18"/>
  <c r="IJ22" i="18"/>
  <c r="HX22" i="18"/>
  <c r="IH22" i="18"/>
  <c r="II22" i="18"/>
  <c r="IC22" i="18"/>
  <c r="IN22" i="18"/>
  <c r="HZ55" i="18"/>
  <c r="IM55" i="18"/>
  <c r="IQ55" i="18"/>
  <c r="II55" i="18"/>
  <c r="IC55" i="18"/>
  <c r="IP55" i="18"/>
  <c r="IB55" i="18"/>
  <c r="HX55" i="18"/>
  <c r="ID55" i="18"/>
  <c r="IN55" i="18"/>
  <c r="IH55" i="18"/>
  <c r="HW55" i="18"/>
  <c r="IK55" i="18"/>
  <c r="IA55" i="18"/>
  <c r="IE55" i="18"/>
  <c r="IG55" i="18"/>
  <c r="IJ55" i="18"/>
  <c r="IJ24" i="18"/>
  <c r="IC24" i="18"/>
  <c r="HX24" i="18"/>
  <c r="HZ24" i="18"/>
  <c r="II24" i="18"/>
  <c r="IK24" i="18"/>
  <c r="IF24" i="18"/>
  <c r="IB24" i="18"/>
  <c r="IM24" i="18"/>
  <c r="IE24" i="18"/>
  <c r="IQ24" i="18"/>
  <c r="IL24" i="18"/>
  <c r="HY24" i="18"/>
  <c r="ID24" i="18"/>
  <c r="HW24" i="18"/>
  <c r="IN24" i="18"/>
  <c r="IO24" i="18"/>
  <c r="IA24" i="18"/>
  <c r="IP24" i="18"/>
  <c r="IH24" i="18"/>
  <c r="IG24" i="18"/>
  <c r="HZ37" i="18"/>
  <c r="IE37" i="18"/>
  <c r="IQ37" i="18"/>
  <c r="HW37" i="18"/>
  <c r="IP37" i="18"/>
  <c r="IN37" i="18"/>
  <c r="IG37" i="18"/>
  <c r="II37" i="18"/>
  <c r="IH37" i="18"/>
  <c r="IC37" i="18"/>
  <c r="IK37" i="18"/>
  <c r="IA37" i="18"/>
  <c r="IM37" i="18"/>
  <c r="HW90" i="18"/>
  <c r="II90" i="18"/>
  <c r="IM90" i="18"/>
  <c r="IG90" i="18"/>
  <c r="IJ90" i="18"/>
  <c r="IQ90" i="18"/>
  <c r="IC90" i="18"/>
  <c r="IH90" i="18"/>
  <c r="IB90" i="18"/>
  <c r="IN90" i="18"/>
  <c r="IE90" i="18"/>
  <c r="IA90" i="18"/>
  <c r="IP90" i="18"/>
  <c r="HZ90" i="18"/>
  <c r="IK90" i="18"/>
  <c r="IO90" i="18"/>
  <c r="IF90" i="18"/>
  <c r="IG26" i="18"/>
  <c r="IL26" i="18"/>
  <c r="IQ26" i="18"/>
  <c r="IC26" i="18"/>
  <c r="II26" i="18"/>
  <c r="IF26" i="18"/>
  <c r="IB26" i="18"/>
  <c r="ID26" i="18"/>
  <c r="IE26" i="18"/>
  <c r="IH26" i="18"/>
  <c r="IJ26" i="18"/>
  <c r="HX26" i="18"/>
  <c r="IP26" i="18"/>
  <c r="HZ26" i="18"/>
  <c r="IN26" i="18"/>
  <c r="HW26" i="18"/>
  <c r="IO26" i="18"/>
  <c r="IA26" i="18"/>
  <c r="IM26" i="18"/>
  <c r="IK26" i="18"/>
  <c r="HY26" i="18"/>
  <c r="HW59" i="18"/>
  <c r="IC59" i="18"/>
  <c r="IM59" i="18"/>
  <c r="IQ59" i="18"/>
  <c r="IK59" i="18"/>
  <c r="IO59" i="18"/>
  <c r="ID59" i="18"/>
  <c r="IB59" i="18"/>
  <c r="IL59" i="18"/>
  <c r="IE59" i="18"/>
  <c r="HZ59" i="18"/>
  <c r="IF59" i="18"/>
  <c r="IG59" i="18"/>
  <c r="HY59" i="18"/>
  <c r="II59" i="18"/>
  <c r="IA59" i="18"/>
  <c r="IP59" i="18"/>
  <c r="IM30" i="18"/>
  <c r="IP30" i="18"/>
  <c r="IJ30" i="18"/>
  <c r="HX30" i="18"/>
  <c r="IG30" i="18"/>
  <c r="IA30" i="18"/>
  <c r="IN30" i="18"/>
  <c r="IL30" i="18"/>
  <c r="HY30" i="18"/>
  <c r="HZ30" i="18"/>
  <c r="IC30" i="18"/>
  <c r="IK30" i="18"/>
  <c r="IQ30" i="18"/>
  <c r="IO30" i="18"/>
  <c r="II30" i="18"/>
  <c r="IE30" i="18"/>
  <c r="IH30" i="18"/>
  <c r="HW30" i="18"/>
  <c r="IF30" i="18"/>
  <c r="IB30" i="18"/>
  <c r="II43" i="18"/>
  <c r="IC43" i="18"/>
  <c r="IA43" i="18"/>
  <c r="IH43" i="18"/>
  <c r="HW43" i="18"/>
  <c r="IJ43" i="18"/>
  <c r="IM43" i="18"/>
  <c r="IQ43" i="18"/>
  <c r="IK43" i="18"/>
  <c r="HZ43" i="18"/>
  <c r="IN43" i="18"/>
  <c r="IE43" i="18"/>
  <c r="IB43" i="18"/>
  <c r="IO43" i="18"/>
  <c r="IF43" i="18"/>
  <c r="IP43" i="18"/>
  <c r="IL43" i="18"/>
  <c r="IG43" i="18"/>
  <c r="HW89" i="18"/>
  <c r="IA89" i="18"/>
  <c r="IG89" i="18"/>
  <c r="IP89" i="18"/>
  <c r="IL89" i="18"/>
  <c r="IC89" i="18"/>
  <c r="HZ89" i="18"/>
  <c r="IH89" i="18"/>
  <c r="IE89" i="18"/>
  <c r="II89" i="18"/>
  <c r="IK89" i="18"/>
  <c r="IB89" i="18"/>
  <c r="IN89" i="18"/>
  <c r="IA39" i="18"/>
  <c r="IH39" i="18"/>
  <c r="IG39" i="18"/>
  <c r="IK39" i="18"/>
  <c r="HW39" i="18"/>
  <c r="IB39" i="18"/>
  <c r="ID39" i="18"/>
  <c r="HX39" i="18"/>
  <c r="HZ39" i="18"/>
  <c r="IM39" i="18"/>
  <c r="IQ39" i="18"/>
  <c r="IN39" i="18"/>
  <c r="IE39" i="18"/>
  <c r="HY39" i="18"/>
  <c r="IC39" i="18"/>
  <c r="II39" i="18"/>
  <c r="IP39" i="18"/>
  <c r="IM63" i="18"/>
  <c r="HZ63" i="18"/>
  <c r="IK63" i="18"/>
  <c r="IE63" i="18"/>
  <c r="IL63" i="18"/>
  <c r="IO63" i="18"/>
  <c r="IC63" i="18"/>
  <c r="IG63" i="18"/>
  <c r="IN63" i="18"/>
  <c r="IH63" i="18"/>
  <c r="HW63" i="18"/>
  <c r="IB63" i="18"/>
  <c r="IA63" i="18"/>
  <c r="IP63" i="18"/>
  <c r="II63" i="18"/>
  <c r="IL66" i="18"/>
  <c r="IH66" i="18"/>
  <c r="IN66" i="18"/>
  <c r="II66" i="18"/>
  <c r="IA66" i="18"/>
  <c r="IG66" i="18"/>
  <c r="HZ66" i="18"/>
  <c r="IK66" i="18"/>
  <c r="HW66" i="18"/>
  <c r="IM66" i="18"/>
  <c r="IQ66" i="18"/>
  <c r="IE66" i="18"/>
  <c r="IO66" i="18"/>
  <c r="IC66" i="18"/>
  <c r="IP66" i="18"/>
  <c r="IB66" i="18"/>
  <c r="IB72" i="18"/>
  <c r="IC72" i="18"/>
  <c r="IM72" i="18"/>
  <c r="IQ72" i="18"/>
  <c r="HZ72" i="18"/>
  <c r="HW72" i="18"/>
  <c r="IK72" i="18"/>
  <c r="IG72" i="18"/>
  <c r="IE72" i="18"/>
  <c r="IL72" i="18"/>
  <c r="IH72" i="18"/>
  <c r="IN72" i="18"/>
  <c r="II72" i="18"/>
  <c r="IF35" i="18"/>
  <c r="HX37" i="18"/>
  <c r="HX63" i="18"/>
  <c r="HX76" i="18"/>
  <c r="HX89" i="18"/>
  <c r="HY58" i="18"/>
  <c r="HY72" i="18"/>
  <c r="IJ38" i="18"/>
  <c r="IJ32" i="18"/>
  <c r="IJ88" i="18"/>
  <c r="IJ89" i="18"/>
  <c r="IO48" i="18"/>
  <c r="IO51" i="18"/>
  <c r="IO68" i="18"/>
  <c r="IF37" i="18"/>
  <c r="IF79" i="18"/>
  <c r="IF88" i="18"/>
  <c r="IF58" i="18"/>
  <c r="ID45" i="18"/>
  <c r="ID68" i="18"/>
  <c r="IL90" i="18"/>
  <c r="IB44" i="18"/>
  <c r="HX36" i="18"/>
  <c r="HX61" i="18"/>
  <c r="HY48" i="18"/>
  <c r="HY60" i="18"/>
  <c r="IJ63" i="18"/>
  <c r="IO82" i="18"/>
  <c r="IF66" i="18"/>
  <c r="IF86" i="18"/>
  <c r="IL39" i="18"/>
  <c r="IL78" i="18"/>
  <c r="HX43" i="18"/>
  <c r="HX68" i="18"/>
  <c r="HY44" i="18"/>
  <c r="IJ46" i="18"/>
  <c r="IF55" i="18"/>
  <c r="IF81" i="18"/>
  <c r="ID63" i="18"/>
  <c r="HX47" i="18"/>
  <c r="HX72" i="18"/>
  <c r="HY63" i="18"/>
  <c r="IO79" i="18"/>
  <c r="ID64" i="18"/>
  <c r="IB77" i="18"/>
  <c r="IG84" i="18"/>
  <c r="IH31" i="18"/>
  <c r="IK33" i="18"/>
  <c r="IQ47" i="18"/>
  <c r="IN59" i="18"/>
  <c r="IA72" i="18"/>
  <c r="IM88" i="18"/>
  <c r="IC51" i="18"/>
  <c r="II73" i="18"/>
  <c r="IP49" i="18"/>
  <c r="II49" i="18"/>
  <c r="IC49" i="18"/>
  <c r="IN49" i="18"/>
  <c r="HW49" i="18"/>
  <c r="IE49" i="18"/>
  <c r="HZ49" i="18"/>
  <c r="IA49" i="18"/>
  <c r="IK49" i="18"/>
  <c r="IJ49" i="18"/>
  <c r="IM49" i="18"/>
  <c r="IQ49" i="18"/>
  <c r="IH49" i="18"/>
  <c r="IQ87" i="18"/>
  <c r="IK87" i="18"/>
  <c r="IM87" i="18"/>
  <c r="IG87" i="18"/>
  <c r="IJ87" i="18"/>
  <c r="IE87" i="18"/>
  <c r="HZ87" i="18"/>
  <c r="IC87" i="18"/>
  <c r="IP87" i="18"/>
  <c r="IB87" i="18"/>
  <c r="II87" i="18"/>
  <c r="HW87" i="18"/>
  <c r="IA87" i="18"/>
  <c r="IN87" i="18"/>
  <c r="IH87" i="18"/>
  <c r="IG38" i="18"/>
  <c r="II38" i="18"/>
  <c r="IN38" i="18"/>
  <c r="IH38" i="18"/>
  <c r="HW38" i="18"/>
  <c r="IC38" i="18"/>
  <c r="IM38" i="18"/>
  <c r="IQ38" i="18"/>
  <c r="IP38" i="18"/>
  <c r="HY38" i="18"/>
  <c r="IB38" i="18"/>
  <c r="HZ38" i="18"/>
  <c r="IL38" i="18"/>
  <c r="IK38" i="18"/>
  <c r="IA38" i="18"/>
  <c r="IE38" i="18"/>
  <c r="HW74" i="18"/>
  <c r="HX74" i="18"/>
  <c r="II74" i="18"/>
  <c r="IM74" i="18"/>
  <c r="IG74" i="18"/>
  <c r="IQ74" i="18"/>
  <c r="IN74" i="18"/>
  <c r="IC74" i="18"/>
  <c r="IH74" i="18"/>
  <c r="IJ74" i="18"/>
  <c r="IL74" i="18"/>
  <c r="IE74" i="18"/>
  <c r="IB74" i="18"/>
  <c r="IA74" i="18"/>
  <c r="IP74" i="18"/>
  <c r="IP61" i="18"/>
  <c r="IA61" i="18"/>
  <c r="IB61" i="18"/>
  <c r="HY61" i="18"/>
  <c r="ID61" i="18"/>
  <c r="IN61" i="18"/>
  <c r="HZ61" i="18"/>
  <c r="IC61" i="18"/>
  <c r="HW61" i="18"/>
  <c r="II61" i="18"/>
  <c r="IM61" i="18"/>
  <c r="IQ61" i="18"/>
  <c r="IH61" i="18"/>
  <c r="IE61" i="18"/>
  <c r="IK61" i="18"/>
  <c r="IG61" i="18"/>
  <c r="IP53" i="18"/>
  <c r="HW53" i="18"/>
  <c r="IE53" i="18"/>
  <c r="HZ53" i="18"/>
  <c r="IH53" i="18"/>
  <c r="IC53" i="18"/>
  <c r="IA53" i="18"/>
  <c r="IB53" i="18"/>
  <c r="ID53" i="18"/>
  <c r="IJ53" i="18"/>
  <c r="II53" i="18"/>
  <c r="IM53" i="18"/>
  <c r="IQ53" i="18"/>
  <c r="IG53" i="18"/>
  <c r="IK53" i="18"/>
  <c r="IN53" i="18"/>
  <c r="II42" i="18"/>
  <c r="IP42" i="18"/>
  <c r="HZ42" i="18"/>
  <c r="IH42" i="18"/>
  <c r="IO42" i="18"/>
  <c r="IJ42" i="18"/>
  <c r="IC42" i="18"/>
  <c r="IA42" i="18"/>
  <c r="IM42" i="18"/>
  <c r="IQ42" i="18"/>
  <c r="ID42" i="18"/>
  <c r="IL42" i="18"/>
  <c r="IF42" i="18"/>
  <c r="HX42" i="18"/>
  <c r="IK42" i="18"/>
  <c r="IG42" i="18"/>
  <c r="IN42" i="18"/>
  <c r="IE42" i="18"/>
  <c r="HW42" i="18"/>
  <c r="IL75" i="18"/>
  <c r="HZ75" i="18"/>
  <c r="IF75" i="18"/>
  <c r="IE75" i="18"/>
  <c r="IG75" i="18"/>
  <c r="IA75" i="18"/>
  <c r="II75" i="18"/>
  <c r="IP75" i="18"/>
  <c r="IN75" i="18"/>
  <c r="IQ75" i="18"/>
  <c r="IH75" i="18"/>
  <c r="HX75" i="18"/>
  <c r="HW75" i="18"/>
  <c r="IC75" i="18"/>
  <c r="IM75" i="18"/>
  <c r="HW62" i="18"/>
  <c r="IE62" i="18"/>
  <c r="IJ62" i="18"/>
  <c r="ID62" i="18"/>
  <c r="HY62" i="18"/>
  <c r="IA62" i="18"/>
  <c r="IN62" i="18"/>
  <c r="IQ62" i="18"/>
  <c r="IM62" i="18"/>
  <c r="IG62" i="18"/>
  <c r="IH62" i="18"/>
  <c r="IB62" i="18"/>
  <c r="HX62" i="18"/>
  <c r="IL62" i="18"/>
  <c r="II62" i="18"/>
  <c r="IC62" i="18"/>
  <c r="IP62" i="18"/>
  <c r="HZ62" i="18"/>
  <c r="IK62" i="18"/>
  <c r="IM32" i="18"/>
  <c r="IQ32" i="18"/>
  <c r="HW32" i="18"/>
  <c r="IK32" i="18"/>
  <c r="IP32" i="18"/>
  <c r="IG32" i="18"/>
  <c r="IB32" i="18"/>
  <c r="HZ32" i="18"/>
  <c r="IA32" i="18"/>
  <c r="IE32" i="18"/>
  <c r="IC32" i="18"/>
  <c r="IH32" i="18"/>
  <c r="IL32" i="18"/>
  <c r="IF32" i="18"/>
  <c r="II32" i="18"/>
  <c r="IN32" i="18"/>
  <c r="II41" i="18"/>
  <c r="IN41" i="18"/>
  <c r="IK41" i="18"/>
  <c r="IM41" i="18"/>
  <c r="HW41" i="18"/>
  <c r="IP41" i="18"/>
  <c r="IL41" i="18"/>
  <c r="IG41" i="18"/>
  <c r="HZ41" i="18"/>
  <c r="IH41" i="18"/>
  <c r="IC41" i="18"/>
  <c r="IA41" i="18"/>
  <c r="IB41" i="18"/>
  <c r="IQ41" i="18"/>
  <c r="IA78" i="18"/>
  <c r="IN78" i="18"/>
  <c r="IQ78" i="18"/>
  <c r="IM78" i="18"/>
  <c r="IG78" i="18"/>
  <c r="IH78" i="18"/>
  <c r="II78" i="18"/>
  <c r="IB78" i="18"/>
  <c r="IC78" i="18"/>
  <c r="IP78" i="18"/>
  <c r="HZ78" i="18"/>
  <c r="IK78" i="18"/>
  <c r="HW78" i="18"/>
  <c r="IE78" i="18"/>
  <c r="II44" i="18"/>
  <c r="ID44" i="18"/>
  <c r="IK44" i="18"/>
  <c r="IG44" i="18"/>
  <c r="IA44" i="18"/>
  <c r="HW44" i="18"/>
  <c r="IP44" i="18"/>
  <c r="IL44" i="18"/>
  <c r="HZ44" i="18"/>
  <c r="IM44" i="18"/>
  <c r="IQ44" i="18"/>
  <c r="IF44" i="18"/>
  <c r="IC44" i="18"/>
  <c r="IH44" i="18"/>
  <c r="IN44" i="18"/>
  <c r="IN76" i="18"/>
  <c r="II76" i="18"/>
  <c r="IO76" i="18"/>
  <c r="IJ76" i="18"/>
  <c r="HY76" i="18"/>
  <c r="IC76" i="18"/>
  <c r="IK76" i="18"/>
  <c r="IG76" i="18"/>
  <c r="IM76" i="18"/>
  <c r="IQ76" i="18"/>
  <c r="IP76" i="18"/>
  <c r="IL76" i="18"/>
  <c r="HW76" i="18"/>
  <c r="IH76" i="18"/>
  <c r="HZ76" i="18"/>
  <c r="IA76" i="18"/>
  <c r="IE76" i="18"/>
  <c r="IP46" i="18"/>
  <c r="II46" i="18"/>
  <c r="IA46" i="18"/>
  <c r="IH46" i="18"/>
  <c r="HZ46" i="18"/>
  <c r="IK46" i="18"/>
  <c r="HW46" i="18"/>
  <c r="IM46" i="18"/>
  <c r="IQ46" i="18"/>
  <c r="IG46" i="18"/>
  <c r="HY46" i="18"/>
  <c r="HX46" i="18"/>
  <c r="ID46" i="18"/>
  <c r="IN46" i="18"/>
  <c r="IE46" i="18"/>
  <c r="IB46" i="18"/>
  <c r="IE27" i="18"/>
  <c r="IH27" i="18"/>
  <c r="II27" i="18"/>
  <c r="IN27" i="18"/>
  <c r="IQ27" i="18"/>
  <c r="IK27" i="18"/>
  <c r="IP27" i="18"/>
  <c r="IC27" i="18"/>
  <c r="HZ27" i="18"/>
  <c r="IF27" i="18"/>
  <c r="IJ27" i="18"/>
  <c r="HX27" i="18"/>
  <c r="ID27" i="18"/>
  <c r="IA27" i="18"/>
  <c r="IB27" i="18"/>
  <c r="IG27" i="18"/>
  <c r="HW27" i="18"/>
  <c r="IM27" i="18"/>
  <c r="IO27" i="18"/>
  <c r="HY27" i="18"/>
  <c r="IL27" i="18"/>
  <c r="HX82" i="18"/>
  <c r="HY74" i="18"/>
  <c r="IJ36" i="18"/>
  <c r="IJ82" i="18"/>
  <c r="IJ70" i="18"/>
  <c r="IO36" i="18"/>
  <c r="IO62" i="18"/>
  <c r="IF38" i="18"/>
  <c r="IF62" i="18"/>
  <c r="IF57" i="18"/>
  <c r="IF82" i="18"/>
  <c r="ID57" i="18"/>
  <c r="ID71" i="18"/>
  <c r="IL57" i="18"/>
  <c r="IB75" i="18"/>
  <c r="HX51" i="18"/>
  <c r="HX77" i="18"/>
  <c r="HY78" i="18"/>
  <c r="HY31" i="18"/>
  <c r="IJ50" i="18"/>
  <c r="IJ86" i="18"/>
  <c r="IO55" i="18"/>
  <c r="IF41" i="18"/>
  <c r="IF76" i="18"/>
  <c r="ID78" i="18"/>
  <c r="IL37" i="18"/>
  <c r="IL55" i="18"/>
  <c r="IB49" i="18"/>
  <c r="HX54" i="18"/>
  <c r="HY42" i="18"/>
  <c r="HY43" i="18"/>
  <c r="IJ51" i="18"/>
  <c r="IJ44" i="18"/>
  <c r="IO49" i="18"/>
  <c r="IF87" i="18"/>
  <c r="IF74" i="18"/>
  <c r="ID52" i="18"/>
  <c r="ID88" i="18"/>
  <c r="HX59" i="18"/>
  <c r="HX88" i="18"/>
  <c r="HY49" i="18"/>
  <c r="HY53" i="18"/>
  <c r="IJ66" i="18"/>
  <c r="IO53" i="18"/>
  <c r="IF78" i="18"/>
  <c r="IL31" i="18"/>
  <c r="IG49" i="18"/>
  <c r="IK74" i="18"/>
  <c r="IE41" i="18"/>
  <c r="IN68" i="18"/>
  <c r="IA77" i="18"/>
  <c r="IM89" i="18"/>
  <c r="IC64" i="18"/>
  <c r="II82" i="18"/>
  <c r="HZ52" i="18"/>
  <c r="IH65" i="18"/>
  <c r="IA65" i="18"/>
  <c r="IE65" i="18"/>
  <c r="HX65" i="18"/>
  <c r="IO65" i="18"/>
  <c r="II65" i="18"/>
  <c r="IB65" i="18"/>
  <c r="HZ65" i="18"/>
  <c r="HW65" i="18"/>
  <c r="IC65" i="18"/>
  <c r="IM65" i="18"/>
  <c r="IQ65" i="18"/>
  <c r="IK65" i="18"/>
  <c r="IF65" i="18"/>
  <c r="IJ65" i="18"/>
  <c r="IG65" i="18"/>
  <c r="IL65" i="18"/>
  <c r="IP65" i="18"/>
  <c r="IA56" i="18"/>
  <c r="IO56" i="18"/>
  <c r="IB56" i="18"/>
  <c r="IC56" i="18"/>
  <c r="IP56" i="18"/>
  <c r="IM56" i="18"/>
  <c r="IQ56" i="18"/>
  <c r="HW56" i="18"/>
  <c r="IK56" i="18"/>
  <c r="IH56" i="18"/>
  <c r="HZ56" i="18"/>
  <c r="IG56" i="18"/>
  <c r="IE56" i="18"/>
  <c r="HX56" i="18"/>
  <c r="ID56" i="18"/>
  <c r="IN56" i="18"/>
  <c r="II71" i="18"/>
  <c r="IM71" i="18"/>
  <c r="IN71" i="18"/>
  <c r="IH71" i="18"/>
  <c r="IQ71" i="18"/>
  <c r="IF71" i="18"/>
  <c r="HY71" i="18"/>
  <c r="HW71" i="18"/>
  <c r="IK71" i="18"/>
  <c r="IG71" i="18"/>
  <c r="IJ71" i="18"/>
  <c r="IE71" i="18"/>
  <c r="IL71" i="18"/>
  <c r="IO71" i="18"/>
  <c r="HZ71" i="18"/>
  <c r="IA71" i="18"/>
  <c r="IC71" i="18"/>
  <c r="IP71" i="18"/>
  <c r="HW83" i="18"/>
  <c r="IM83" i="18"/>
  <c r="IQ83" i="18"/>
  <c r="IK83" i="18"/>
  <c r="IP83" i="18"/>
  <c r="ID83" i="18"/>
  <c r="HX83" i="18"/>
  <c r="HZ83" i="18"/>
  <c r="IE83" i="18"/>
  <c r="IC83" i="18"/>
  <c r="II83" i="18"/>
  <c r="IF83" i="18"/>
  <c r="IL83" i="18"/>
  <c r="IB83" i="18"/>
  <c r="IA83" i="18"/>
  <c r="IN83" i="18"/>
  <c r="IH83" i="18"/>
  <c r="IH70" i="18"/>
  <c r="IN70" i="18"/>
  <c r="IE70" i="18"/>
  <c r="IM70" i="18"/>
  <c r="IG70" i="18"/>
  <c r="HY70" i="18"/>
  <c r="IK70" i="18"/>
  <c r="IC70" i="18"/>
  <c r="IP70" i="18"/>
  <c r="ID70" i="18"/>
  <c r="HZ70" i="18"/>
  <c r="IQ70" i="18"/>
  <c r="II70" i="18"/>
  <c r="IF70" i="18"/>
  <c r="HX70" i="18"/>
  <c r="HW70" i="18"/>
  <c r="IB70" i="18"/>
  <c r="IH69" i="18"/>
  <c r="IA69" i="18"/>
  <c r="IB69" i="18"/>
  <c r="ID69" i="18"/>
  <c r="IJ69" i="18"/>
  <c r="HW69" i="18"/>
  <c r="II69" i="18"/>
  <c r="IM69" i="18"/>
  <c r="IQ69" i="18"/>
  <c r="IC69" i="18"/>
  <c r="IN69" i="18"/>
  <c r="IL69" i="18"/>
  <c r="IF69" i="18"/>
  <c r="IK69" i="18"/>
  <c r="IP69" i="18"/>
  <c r="IE69" i="18"/>
  <c r="IG69" i="18"/>
  <c r="II84" i="18"/>
  <c r="IA84" i="18"/>
  <c r="IB84" i="18"/>
  <c r="IF84" i="18"/>
  <c r="IJ84" i="18"/>
  <c r="HY84" i="18"/>
  <c r="HX84" i="18"/>
  <c r="IM84" i="18"/>
  <c r="IQ84" i="18"/>
  <c r="IP84" i="18"/>
  <c r="IE84" i="18"/>
  <c r="IH84" i="18"/>
  <c r="IN84" i="18"/>
  <c r="ID84" i="18"/>
  <c r="HW84" i="18"/>
  <c r="HZ84" i="18"/>
  <c r="IC84" i="18"/>
  <c r="IK84" i="18"/>
  <c r="HZ36" i="18"/>
  <c r="IM36" i="18"/>
  <c r="IQ36" i="18"/>
  <c r="IE36" i="18"/>
  <c r="IH36" i="18"/>
  <c r="IN36" i="18"/>
  <c r="II36" i="18"/>
  <c r="HW36" i="18"/>
  <c r="IG36" i="18"/>
  <c r="IB36" i="18"/>
  <c r="IA36" i="18"/>
  <c r="IC36" i="18"/>
  <c r="IK36" i="18"/>
  <c r="IP36" i="18"/>
  <c r="IC79" i="18"/>
  <c r="IQ79" i="18"/>
  <c r="IG79" i="18"/>
  <c r="HY79" i="18"/>
  <c r="ID79" i="18"/>
  <c r="IJ79" i="18"/>
  <c r="IE79" i="18"/>
  <c r="IN79" i="18"/>
  <c r="IH79" i="18"/>
  <c r="HW79" i="18"/>
  <c r="IA79" i="18"/>
  <c r="IP79" i="18"/>
  <c r="IM79" i="18"/>
  <c r="HZ79" i="18"/>
  <c r="II79" i="18"/>
  <c r="IK79" i="18"/>
  <c r="IN45" i="18"/>
  <c r="IK45" i="18"/>
  <c r="IG45" i="18"/>
  <c r="IB45" i="18"/>
  <c r="HZ45" i="18"/>
  <c r="IH45" i="18"/>
  <c r="IL45" i="18"/>
  <c r="IF45" i="18"/>
  <c r="HY45" i="18"/>
  <c r="II45" i="18"/>
  <c r="IE45" i="18"/>
  <c r="IA45" i="18"/>
  <c r="HW45" i="18"/>
  <c r="IC45" i="18"/>
  <c r="IO45" i="18"/>
  <c r="IJ45" i="18"/>
  <c r="IM45" i="18"/>
  <c r="IQ45" i="18"/>
  <c r="HW58" i="18"/>
  <c r="IE58" i="18"/>
  <c r="IA58" i="18"/>
  <c r="IP58" i="18"/>
  <c r="HZ58" i="18"/>
  <c r="IK58" i="18"/>
  <c r="IO58" i="18"/>
  <c r="IJ58" i="18"/>
  <c r="IN58" i="18"/>
  <c r="II58" i="18"/>
  <c r="IM58" i="18"/>
  <c r="IG58" i="18"/>
  <c r="IB58" i="18"/>
  <c r="IQ58" i="18"/>
  <c r="IC58" i="18"/>
  <c r="IE57" i="18"/>
  <c r="IG57" i="18"/>
  <c r="II57" i="18"/>
  <c r="IB57" i="18"/>
  <c r="IN57" i="18"/>
  <c r="IM57" i="18"/>
  <c r="IQ57" i="18"/>
  <c r="HW57" i="18"/>
  <c r="IA57" i="18"/>
  <c r="IC57" i="18"/>
  <c r="IK57" i="18"/>
  <c r="IP57" i="18"/>
  <c r="HZ57" i="18"/>
  <c r="HZ88" i="18"/>
  <c r="HW88" i="18"/>
  <c r="IK88" i="18"/>
  <c r="IG88" i="18"/>
  <c r="IE88" i="18"/>
  <c r="IP88" i="18"/>
  <c r="IL88" i="18"/>
  <c r="IN88" i="18"/>
  <c r="II88" i="18"/>
  <c r="IH88" i="18"/>
  <c r="IA88" i="18"/>
  <c r="IO88" i="18"/>
  <c r="IB88" i="18"/>
  <c r="IC88" i="18"/>
  <c r="HZ60" i="18"/>
  <c r="IA60" i="18"/>
  <c r="IE60" i="18"/>
  <c r="IB60" i="18"/>
  <c r="IL60" i="18"/>
  <c r="IF60" i="18"/>
  <c r="IP60" i="18"/>
  <c r="IN60" i="18"/>
  <c r="II60" i="18"/>
  <c r="IC60" i="18"/>
  <c r="IK60" i="18"/>
  <c r="IH60" i="18"/>
  <c r="IG60" i="18"/>
  <c r="IM60" i="18"/>
  <c r="IQ60" i="18"/>
  <c r="HW60" i="18"/>
  <c r="IN80" i="18"/>
  <c r="IA80" i="18"/>
  <c r="IB80" i="18"/>
  <c r="IH80" i="18"/>
  <c r="IO80" i="18"/>
  <c r="IF80" i="18"/>
  <c r="IL80" i="18"/>
  <c r="IG80" i="18"/>
  <c r="IM80" i="18"/>
  <c r="IQ80" i="18"/>
  <c r="HZ80" i="18"/>
  <c r="IP80" i="18"/>
  <c r="HW80" i="18"/>
  <c r="IE80" i="18"/>
  <c r="IC80" i="18"/>
  <c r="HX80" i="18"/>
  <c r="II80" i="18"/>
  <c r="IO29" i="18"/>
  <c r="HY29" i="18"/>
  <c r="IE29" i="18"/>
  <c r="IH29" i="18"/>
  <c r="IP29" i="18"/>
  <c r="IF29" i="18"/>
  <c r="II29" i="18"/>
  <c r="HZ29" i="18"/>
  <c r="IN29" i="18"/>
  <c r="IJ29" i="18"/>
  <c r="IA29" i="18"/>
  <c r="IM29" i="18"/>
  <c r="IC29" i="18"/>
  <c r="ID29" i="18"/>
  <c r="IK29" i="18"/>
  <c r="HX29" i="18"/>
  <c r="IB29" i="18"/>
  <c r="IG29" i="18"/>
  <c r="IL29" i="18"/>
  <c r="IQ29" i="18"/>
  <c r="HW29" i="18"/>
  <c r="IG34" i="18"/>
  <c r="IA34" i="18"/>
  <c r="IF34" i="18"/>
  <c r="HX34" i="18"/>
  <c r="IP34" i="18"/>
  <c r="IC34" i="18"/>
  <c r="IK34" i="18"/>
  <c r="IM34" i="18"/>
  <c r="IQ34" i="18"/>
  <c r="IL34" i="18"/>
  <c r="IO34" i="18"/>
  <c r="IJ34" i="18"/>
  <c r="HW34" i="18"/>
  <c r="IN34" i="18"/>
  <c r="IE34" i="18"/>
  <c r="ID34" i="18"/>
  <c r="HZ34" i="18"/>
  <c r="IH34" i="18"/>
  <c r="HZ67" i="18"/>
  <c r="IE35" i="18"/>
  <c r="HX38" i="18"/>
  <c r="HX79" i="18"/>
  <c r="HX48" i="18"/>
  <c r="HX73" i="18"/>
  <c r="HY37" i="18"/>
  <c r="HY90" i="18"/>
  <c r="HY57" i="18"/>
  <c r="HY69" i="18"/>
  <c r="IJ59" i="18"/>
  <c r="IJ56" i="18"/>
  <c r="IJ57" i="18"/>
  <c r="IO37" i="18"/>
  <c r="IO78" i="18"/>
  <c r="IO83" i="18"/>
  <c r="IO57" i="18"/>
  <c r="IF40" i="18"/>
  <c r="IF56" i="18"/>
  <c r="IF73" i="18"/>
  <c r="ID32" i="18"/>
  <c r="ID73" i="18"/>
  <c r="ID74" i="18"/>
  <c r="ID87" i="18"/>
  <c r="IL73" i="18"/>
  <c r="IL56" i="18"/>
  <c r="IB48" i="18"/>
  <c r="HX90" i="18"/>
  <c r="HY55" i="18"/>
  <c r="IJ41" i="18"/>
  <c r="IJ60" i="18"/>
  <c r="IO41" i="18"/>
  <c r="IO87" i="18"/>
  <c r="IF39" i="18"/>
  <c r="IF61" i="18"/>
  <c r="ID49" i="18"/>
  <c r="ID80" i="18"/>
  <c r="IL61" i="18"/>
  <c r="IL87" i="18"/>
  <c r="IB79" i="18"/>
  <c r="HX87" i="18"/>
  <c r="HX49" i="18"/>
  <c r="HY66" i="18"/>
  <c r="HY80" i="18"/>
  <c r="IJ83" i="18"/>
  <c r="IJ81" i="18"/>
  <c r="IO39" i="18"/>
  <c r="IO89" i="18"/>
  <c r="IF64" i="18"/>
  <c r="ID43" i="18"/>
  <c r="ID66" i="18"/>
  <c r="HX33" i="18"/>
  <c r="HX44" i="18"/>
  <c r="HX53" i="18"/>
  <c r="HY54" i="18"/>
  <c r="HY65" i="18"/>
  <c r="IO32" i="18"/>
  <c r="IF31" i="18"/>
  <c r="ID41" i="18"/>
  <c r="IL53" i="18"/>
  <c r="IB71" i="18"/>
  <c r="IG86" i="18"/>
  <c r="IP68" i="18"/>
  <c r="IH58" i="18"/>
  <c r="IK75" i="18"/>
  <c r="IQ89" i="18"/>
  <c r="IE50" i="18"/>
  <c r="IN65" i="18"/>
  <c r="IA70" i="18"/>
  <c r="IM86" i="18"/>
  <c r="II34" i="18"/>
  <c r="HZ47" i="18"/>
  <c r="HX35" i="18"/>
  <c r="ID35" i="18"/>
  <c r="IH35" i="18"/>
  <c r="IN35" i="18"/>
  <c r="HZ35" i="18"/>
  <c r="HY35" i="18"/>
  <c r="IL35" i="18"/>
  <c r="IK35" i="18"/>
  <c r="IA35" i="18"/>
  <c r="IG35" i="18"/>
  <c r="IJ35" i="18"/>
  <c r="IB35" i="18"/>
  <c r="IQ35" i="18"/>
  <c r="IM35" i="18"/>
  <c r="IC35" i="18"/>
  <c r="JV19" i="18"/>
  <c r="JV46" i="18" s="1"/>
  <c r="JT19" i="18"/>
  <c r="JT36" i="18" s="1"/>
  <c r="CS65" i="18"/>
  <c r="KI19" i="18"/>
  <c r="KI45" i="18" s="1"/>
  <c r="JJ19" i="18"/>
  <c r="JJ38" i="18" s="1"/>
  <c r="JX19" i="18"/>
  <c r="JX32" i="18" s="1"/>
  <c r="JB19" i="18"/>
  <c r="JB38" i="18" s="1"/>
  <c r="KG19" i="18"/>
  <c r="KG35" i="18" s="1"/>
  <c r="KJ19" i="18"/>
  <c r="KJ44" i="18" s="1"/>
  <c r="JU19" i="18"/>
  <c r="JU35" i="18" s="1"/>
  <c r="JY19" i="18"/>
  <c r="JY36" i="18" s="1"/>
  <c r="JQ19" i="18"/>
  <c r="JQ43" i="18" s="1"/>
  <c r="KK19" i="18"/>
  <c r="KK31" i="18" s="1"/>
  <c r="KC19" i="18"/>
  <c r="KC39" i="18" s="1"/>
  <c r="JZ19" i="18"/>
  <c r="JZ46" i="18" s="1"/>
  <c r="BY23" i="18"/>
  <c r="DK23" i="18" s="1"/>
  <c r="BY24" i="18"/>
  <c r="CS24" i="18" s="1"/>
  <c r="CM24" i="18" s="1"/>
  <c r="BY22" i="18"/>
  <c r="DK22" i="18" s="1"/>
  <c r="BY25" i="18"/>
  <c r="JN34" i="18"/>
  <c r="JN36" i="18"/>
  <c r="JN38" i="18"/>
  <c r="JN40" i="18"/>
  <c r="JN42" i="18"/>
  <c r="JN44" i="18"/>
  <c r="JN37" i="18"/>
  <c r="JN60" i="18"/>
  <c r="JN62" i="18"/>
  <c r="JN64" i="18"/>
  <c r="JN66" i="18"/>
  <c r="JN68" i="18"/>
  <c r="JN70" i="18"/>
  <c r="JN33" i="18"/>
  <c r="JN41" i="18"/>
  <c r="JN45" i="18"/>
  <c r="JN46" i="18"/>
  <c r="JN47" i="18"/>
  <c r="JN31" i="18"/>
  <c r="JN35" i="18"/>
  <c r="JN39" i="18"/>
  <c r="JN48" i="18"/>
  <c r="JN49" i="18"/>
  <c r="JN52" i="18"/>
  <c r="JN53" i="18"/>
  <c r="JN56" i="18"/>
  <c r="JN57" i="18"/>
  <c r="JN50" i="18"/>
  <c r="JN51" i="18"/>
  <c r="JN54" i="18"/>
  <c r="JN55" i="18"/>
  <c r="JN58" i="18"/>
  <c r="JN59" i="18"/>
  <c r="JN61" i="18"/>
  <c r="JN43" i="18"/>
  <c r="JN65" i="18"/>
  <c r="JN63" i="18"/>
  <c r="JN67" i="18"/>
  <c r="JN71" i="18"/>
  <c r="JN73" i="18"/>
  <c r="JN75" i="18"/>
  <c r="JN77" i="18"/>
  <c r="JN69" i="18"/>
  <c r="JN79" i="18"/>
  <c r="JN81" i="18"/>
  <c r="JN83" i="18"/>
  <c r="JN85" i="18"/>
  <c r="JN87" i="18"/>
  <c r="JN78" i="18"/>
  <c r="JN80" i="18"/>
  <c r="JN82" i="18"/>
  <c r="JN84" i="18"/>
  <c r="JN86" i="18"/>
  <c r="JN24" i="18"/>
  <c r="JN28" i="18"/>
  <c r="JN72" i="18"/>
  <c r="JN76" i="18"/>
  <c r="JN89" i="18"/>
  <c r="JN25" i="18"/>
  <c r="JN29" i="18"/>
  <c r="JN88" i="18"/>
  <c r="JN22" i="18"/>
  <c r="JN26" i="18"/>
  <c r="JN30" i="18"/>
  <c r="JN21" i="18"/>
  <c r="JN74" i="18"/>
  <c r="JN90" i="18"/>
  <c r="JN23" i="18"/>
  <c r="JN27" i="18"/>
  <c r="JN32" i="18"/>
  <c r="JP31" i="18"/>
  <c r="JP33" i="18"/>
  <c r="JP35" i="18"/>
  <c r="JP37" i="18"/>
  <c r="JP39" i="18"/>
  <c r="JP41" i="18"/>
  <c r="JP43" i="18"/>
  <c r="JP36" i="18"/>
  <c r="JP34" i="18"/>
  <c r="JP38" i="18"/>
  <c r="JP42" i="18"/>
  <c r="JP61" i="18"/>
  <c r="JP63" i="18"/>
  <c r="JP65" i="18"/>
  <c r="JP67" i="18"/>
  <c r="JP69" i="18"/>
  <c r="JP44" i="18"/>
  <c r="JP45" i="18"/>
  <c r="JP47" i="18"/>
  <c r="JP51" i="18"/>
  <c r="JP55" i="18"/>
  <c r="JP59" i="18"/>
  <c r="JP40" i="18"/>
  <c r="JP48" i="18"/>
  <c r="JP49" i="18"/>
  <c r="JP52" i="18"/>
  <c r="JP56" i="18"/>
  <c r="JP53" i="18"/>
  <c r="JP57" i="18"/>
  <c r="JP46" i="18"/>
  <c r="JP50" i="18"/>
  <c r="JP54" i="18"/>
  <c r="JP62" i="18"/>
  <c r="JP64" i="18"/>
  <c r="JP68" i="18"/>
  <c r="JP58" i="18"/>
  <c r="JP72" i="18"/>
  <c r="JP74" i="18"/>
  <c r="JP76" i="18"/>
  <c r="JP71" i="18"/>
  <c r="JP73" i="18"/>
  <c r="JP75" i="18"/>
  <c r="JP78" i="18"/>
  <c r="JP80" i="18"/>
  <c r="JP82" i="18"/>
  <c r="JP84" i="18"/>
  <c r="JP86" i="18"/>
  <c r="JP88" i="18"/>
  <c r="JP66" i="18"/>
  <c r="JP60" i="18"/>
  <c r="JP70" i="18"/>
  <c r="JP77" i="18"/>
  <c r="JP79" i="18"/>
  <c r="JP81" i="18"/>
  <c r="JP83" i="18"/>
  <c r="JP85" i="18"/>
  <c r="JP87" i="18"/>
  <c r="JP22" i="18"/>
  <c r="JP26" i="18"/>
  <c r="JP30" i="18"/>
  <c r="JP21" i="18"/>
  <c r="JP90" i="18"/>
  <c r="JP23" i="18"/>
  <c r="JP27" i="18"/>
  <c r="JP24" i="18"/>
  <c r="JP28" i="18"/>
  <c r="JP89" i="18"/>
  <c r="JP25" i="18"/>
  <c r="JP29" i="18"/>
  <c r="JP32" i="18"/>
  <c r="JA31" i="18"/>
  <c r="JA35" i="18"/>
  <c r="JA45" i="18"/>
  <c r="JA47" i="18"/>
  <c r="JA49" i="18"/>
  <c r="JA51" i="18"/>
  <c r="JA53" i="18"/>
  <c r="JA55" i="18"/>
  <c r="JA57" i="18"/>
  <c r="JA59" i="18"/>
  <c r="JA36" i="18"/>
  <c r="JA39" i="18"/>
  <c r="JA46" i="18"/>
  <c r="JA48" i="18"/>
  <c r="JA33" i="18"/>
  <c r="JA44" i="18"/>
  <c r="JA34" i="18"/>
  <c r="JA43" i="18"/>
  <c r="JA50" i="18"/>
  <c r="JA54" i="18"/>
  <c r="JA58" i="18"/>
  <c r="JA60" i="18"/>
  <c r="JA38" i="18"/>
  <c r="JA41" i="18"/>
  <c r="JA52" i="18"/>
  <c r="JA56" i="18"/>
  <c r="JA62" i="18"/>
  <c r="JA37" i="18"/>
  <c r="JA40" i="18"/>
  <c r="JA42" i="18"/>
  <c r="JA63" i="18"/>
  <c r="JA66" i="18"/>
  <c r="JA71" i="18"/>
  <c r="JA73" i="18"/>
  <c r="JA75" i="18"/>
  <c r="JA64" i="18"/>
  <c r="JA65" i="18"/>
  <c r="JA68" i="18"/>
  <c r="JA69" i="18"/>
  <c r="JA61" i="18"/>
  <c r="JA72" i="18"/>
  <c r="JA74" i="18"/>
  <c r="JA76" i="18"/>
  <c r="JA70" i="18"/>
  <c r="JA80" i="18"/>
  <c r="JA67" i="18"/>
  <c r="JA81" i="18"/>
  <c r="JA88" i="18"/>
  <c r="JA89" i="18"/>
  <c r="JA25" i="18"/>
  <c r="JA29" i="18"/>
  <c r="JA22" i="18"/>
  <c r="JA26" i="18"/>
  <c r="JA30" i="18"/>
  <c r="JA21" i="18"/>
  <c r="JA77" i="18"/>
  <c r="JA79" i="18"/>
  <c r="JA90" i="18"/>
  <c r="JA23" i="18"/>
  <c r="JA27" i="18"/>
  <c r="JA78" i="18"/>
  <c r="JA82" i="18"/>
  <c r="JA83" i="18"/>
  <c r="JA84" i="18"/>
  <c r="JA85" i="18"/>
  <c r="JA86" i="18"/>
  <c r="JA87" i="18"/>
  <c r="JA24" i="18"/>
  <c r="JA28" i="18"/>
  <c r="JA32" i="18"/>
  <c r="JO33" i="18"/>
  <c r="JO37" i="18"/>
  <c r="JO31" i="18"/>
  <c r="JO35" i="18"/>
  <c r="JO39" i="18"/>
  <c r="JO34" i="18"/>
  <c r="JO40" i="18"/>
  <c r="JO43" i="18"/>
  <c r="JO46" i="18"/>
  <c r="JO48" i="18"/>
  <c r="JO50" i="18"/>
  <c r="JO52" i="18"/>
  <c r="JO54" i="18"/>
  <c r="JO56" i="18"/>
  <c r="JO58" i="18"/>
  <c r="JO38" i="18"/>
  <c r="JO41" i="18"/>
  <c r="JO45" i="18"/>
  <c r="JO47" i="18"/>
  <c r="JO49" i="18"/>
  <c r="JO36" i="18"/>
  <c r="JO42" i="18"/>
  <c r="JO44" i="18"/>
  <c r="JO53" i="18"/>
  <c r="JO60" i="18"/>
  <c r="JO51" i="18"/>
  <c r="JO55" i="18"/>
  <c r="JO59" i="18"/>
  <c r="JO57" i="18"/>
  <c r="JO62" i="18"/>
  <c r="JO64" i="18"/>
  <c r="JO65" i="18"/>
  <c r="JO69" i="18"/>
  <c r="JO72" i="18"/>
  <c r="JO74" i="18"/>
  <c r="JO76" i="18"/>
  <c r="JO66" i="18"/>
  <c r="JO70" i="18"/>
  <c r="JO67" i="18"/>
  <c r="JO77" i="18"/>
  <c r="JO79" i="18"/>
  <c r="JO81" i="18"/>
  <c r="JO61" i="18"/>
  <c r="JO68" i="18"/>
  <c r="JO71" i="18"/>
  <c r="JO75" i="18"/>
  <c r="JO80" i="18"/>
  <c r="JO90" i="18"/>
  <c r="JO23" i="18"/>
  <c r="JO27" i="18"/>
  <c r="JO24" i="18"/>
  <c r="JO28" i="18"/>
  <c r="JO73" i="18"/>
  <c r="JO78" i="18"/>
  <c r="JO82" i="18"/>
  <c r="JO83" i="18"/>
  <c r="JO84" i="18"/>
  <c r="JO85" i="18"/>
  <c r="JO86" i="18"/>
  <c r="JO87" i="18"/>
  <c r="JO89" i="18"/>
  <c r="JO25" i="18"/>
  <c r="JO29" i="18"/>
  <c r="JO63" i="18"/>
  <c r="JO88" i="18"/>
  <c r="JO22" i="18"/>
  <c r="JO26" i="18"/>
  <c r="JO30" i="18"/>
  <c r="JO21" i="18"/>
  <c r="JO32" i="18"/>
  <c r="JF34" i="18"/>
  <c r="JF36" i="18"/>
  <c r="JF38" i="18"/>
  <c r="JF40" i="18"/>
  <c r="JF42" i="18"/>
  <c r="JF44" i="18"/>
  <c r="JF39" i="18"/>
  <c r="JF60" i="18"/>
  <c r="JF62" i="18"/>
  <c r="JF64" i="18"/>
  <c r="JF66" i="18"/>
  <c r="JF68" i="18"/>
  <c r="JF70" i="18"/>
  <c r="JF31" i="18"/>
  <c r="JF35" i="18"/>
  <c r="JF37" i="18"/>
  <c r="JF43" i="18"/>
  <c r="JF45" i="18"/>
  <c r="JF46" i="18"/>
  <c r="JF47" i="18"/>
  <c r="JF33" i="18"/>
  <c r="JF48" i="18"/>
  <c r="JF49" i="18"/>
  <c r="JF50" i="18"/>
  <c r="JF51" i="18"/>
  <c r="JF54" i="18"/>
  <c r="JF55" i="18"/>
  <c r="JF58" i="18"/>
  <c r="JF59" i="18"/>
  <c r="JF41" i="18"/>
  <c r="JF52" i="18"/>
  <c r="JF53" i="18"/>
  <c r="JF56" i="18"/>
  <c r="JF57" i="18"/>
  <c r="JF63" i="18"/>
  <c r="JF61" i="18"/>
  <c r="JF65" i="18"/>
  <c r="JF69" i="18"/>
  <c r="JF71" i="18"/>
  <c r="JF73" i="18"/>
  <c r="JF75" i="18"/>
  <c r="JF77" i="18"/>
  <c r="JF79" i="18"/>
  <c r="JF81" i="18"/>
  <c r="JF83" i="18"/>
  <c r="JF85" i="18"/>
  <c r="JF87" i="18"/>
  <c r="JF67" i="18"/>
  <c r="JF80" i="18"/>
  <c r="JF82" i="18"/>
  <c r="JF84" i="18"/>
  <c r="JF86" i="18"/>
  <c r="JF72" i="18"/>
  <c r="JF76" i="18"/>
  <c r="JF78" i="18"/>
  <c r="JF88" i="18"/>
  <c r="JF24" i="18"/>
  <c r="JF28" i="18"/>
  <c r="JF89" i="18"/>
  <c r="JF25" i="18"/>
  <c r="JF29" i="18"/>
  <c r="JF74" i="18"/>
  <c r="JF22" i="18"/>
  <c r="JF26" i="18"/>
  <c r="JF30" i="18"/>
  <c r="JF21" i="18"/>
  <c r="JF90" i="18"/>
  <c r="JF23" i="18"/>
  <c r="JF27" i="18"/>
  <c r="JF32" i="18"/>
  <c r="JH31" i="18"/>
  <c r="JH33" i="18"/>
  <c r="JH35" i="18"/>
  <c r="JH37" i="18"/>
  <c r="JH39" i="18"/>
  <c r="JH41" i="18"/>
  <c r="JH43" i="18"/>
  <c r="JH34" i="18"/>
  <c r="JH38" i="18"/>
  <c r="JH36" i="18"/>
  <c r="JH40" i="18"/>
  <c r="JH44" i="18"/>
  <c r="JH61" i="18"/>
  <c r="JH63" i="18"/>
  <c r="JH65" i="18"/>
  <c r="JH67" i="18"/>
  <c r="JH69" i="18"/>
  <c r="JH42" i="18"/>
  <c r="JH53" i="18"/>
  <c r="JH57" i="18"/>
  <c r="JH46" i="18"/>
  <c r="JH47" i="18"/>
  <c r="JH48" i="18"/>
  <c r="JH49" i="18"/>
  <c r="JH50" i="18"/>
  <c r="JH54" i="18"/>
  <c r="JH45" i="18"/>
  <c r="JH51" i="18"/>
  <c r="JH55" i="18"/>
  <c r="JH59" i="18"/>
  <c r="JH52" i="18"/>
  <c r="JH58" i="18"/>
  <c r="JH56" i="18"/>
  <c r="JH60" i="18"/>
  <c r="JH62" i="18"/>
  <c r="JH66" i="18"/>
  <c r="JH70" i="18"/>
  <c r="JH72" i="18"/>
  <c r="JH74" i="18"/>
  <c r="JH76" i="18"/>
  <c r="JH78" i="18"/>
  <c r="JH64" i="18"/>
  <c r="JH71" i="18"/>
  <c r="JH73" i="18"/>
  <c r="JH75" i="18"/>
  <c r="JH77" i="18"/>
  <c r="JH80" i="18"/>
  <c r="JH82" i="18"/>
  <c r="JH84" i="18"/>
  <c r="JH86" i="18"/>
  <c r="JH88" i="18"/>
  <c r="JH79" i="18"/>
  <c r="JH81" i="18"/>
  <c r="JH83" i="18"/>
  <c r="JH85" i="18"/>
  <c r="JH87" i="18"/>
  <c r="JH22" i="18"/>
  <c r="JH26" i="18"/>
  <c r="JH30" i="18"/>
  <c r="JH21" i="18"/>
  <c r="JH90" i="18"/>
  <c r="JH23" i="18"/>
  <c r="JH27" i="18"/>
  <c r="JH24" i="18"/>
  <c r="JH28" i="18"/>
  <c r="JH68" i="18"/>
  <c r="JH89" i="18"/>
  <c r="JH25" i="18"/>
  <c r="JH29" i="18"/>
  <c r="JH32" i="18"/>
  <c r="IV31" i="18"/>
  <c r="IV33" i="18"/>
  <c r="IV35" i="18"/>
  <c r="IV37" i="18"/>
  <c r="IV39" i="18"/>
  <c r="IV41" i="18"/>
  <c r="IV43" i="18"/>
  <c r="IV45" i="18"/>
  <c r="IV36" i="18"/>
  <c r="IV61" i="18"/>
  <c r="IV63" i="18"/>
  <c r="IV65" i="18"/>
  <c r="IV67" i="18"/>
  <c r="IV69" i="18"/>
  <c r="IV40" i="18"/>
  <c r="IV38" i="18"/>
  <c r="IV44" i="18"/>
  <c r="IV50" i="18"/>
  <c r="IV54" i="18"/>
  <c r="IV58" i="18"/>
  <c r="IV60" i="18"/>
  <c r="IV34" i="18"/>
  <c r="IV47" i="18"/>
  <c r="IV51" i="18"/>
  <c r="IV55" i="18"/>
  <c r="IV42" i="18"/>
  <c r="IV46" i="18"/>
  <c r="IV52" i="18"/>
  <c r="IV56" i="18"/>
  <c r="IV62" i="18"/>
  <c r="IV48" i="18"/>
  <c r="IV49" i="18"/>
  <c r="IV53" i="18"/>
  <c r="IV59" i="18"/>
  <c r="IV66" i="18"/>
  <c r="IV57" i="18"/>
  <c r="IV64" i="18"/>
  <c r="IV68" i="18"/>
  <c r="IV72" i="18"/>
  <c r="IV74" i="18"/>
  <c r="IV76" i="18"/>
  <c r="IV78" i="18"/>
  <c r="IV80" i="18"/>
  <c r="IV82" i="18"/>
  <c r="IV84" i="18"/>
  <c r="IV86" i="18"/>
  <c r="IV88" i="18"/>
  <c r="IV71" i="18"/>
  <c r="IV73" i="18"/>
  <c r="IV75" i="18"/>
  <c r="IV79" i="18"/>
  <c r="IV81" i="18"/>
  <c r="IV83" i="18"/>
  <c r="IV85" i="18"/>
  <c r="IV87" i="18"/>
  <c r="IV22" i="18"/>
  <c r="IV26" i="18"/>
  <c r="IV30" i="18"/>
  <c r="IV77" i="18"/>
  <c r="IV90" i="18"/>
  <c r="IV23" i="18"/>
  <c r="IV27" i="18"/>
  <c r="IV21" i="18"/>
  <c r="IV70" i="18"/>
  <c r="IV24" i="18"/>
  <c r="IV28" i="18"/>
  <c r="IV89" i="18"/>
  <c r="IV25" i="18"/>
  <c r="IV29" i="18"/>
  <c r="IV32" i="18"/>
  <c r="JW33" i="18"/>
  <c r="JW37" i="18"/>
  <c r="JW41" i="18"/>
  <c r="JW45" i="18"/>
  <c r="JW34" i="18"/>
  <c r="JW38" i="18"/>
  <c r="JW42" i="18"/>
  <c r="JW46" i="18"/>
  <c r="JW35" i="18"/>
  <c r="JW43" i="18"/>
  <c r="JW47" i="18"/>
  <c r="JW51" i="18"/>
  <c r="JW55" i="18"/>
  <c r="JW31" i="18"/>
  <c r="JW39" i="18"/>
  <c r="JW49" i="18"/>
  <c r="JW53" i="18"/>
  <c r="JW40" i="18"/>
  <c r="JW48" i="18"/>
  <c r="JW58" i="18"/>
  <c r="JW62" i="18"/>
  <c r="JW44" i="18"/>
  <c r="JW50" i="18"/>
  <c r="JW59" i="18"/>
  <c r="JW63" i="18"/>
  <c r="JW52" i="18"/>
  <c r="JW60" i="18"/>
  <c r="JW65" i="18"/>
  <c r="JW69" i="18"/>
  <c r="JW73" i="18"/>
  <c r="JW77" i="18"/>
  <c r="JW81" i="18"/>
  <c r="JW85" i="18"/>
  <c r="JW36" i="18"/>
  <c r="JW57" i="18"/>
  <c r="JW66" i="18"/>
  <c r="JW70" i="18"/>
  <c r="JW74" i="18"/>
  <c r="JW78" i="18"/>
  <c r="JW82" i="18"/>
  <c r="JW86" i="18"/>
  <c r="JW32" i="18"/>
  <c r="JW67" i="18"/>
  <c r="JW75" i="18"/>
  <c r="JW83" i="18"/>
  <c r="JW89" i="18"/>
  <c r="JW24" i="18"/>
  <c r="JW28" i="18"/>
  <c r="JW61" i="18"/>
  <c r="JW64" i="18"/>
  <c r="JW72" i="18"/>
  <c r="JW80" i="18"/>
  <c r="JW90" i="18"/>
  <c r="JW25" i="18"/>
  <c r="JW29" i="18"/>
  <c r="JW56" i="18"/>
  <c r="JW71" i="18"/>
  <c r="JW79" i="18"/>
  <c r="JW87" i="18"/>
  <c r="JW22" i="18"/>
  <c r="JW26" i="18"/>
  <c r="JW30" i="18"/>
  <c r="JW21" i="18"/>
  <c r="JW54" i="18"/>
  <c r="JW68" i="18"/>
  <c r="JW27" i="18"/>
  <c r="JW76" i="18"/>
  <c r="JW84" i="18"/>
  <c r="JW88" i="18"/>
  <c r="JW23" i="18"/>
  <c r="JK36" i="18"/>
  <c r="JK34" i="18"/>
  <c r="JK38" i="18"/>
  <c r="JK31" i="18"/>
  <c r="JK35" i="18"/>
  <c r="JK42" i="18"/>
  <c r="JK46" i="18"/>
  <c r="JK48" i="18"/>
  <c r="JK50" i="18"/>
  <c r="JK52" i="18"/>
  <c r="JK54" i="18"/>
  <c r="JK56" i="18"/>
  <c r="JK58" i="18"/>
  <c r="JK39" i="18"/>
  <c r="JK40" i="18"/>
  <c r="JK44" i="18"/>
  <c r="JK45" i="18"/>
  <c r="JK47" i="18"/>
  <c r="JK49" i="18"/>
  <c r="JK33" i="18"/>
  <c r="JK43" i="18"/>
  <c r="JK37" i="18"/>
  <c r="JK51" i="18"/>
  <c r="JK55" i="18"/>
  <c r="JK59" i="18"/>
  <c r="JK53" i="18"/>
  <c r="JK57" i="18"/>
  <c r="JK41" i="18"/>
  <c r="JK63" i="18"/>
  <c r="JK60" i="18"/>
  <c r="JK61" i="18"/>
  <c r="JK64" i="18"/>
  <c r="JK68" i="18"/>
  <c r="JK72" i="18"/>
  <c r="JK74" i="18"/>
  <c r="JK76" i="18"/>
  <c r="JK62" i="18"/>
  <c r="JK65" i="18"/>
  <c r="JK69" i="18"/>
  <c r="JK66" i="18"/>
  <c r="JK70" i="18"/>
  <c r="JK71" i="18"/>
  <c r="JK73" i="18"/>
  <c r="JK75" i="18"/>
  <c r="JK79" i="18"/>
  <c r="JK81" i="18"/>
  <c r="JK77" i="18"/>
  <c r="JK82" i="18"/>
  <c r="JK83" i="18"/>
  <c r="JK84" i="18"/>
  <c r="JK85" i="18"/>
  <c r="JK86" i="18"/>
  <c r="JK87" i="18"/>
  <c r="JK88" i="18"/>
  <c r="JK90" i="18"/>
  <c r="JK23" i="18"/>
  <c r="JK27" i="18"/>
  <c r="JK67" i="18"/>
  <c r="JK78" i="18"/>
  <c r="JK24" i="18"/>
  <c r="JK28" i="18"/>
  <c r="JK89" i="18"/>
  <c r="JK25" i="18"/>
  <c r="JK29" i="18"/>
  <c r="JK80" i="18"/>
  <c r="JK22" i="18"/>
  <c r="JK26" i="18"/>
  <c r="JK30" i="18"/>
  <c r="JK21" i="18"/>
  <c r="X19" i="35" s="1"/>
  <c r="X43" i="35" s="1"/>
  <c r="JK32" i="18"/>
  <c r="IY33" i="18"/>
  <c r="IY37" i="18"/>
  <c r="IY31" i="18"/>
  <c r="IY35" i="18"/>
  <c r="IY39" i="18"/>
  <c r="IY38" i="18"/>
  <c r="IY43" i="18"/>
  <c r="IY46" i="18"/>
  <c r="IY48" i="18"/>
  <c r="IY50" i="18"/>
  <c r="IY52" i="18"/>
  <c r="IY54" i="18"/>
  <c r="IY56" i="18"/>
  <c r="IY58" i="18"/>
  <c r="IY34" i="18"/>
  <c r="IY41" i="18"/>
  <c r="IY45" i="18"/>
  <c r="IY47" i="18"/>
  <c r="IY49" i="18"/>
  <c r="IY40" i="18"/>
  <c r="IY42" i="18"/>
  <c r="IY36" i="18"/>
  <c r="IY53" i="18"/>
  <c r="IY44" i="18"/>
  <c r="IY60" i="18"/>
  <c r="IY51" i="18"/>
  <c r="IY55" i="18"/>
  <c r="IY64" i="18"/>
  <c r="IY59" i="18"/>
  <c r="IY65" i="18"/>
  <c r="IY69" i="18"/>
  <c r="IY72" i="18"/>
  <c r="IY74" i="18"/>
  <c r="IY76" i="18"/>
  <c r="IY57" i="18"/>
  <c r="IY61" i="18"/>
  <c r="IY66" i="18"/>
  <c r="IY70" i="18"/>
  <c r="IY63" i="18"/>
  <c r="IY68" i="18"/>
  <c r="IY77" i="18"/>
  <c r="IY79" i="18"/>
  <c r="IY81" i="18"/>
  <c r="IY62" i="18"/>
  <c r="IY67" i="18"/>
  <c r="IY78" i="18"/>
  <c r="IY73" i="18"/>
  <c r="IY80" i="18"/>
  <c r="IY90" i="18"/>
  <c r="IY23" i="18"/>
  <c r="IY27" i="18"/>
  <c r="IY24" i="18"/>
  <c r="IY28" i="18"/>
  <c r="IY71" i="18"/>
  <c r="IY75" i="18"/>
  <c r="IY82" i="18"/>
  <c r="IY83" i="18"/>
  <c r="IY84" i="18"/>
  <c r="IY85" i="18"/>
  <c r="IY86" i="18"/>
  <c r="IY87" i="18"/>
  <c r="IY89" i="18"/>
  <c r="IY25" i="18"/>
  <c r="IY29" i="18"/>
  <c r="IY88" i="18"/>
  <c r="IY22" i="18"/>
  <c r="IY26" i="18"/>
  <c r="IY30" i="18"/>
  <c r="IY21" i="18"/>
  <c r="IY32" i="18"/>
  <c r="KB32" i="18"/>
  <c r="KB36" i="18"/>
  <c r="KB40" i="18"/>
  <c r="KB44" i="18"/>
  <c r="KB33" i="18"/>
  <c r="KB37" i="18"/>
  <c r="KB41" i="18"/>
  <c r="KB45" i="18"/>
  <c r="KB34" i="18"/>
  <c r="KB42" i="18"/>
  <c r="KB50" i="18"/>
  <c r="KB54" i="18"/>
  <c r="KB38" i="18"/>
  <c r="KB46" i="18"/>
  <c r="KB48" i="18"/>
  <c r="KB52" i="18"/>
  <c r="KB39" i="18"/>
  <c r="KB47" i="18"/>
  <c r="KB57" i="18"/>
  <c r="KB61" i="18"/>
  <c r="KB43" i="18"/>
  <c r="KB49" i="18"/>
  <c r="KB58" i="18"/>
  <c r="KB62" i="18"/>
  <c r="KB31" i="18"/>
  <c r="KB51" i="18"/>
  <c r="KB59" i="18"/>
  <c r="KB64" i="18"/>
  <c r="KB68" i="18"/>
  <c r="KB72" i="18"/>
  <c r="KB76" i="18"/>
  <c r="KB80" i="18"/>
  <c r="KB84" i="18"/>
  <c r="KB56" i="18"/>
  <c r="KB65" i="18"/>
  <c r="KB69" i="18"/>
  <c r="KB73" i="18"/>
  <c r="KB77" i="18"/>
  <c r="KB81" i="18"/>
  <c r="KB85" i="18"/>
  <c r="KB66" i="18"/>
  <c r="KB74" i="18"/>
  <c r="KB82" i="18"/>
  <c r="KB88" i="18"/>
  <c r="KB23" i="18"/>
  <c r="KB27" i="18"/>
  <c r="KB35" i="18"/>
  <c r="KB53" i="18"/>
  <c r="KB60" i="18"/>
  <c r="KB63" i="18"/>
  <c r="KB71" i="18"/>
  <c r="KB79" i="18"/>
  <c r="KB87" i="18"/>
  <c r="KB89" i="18"/>
  <c r="KB24" i="18"/>
  <c r="KB28" i="18"/>
  <c r="KB55" i="18"/>
  <c r="KB70" i="18"/>
  <c r="KB78" i="18"/>
  <c r="KB86" i="18"/>
  <c r="KB90" i="18"/>
  <c r="KB25" i="18"/>
  <c r="KB29" i="18"/>
  <c r="KB83" i="18"/>
  <c r="KB26" i="18"/>
  <c r="KB30" i="18"/>
  <c r="KB67" i="18"/>
  <c r="KB21" i="18"/>
  <c r="KB75" i="18"/>
  <c r="KB22" i="18"/>
  <c r="JE33" i="18"/>
  <c r="JE36" i="18"/>
  <c r="JE37" i="18"/>
  <c r="JE31" i="18"/>
  <c r="JE34" i="18"/>
  <c r="JE35" i="18"/>
  <c r="JE38" i="18"/>
  <c r="JE39" i="18"/>
  <c r="JE42" i="18"/>
  <c r="JE43" i="18"/>
  <c r="JE45" i="18"/>
  <c r="JE47" i="18"/>
  <c r="JE49" i="18"/>
  <c r="JE51" i="18"/>
  <c r="JE53" i="18"/>
  <c r="JE55" i="18"/>
  <c r="JE57" i="18"/>
  <c r="JE59" i="18"/>
  <c r="JE41" i="18"/>
  <c r="JE44" i="18"/>
  <c r="JE46" i="18"/>
  <c r="JE48" i="18"/>
  <c r="JE40" i="18"/>
  <c r="JE52" i="18"/>
  <c r="JE56" i="18"/>
  <c r="JE50" i="18"/>
  <c r="JE54" i="18"/>
  <c r="JE61" i="18"/>
  <c r="JE64" i="18"/>
  <c r="JE65" i="18"/>
  <c r="JE68" i="18"/>
  <c r="JE69" i="18"/>
  <c r="JE71" i="18"/>
  <c r="JE73" i="18"/>
  <c r="JE75" i="18"/>
  <c r="JE58" i="18"/>
  <c r="JE67" i="18"/>
  <c r="JE60" i="18"/>
  <c r="JE63" i="18"/>
  <c r="JE80" i="18"/>
  <c r="JE70" i="18"/>
  <c r="JE72" i="18"/>
  <c r="JE74" i="18"/>
  <c r="JE76" i="18"/>
  <c r="JE77" i="18"/>
  <c r="JE78" i="18"/>
  <c r="JE89" i="18"/>
  <c r="JE25" i="18"/>
  <c r="JE29" i="18"/>
  <c r="JE66" i="18"/>
  <c r="JE81" i="18"/>
  <c r="JE82" i="18"/>
  <c r="JE83" i="18"/>
  <c r="JE84" i="18"/>
  <c r="JE85" i="18"/>
  <c r="JE86" i="18"/>
  <c r="JE87" i="18"/>
  <c r="JE22" i="18"/>
  <c r="JE26" i="18"/>
  <c r="JE30" i="18"/>
  <c r="JE21" i="18"/>
  <c r="JE62" i="18"/>
  <c r="JE90" i="18"/>
  <c r="JE23" i="18"/>
  <c r="JE27" i="18"/>
  <c r="JE79" i="18"/>
  <c r="JE88" i="18"/>
  <c r="JE24" i="18"/>
  <c r="JE28" i="18"/>
  <c r="JE32" i="18"/>
  <c r="JL31" i="18"/>
  <c r="JL33" i="18"/>
  <c r="JL35" i="18"/>
  <c r="JL37" i="18"/>
  <c r="JL39" i="18"/>
  <c r="JL41" i="18"/>
  <c r="JL43" i="18"/>
  <c r="JL61" i="18"/>
  <c r="JL63" i="18"/>
  <c r="JL65" i="18"/>
  <c r="JL67" i="18"/>
  <c r="JL69" i="18"/>
  <c r="JL36" i="18"/>
  <c r="JL34" i="18"/>
  <c r="JL40" i="18"/>
  <c r="JL44" i="18"/>
  <c r="JL50" i="18"/>
  <c r="JL54" i="18"/>
  <c r="JL58" i="18"/>
  <c r="JL60" i="18"/>
  <c r="JL42" i="18"/>
  <c r="JL51" i="18"/>
  <c r="JL55" i="18"/>
  <c r="JL38" i="18"/>
  <c r="JL46" i="18"/>
  <c r="JL52" i="18"/>
  <c r="JL56" i="18"/>
  <c r="JL62" i="18"/>
  <c r="JL45" i="18"/>
  <c r="JL47" i="18"/>
  <c r="JL48" i="18"/>
  <c r="JL49" i="18"/>
  <c r="JL53" i="18"/>
  <c r="JL57" i="18"/>
  <c r="JL66" i="18"/>
  <c r="JL59" i="18"/>
  <c r="JL64" i="18"/>
  <c r="JL68" i="18"/>
  <c r="JL72" i="18"/>
  <c r="JL74" i="18"/>
  <c r="JL76" i="18"/>
  <c r="JL78" i="18"/>
  <c r="JL80" i="18"/>
  <c r="JL82" i="18"/>
  <c r="JL84" i="18"/>
  <c r="JL86" i="18"/>
  <c r="JL88" i="18"/>
  <c r="JL70" i="18"/>
  <c r="JL71" i="18"/>
  <c r="JL73" i="18"/>
  <c r="JL75" i="18"/>
  <c r="JL79" i="18"/>
  <c r="JL81" i="18"/>
  <c r="JL83" i="18"/>
  <c r="JL85" i="18"/>
  <c r="JL87" i="18"/>
  <c r="JL77" i="18"/>
  <c r="JL22" i="18"/>
  <c r="JL26" i="18"/>
  <c r="JL30" i="18"/>
  <c r="JL21" i="18"/>
  <c r="JL90" i="18"/>
  <c r="JL23" i="18"/>
  <c r="JL27" i="18"/>
  <c r="JL24" i="18"/>
  <c r="JL28" i="18"/>
  <c r="JL89" i="18"/>
  <c r="JL25" i="18"/>
  <c r="JL29" i="18"/>
  <c r="JL32" i="18"/>
  <c r="IZ31" i="18"/>
  <c r="IZ33" i="18"/>
  <c r="IZ35" i="18"/>
  <c r="IZ37" i="18"/>
  <c r="IZ39" i="18"/>
  <c r="IZ41" i="18"/>
  <c r="IZ43" i="18"/>
  <c r="IZ36" i="18"/>
  <c r="IZ34" i="18"/>
  <c r="IZ38" i="18"/>
  <c r="IZ40" i="18"/>
  <c r="IZ42" i="18"/>
  <c r="IZ61" i="18"/>
  <c r="IZ63" i="18"/>
  <c r="IZ65" i="18"/>
  <c r="IZ67" i="18"/>
  <c r="IZ69" i="18"/>
  <c r="IZ44" i="18"/>
  <c r="IZ45" i="18"/>
  <c r="IZ51" i="18"/>
  <c r="IZ55" i="18"/>
  <c r="IZ59" i="18"/>
  <c r="IZ48" i="18"/>
  <c r="IZ49" i="18"/>
  <c r="IZ52" i="18"/>
  <c r="IZ56" i="18"/>
  <c r="IZ47" i="18"/>
  <c r="IZ53" i="18"/>
  <c r="IZ57" i="18"/>
  <c r="IZ46" i="18"/>
  <c r="IZ50" i="18"/>
  <c r="IZ54" i="18"/>
  <c r="IZ58" i="18"/>
  <c r="IZ62" i="18"/>
  <c r="IZ60" i="18"/>
  <c r="IZ64" i="18"/>
  <c r="IZ68" i="18"/>
  <c r="IZ72" i="18"/>
  <c r="IZ74" i="18"/>
  <c r="IZ76" i="18"/>
  <c r="IZ78" i="18"/>
  <c r="IZ70" i="18"/>
  <c r="IZ71" i="18"/>
  <c r="IZ73" i="18"/>
  <c r="IZ75" i="18"/>
  <c r="IZ80" i="18"/>
  <c r="IZ82" i="18"/>
  <c r="IZ84" i="18"/>
  <c r="IZ86" i="18"/>
  <c r="IZ88" i="18"/>
  <c r="IZ66" i="18"/>
  <c r="IZ77" i="18"/>
  <c r="IZ79" i="18"/>
  <c r="IZ81" i="18"/>
  <c r="IZ83" i="18"/>
  <c r="IZ85" i="18"/>
  <c r="IZ87" i="18"/>
  <c r="IZ22" i="18"/>
  <c r="IZ26" i="18"/>
  <c r="IZ30" i="18"/>
  <c r="IZ21" i="18"/>
  <c r="IZ90" i="18"/>
  <c r="IZ23" i="18"/>
  <c r="IZ27" i="18"/>
  <c r="IZ24" i="18"/>
  <c r="IZ28" i="18"/>
  <c r="IZ89" i="18"/>
  <c r="IZ25" i="18"/>
  <c r="IZ29" i="18"/>
  <c r="IZ32" i="18"/>
  <c r="KF32" i="18"/>
  <c r="KF36" i="18"/>
  <c r="KF40" i="18"/>
  <c r="KF44" i="18"/>
  <c r="KF33" i="18"/>
  <c r="KF37" i="18"/>
  <c r="KF41" i="18"/>
  <c r="KF45" i="18"/>
  <c r="KF38" i="18"/>
  <c r="KF46" i="18"/>
  <c r="KF50" i="18"/>
  <c r="KF54" i="18"/>
  <c r="KF34" i="18"/>
  <c r="KF42" i="18"/>
  <c r="KF48" i="18"/>
  <c r="KF52" i="18"/>
  <c r="KF35" i="18"/>
  <c r="KF51" i="18"/>
  <c r="KF57" i="18"/>
  <c r="KF61" i="18"/>
  <c r="KF39" i="18"/>
  <c r="KF53" i="18"/>
  <c r="KF58" i="18"/>
  <c r="KF62" i="18"/>
  <c r="KF43" i="18"/>
  <c r="KF47" i="18"/>
  <c r="KF55" i="18"/>
  <c r="KF64" i="18"/>
  <c r="KF68" i="18"/>
  <c r="KF72" i="18"/>
  <c r="KF76" i="18"/>
  <c r="KF80" i="18"/>
  <c r="KF84" i="18"/>
  <c r="KF31" i="18"/>
  <c r="KF60" i="18"/>
  <c r="KF65" i="18"/>
  <c r="KF69" i="18"/>
  <c r="KF73" i="18"/>
  <c r="KF77" i="18"/>
  <c r="KF81" i="18"/>
  <c r="KF85" i="18"/>
  <c r="KF59" i="18"/>
  <c r="KF70" i="18"/>
  <c r="KF78" i="18"/>
  <c r="KF86" i="18"/>
  <c r="KF88" i="18"/>
  <c r="KF23" i="18"/>
  <c r="KF27" i="18"/>
  <c r="KF56" i="18"/>
  <c r="KF67" i="18"/>
  <c r="KF75" i="18"/>
  <c r="KF83" i="18"/>
  <c r="KF89" i="18"/>
  <c r="KF24" i="18"/>
  <c r="KF28" i="18"/>
  <c r="KF66" i="18"/>
  <c r="KF74" i="18"/>
  <c r="KF82" i="18"/>
  <c r="KF90" i="18"/>
  <c r="KF25" i="18"/>
  <c r="KF29" i="18"/>
  <c r="KF63" i="18"/>
  <c r="KF22" i="18"/>
  <c r="KF49" i="18"/>
  <c r="KF71" i="18"/>
  <c r="KF26" i="18"/>
  <c r="KF79" i="18"/>
  <c r="KF30" i="18"/>
  <c r="KF87" i="18"/>
  <c r="KF21" i="18"/>
  <c r="JC34" i="18"/>
  <c r="JC38" i="18"/>
  <c r="JC36" i="18"/>
  <c r="JC40" i="18"/>
  <c r="JC37" i="18"/>
  <c r="JC44" i="18"/>
  <c r="JC46" i="18"/>
  <c r="JC48" i="18"/>
  <c r="JC50" i="18"/>
  <c r="JC52" i="18"/>
  <c r="JC54" i="18"/>
  <c r="JC56" i="18"/>
  <c r="JC58" i="18"/>
  <c r="JC33" i="18"/>
  <c r="JC42" i="18"/>
  <c r="JC45" i="18"/>
  <c r="JC47" i="18"/>
  <c r="JC49" i="18"/>
  <c r="JC31" i="18"/>
  <c r="JC35" i="18"/>
  <c r="JC41" i="18"/>
  <c r="JC53" i="18"/>
  <c r="JC57" i="18"/>
  <c r="JC43" i="18"/>
  <c r="JC51" i="18"/>
  <c r="JC55" i="18"/>
  <c r="JC59" i="18"/>
  <c r="JC61" i="18"/>
  <c r="JC39" i="18"/>
  <c r="JC65" i="18"/>
  <c r="JC62" i="18"/>
  <c r="JC66" i="18"/>
  <c r="JC70" i="18"/>
  <c r="JC72" i="18"/>
  <c r="JC74" i="18"/>
  <c r="JC76" i="18"/>
  <c r="JC60" i="18"/>
  <c r="JC63" i="18"/>
  <c r="JC67" i="18"/>
  <c r="JC69" i="18"/>
  <c r="JC77" i="18"/>
  <c r="JC68" i="18"/>
  <c r="JC71" i="18"/>
  <c r="JC73" i="18"/>
  <c r="JC75" i="18"/>
  <c r="JC78" i="18"/>
  <c r="JC79" i="18"/>
  <c r="JC81" i="18"/>
  <c r="JC82" i="18"/>
  <c r="JC83" i="18"/>
  <c r="JC84" i="18"/>
  <c r="JC85" i="18"/>
  <c r="JC86" i="18"/>
  <c r="JC87" i="18"/>
  <c r="JC90" i="18"/>
  <c r="JC23" i="18"/>
  <c r="JC27" i="18"/>
  <c r="JC64" i="18"/>
  <c r="JC80" i="18"/>
  <c r="JC24" i="18"/>
  <c r="JC28" i="18"/>
  <c r="JC88" i="18"/>
  <c r="JC89" i="18"/>
  <c r="JC25" i="18"/>
  <c r="JC29" i="18"/>
  <c r="JC22" i="18"/>
  <c r="JC26" i="18"/>
  <c r="JC30" i="18"/>
  <c r="JC21" i="18"/>
  <c r="JC32" i="18"/>
  <c r="JG31" i="18"/>
  <c r="JG35" i="18"/>
  <c r="JG39" i="18"/>
  <c r="JG33" i="18"/>
  <c r="JG37" i="18"/>
  <c r="JG36" i="18"/>
  <c r="JG40" i="18"/>
  <c r="JG41" i="18"/>
  <c r="JG46" i="18"/>
  <c r="JG48" i="18"/>
  <c r="JG50" i="18"/>
  <c r="JG52" i="18"/>
  <c r="JG54" i="18"/>
  <c r="JG56" i="18"/>
  <c r="JG58" i="18"/>
  <c r="JG43" i="18"/>
  <c r="JG45" i="18"/>
  <c r="JG47" i="18"/>
  <c r="JG49" i="18"/>
  <c r="JG38" i="18"/>
  <c r="JG44" i="18"/>
  <c r="JG42" i="18"/>
  <c r="JG60" i="18"/>
  <c r="JG51" i="18"/>
  <c r="JG55" i="18"/>
  <c r="JG34" i="18"/>
  <c r="JG62" i="18"/>
  <c r="JG53" i="18"/>
  <c r="JG59" i="18"/>
  <c r="JG66" i="18"/>
  <c r="JG57" i="18"/>
  <c r="JG63" i="18"/>
  <c r="JG67" i="18"/>
  <c r="JG72" i="18"/>
  <c r="JG74" i="18"/>
  <c r="JG76" i="18"/>
  <c r="JG64" i="18"/>
  <c r="JG68" i="18"/>
  <c r="JG78" i="18"/>
  <c r="JG61" i="18"/>
  <c r="JG69" i="18"/>
  <c r="JG79" i="18"/>
  <c r="JG81" i="18"/>
  <c r="JG65" i="18"/>
  <c r="JG90" i="18"/>
  <c r="JG23" i="18"/>
  <c r="JG27" i="18"/>
  <c r="JG73" i="18"/>
  <c r="JG88" i="18"/>
  <c r="JG24" i="18"/>
  <c r="JG28" i="18"/>
  <c r="JG80" i="18"/>
  <c r="JG82" i="18"/>
  <c r="JG83" i="18"/>
  <c r="JG84" i="18"/>
  <c r="JG85" i="18"/>
  <c r="JG86" i="18"/>
  <c r="JG87" i="18"/>
  <c r="JG89" i="18"/>
  <c r="JG25" i="18"/>
  <c r="JG29" i="18"/>
  <c r="JG70" i="18"/>
  <c r="JG71" i="18"/>
  <c r="JG75" i="18"/>
  <c r="JG77" i="18"/>
  <c r="JG22" i="18"/>
  <c r="JG26" i="18"/>
  <c r="JG30" i="18"/>
  <c r="JG21" i="18"/>
  <c r="JG32" i="18"/>
  <c r="KD34" i="18"/>
  <c r="KD38" i="18"/>
  <c r="KD42" i="18"/>
  <c r="KD46" i="18"/>
  <c r="KD31" i="18"/>
  <c r="KD35" i="18"/>
  <c r="KD39" i="18"/>
  <c r="KD43" i="18"/>
  <c r="KD32" i="18"/>
  <c r="KD40" i="18"/>
  <c r="KD48" i="18"/>
  <c r="KD52" i="18"/>
  <c r="KD36" i="18"/>
  <c r="KD44" i="18"/>
  <c r="KD50" i="18"/>
  <c r="KD54" i="18"/>
  <c r="KD45" i="18"/>
  <c r="KD53" i="18"/>
  <c r="KD55" i="18"/>
  <c r="KD59" i="18"/>
  <c r="KD33" i="18"/>
  <c r="KD47" i="18"/>
  <c r="KD56" i="18"/>
  <c r="KD60" i="18"/>
  <c r="KD37" i="18"/>
  <c r="KD57" i="18"/>
  <c r="KD66" i="18"/>
  <c r="KD70" i="18"/>
  <c r="KD74" i="18"/>
  <c r="KD78" i="18"/>
  <c r="KD82" i="18"/>
  <c r="KD86" i="18"/>
  <c r="KD51" i="18"/>
  <c r="KD62" i="18"/>
  <c r="KD63" i="18"/>
  <c r="KD67" i="18"/>
  <c r="KD71" i="18"/>
  <c r="KD75" i="18"/>
  <c r="KD79" i="18"/>
  <c r="KD83" i="18"/>
  <c r="KD87" i="18"/>
  <c r="KD64" i="18"/>
  <c r="KD72" i="18"/>
  <c r="KD80" i="18"/>
  <c r="KD90" i="18"/>
  <c r="KD25" i="18"/>
  <c r="KD29" i="18"/>
  <c r="KD41" i="18"/>
  <c r="KD69" i="18"/>
  <c r="KD77" i="18"/>
  <c r="KD85" i="18"/>
  <c r="KD22" i="18"/>
  <c r="KD26" i="18"/>
  <c r="KD30" i="18"/>
  <c r="KD21" i="18"/>
  <c r="KD49" i="18"/>
  <c r="KD61" i="18"/>
  <c r="KD68" i="18"/>
  <c r="KD76" i="18"/>
  <c r="KD84" i="18"/>
  <c r="KD88" i="18"/>
  <c r="KD23" i="18"/>
  <c r="KD27" i="18"/>
  <c r="KD58" i="18"/>
  <c r="KD65" i="18"/>
  <c r="KD89" i="18"/>
  <c r="KD73" i="18"/>
  <c r="KD24" i="18"/>
  <c r="KD81" i="18"/>
  <c r="KD28" i="18"/>
  <c r="KH34" i="18"/>
  <c r="KH38" i="18"/>
  <c r="KH42" i="18"/>
  <c r="KH46" i="18"/>
  <c r="KH31" i="18"/>
  <c r="KH35" i="18"/>
  <c r="KH39" i="18"/>
  <c r="KH43" i="18"/>
  <c r="KH36" i="18"/>
  <c r="KH44" i="18"/>
  <c r="KH48" i="18"/>
  <c r="KH52" i="18"/>
  <c r="KH32" i="18"/>
  <c r="KH40" i="18"/>
  <c r="KH50" i="18"/>
  <c r="KH54" i="18"/>
  <c r="KH41" i="18"/>
  <c r="KH49" i="18"/>
  <c r="KH55" i="18"/>
  <c r="KH59" i="18"/>
  <c r="KH45" i="18"/>
  <c r="KH51" i="18"/>
  <c r="KH56" i="18"/>
  <c r="KH60" i="18"/>
  <c r="KH53" i="18"/>
  <c r="KH61" i="18"/>
  <c r="KH66" i="18"/>
  <c r="KH70" i="18"/>
  <c r="KH74" i="18"/>
  <c r="KH78" i="18"/>
  <c r="KH82" i="18"/>
  <c r="KH86" i="18"/>
  <c r="KH37" i="18"/>
  <c r="KH47" i="18"/>
  <c r="KH58" i="18"/>
  <c r="KH63" i="18"/>
  <c r="KH67" i="18"/>
  <c r="KH71" i="18"/>
  <c r="KH75" i="18"/>
  <c r="KH79" i="18"/>
  <c r="KH83" i="18"/>
  <c r="KH68" i="18"/>
  <c r="KH76" i="18"/>
  <c r="KH84" i="18"/>
  <c r="KH90" i="18"/>
  <c r="KH25" i="18"/>
  <c r="KH29" i="18"/>
  <c r="KH62" i="18"/>
  <c r="KH65" i="18"/>
  <c r="KH73" i="18"/>
  <c r="KH81" i="18"/>
  <c r="KH87" i="18"/>
  <c r="KH22" i="18"/>
  <c r="KH26" i="18"/>
  <c r="KH30" i="18"/>
  <c r="KH21" i="18"/>
  <c r="KH33" i="18"/>
  <c r="KH57" i="18"/>
  <c r="KH64" i="18"/>
  <c r="KH72" i="18"/>
  <c r="KH80" i="18"/>
  <c r="KH88" i="18"/>
  <c r="KH23" i="18"/>
  <c r="KH27" i="18"/>
  <c r="KH69" i="18"/>
  <c r="KH28" i="18"/>
  <c r="KH77" i="18"/>
  <c r="KH85" i="18"/>
  <c r="KH89" i="18"/>
  <c r="KH24" i="18"/>
  <c r="IW19" i="18"/>
  <c r="JR19" i="18"/>
  <c r="KE33" i="18"/>
  <c r="KE37" i="18"/>
  <c r="KE41" i="18"/>
  <c r="KE45" i="18"/>
  <c r="KE34" i="18"/>
  <c r="KE38" i="18"/>
  <c r="KE42" i="18"/>
  <c r="KE46" i="18"/>
  <c r="KE35" i="18"/>
  <c r="KE43" i="18"/>
  <c r="KE47" i="18"/>
  <c r="KE51" i="18"/>
  <c r="KE31" i="18"/>
  <c r="KE39" i="18"/>
  <c r="KE49" i="18"/>
  <c r="KE53" i="18"/>
  <c r="KE32" i="18"/>
  <c r="KE48" i="18"/>
  <c r="KE58" i="18"/>
  <c r="KE62" i="18"/>
  <c r="KE36" i="18"/>
  <c r="KE50" i="18"/>
  <c r="KE55" i="18"/>
  <c r="KE59" i="18"/>
  <c r="KE40" i="18"/>
  <c r="KE60" i="18"/>
  <c r="KE65" i="18"/>
  <c r="KE69" i="18"/>
  <c r="KE73" i="18"/>
  <c r="KE77" i="18"/>
  <c r="KE81" i="18"/>
  <c r="KE85" i="18"/>
  <c r="KE54" i="18"/>
  <c r="KE57" i="18"/>
  <c r="KE66" i="18"/>
  <c r="KE70" i="18"/>
  <c r="KE74" i="18"/>
  <c r="KE78" i="18"/>
  <c r="KE82" i="18"/>
  <c r="KE86" i="18"/>
  <c r="KE56" i="18"/>
  <c r="KE67" i="18"/>
  <c r="KE75" i="18"/>
  <c r="KE83" i="18"/>
  <c r="KE89" i="18"/>
  <c r="KE24" i="18"/>
  <c r="KE28" i="18"/>
  <c r="KE44" i="18"/>
  <c r="KE64" i="18"/>
  <c r="KE72" i="18"/>
  <c r="KE80" i="18"/>
  <c r="KE90" i="18"/>
  <c r="KE25" i="18"/>
  <c r="KE29" i="18"/>
  <c r="KE52" i="18"/>
  <c r="KE63" i="18"/>
  <c r="KE71" i="18"/>
  <c r="KE79" i="18"/>
  <c r="KE87" i="18"/>
  <c r="KE22" i="18"/>
  <c r="KE26" i="18"/>
  <c r="KE30" i="18"/>
  <c r="KE21" i="18"/>
  <c r="KE88" i="18"/>
  <c r="KE61" i="18"/>
  <c r="KE68" i="18"/>
  <c r="KE23" i="18"/>
  <c r="KE76" i="18"/>
  <c r="KE27" i="18"/>
  <c r="KE84" i="18"/>
  <c r="KJ33" i="18"/>
  <c r="KJ42" i="18"/>
  <c r="KJ48" i="18"/>
  <c r="KJ35" i="18"/>
  <c r="KJ64" i="18"/>
  <c r="KJ84" i="18"/>
  <c r="KJ73" i="18"/>
  <c r="KJ55" i="18"/>
  <c r="KJ23" i="18"/>
  <c r="KJ24" i="18"/>
  <c r="KJ86" i="18"/>
  <c r="KJ75" i="18"/>
  <c r="KJ30" i="18"/>
  <c r="KA33" i="18"/>
  <c r="KA37" i="18"/>
  <c r="KA41" i="18"/>
  <c r="KA45" i="18"/>
  <c r="KA34" i="18"/>
  <c r="KA38" i="18"/>
  <c r="KA42" i="18"/>
  <c r="KA46" i="18"/>
  <c r="KA31" i="18"/>
  <c r="KA39" i="18"/>
  <c r="KA47" i="18"/>
  <c r="KA51" i="18"/>
  <c r="KA35" i="18"/>
  <c r="KA43" i="18"/>
  <c r="KA49" i="18"/>
  <c r="KA53" i="18"/>
  <c r="KA36" i="18"/>
  <c r="KA52" i="18"/>
  <c r="KA58" i="18"/>
  <c r="KA62" i="18"/>
  <c r="KA40" i="18"/>
  <c r="KA54" i="18"/>
  <c r="KA55" i="18"/>
  <c r="KA59" i="18"/>
  <c r="KA48" i="18"/>
  <c r="KA56" i="18"/>
  <c r="KA65" i="18"/>
  <c r="KA69" i="18"/>
  <c r="KA73" i="18"/>
  <c r="KA77" i="18"/>
  <c r="KA81" i="18"/>
  <c r="KA85" i="18"/>
  <c r="KA61" i="18"/>
  <c r="KA66" i="18"/>
  <c r="KA70" i="18"/>
  <c r="KA74" i="18"/>
  <c r="KA78" i="18"/>
  <c r="KA82" i="18"/>
  <c r="KA86" i="18"/>
  <c r="KA44" i="18"/>
  <c r="KA60" i="18"/>
  <c r="KA63" i="18"/>
  <c r="KA71" i="18"/>
  <c r="KA79" i="18"/>
  <c r="KA87" i="18"/>
  <c r="KA89" i="18"/>
  <c r="KA24" i="18"/>
  <c r="KA28" i="18"/>
  <c r="KA32" i="18"/>
  <c r="KA50" i="18"/>
  <c r="KA57" i="18"/>
  <c r="KA68" i="18"/>
  <c r="KA76" i="18"/>
  <c r="KA84" i="18"/>
  <c r="KA90" i="18"/>
  <c r="KA25" i="18"/>
  <c r="KA29" i="18"/>
  <c r="KA67" i="18"/>
  <c r="KA75" i="18"/>
  <c r="KA83" i="18"/>
  <c r="KA22" i="18"/>
  <c r="KA26" i="18"/>
  <c r="KA30" i="18"/>
  <c r="KA21" i="18"/>
  <c r="KA80" i="18"/>
  <c r="KA23" i="18"/>
  <c r="KA27" i="18"/>
  <c r="KA64" i="18"/>
  <c r="KA88" i="18"/>
  <c r="KA72" i="18"/>
  <c r="JD31" i="18"/>
  <c r="JD33" i="18"/>
  <c r="JD35" i="18"/>
  <c r="JD37" i="18"/>
  <c r="JD39" i="18"/>
  <c r="JD41" i="18"/>
  <c r="JD43" i="18"/>
  <c r="JD34" i="18"/>
  <c r="JD61" i="18"/>
  <c r="JD63" i="18"/>
  <c r="JD65" i="18"/>
  <c r="JD67" i="18"/>
  <c r="JD69" i="18"/>
  <c r="JD38" i="18"/>
  <c r="JD40" i="18"/>
  <c r="JD36" i="18"/>
  <c r="JD42" i="18"/>
  <c r="JD46" i="18"/>
  <c r="JD47" i="18"/>
  <c r="JD52" i="18"/>
  <c r="JD56" i="18"/>
  <c r="JD45" i="18"/>
  <c r="JD53" i="18"/>
  <c r="JD50" i="18"/>
  <c r="JD54" i="18"/>
  <c r="JD58" i="18"/>
  <c r="JD60" i="18"/>
  <c r="JD44" i="18"/>
  <c r="JD48" i="18"/>
  <c r="JD49" i="18"/>
  <c r="JD51" i="18"/>
  <c r="JD55" i="18"/>
  <c r="JD59" i="18"/>
  <c r="JD57" i="18"/>
  <c r="JD64" i="18"/>
  <c r="JD62" i="18"/>
  <c r="JD66" i="18"/>
  <c r="JD70" i="18"/>
  <c r="JD72" i="18"/>
  <c r="JD74" i="18"/>
  <c r="JD76" i="18"/>
  <c r="JD78" i="18"/>
  <c r="JD80" i="18"/>
  <c r="JD82" i="18"/>
  <c r="JD84" i="18"/>
  <c r="JD86" i="18"/>
  <c r="JD88" i="18"/>
  <c r="JD77" i="18"/>
  <c r="JD68" i="18"/>
  <c r="JD71" i="18"/>
  <c r="JD73" i="18"/>
  <c r="JD75" i="18"/>
  <c r="JD79" i="18"/>
  <c r="JD81" i="18"/>
  <c r="JD83" i="18"/>
  <c r="JD85" i="18"/>
  <c r="JD87" i="18"/>
  <c r="JD22" i="18"/>
  <c r="JD26" i="18"/>
  <c r="JD30" i="18"/>
  <c r="JD21" i="18"/>
  <c r="JD90" i="18"/>
  <c r="JD23" i="18"/>
  <c r="JD27" i="18"/>
  <c r="JD24" i="18"/>
  <c r="JD28" i="18"/>
  <c r="JD89" i="18"/>
  <c r="JD25" i="18"/>
  <c r="JD29" i="18"/>
  <c r="JD32" i="18"/>
  <c r="JI33" i="18"/>
  <c r="JI38" i="18"/>
  <c r="JI45" i="18"/>
  <c r="JI47" i="18"/>
  <c r="JI49" i="18"/>
  <c r="JI51" i="18"/>
  <c r="JI53" i="18"/>
  <c r="JI55" i="18"/>
  <c r="JI57" i="18"/>
  <c r="JI59" i="18"/>
  <c r="JI34" i="18"/>
  <c r="JI37" i="18"/>
  <c r="JI46" i="18"/>
  <c r="JI48" i="18"/>
  <c r="JI39" i="18"/>
  <c r="JI42" i="18"/>
  <c r="JI41" i="18"/>
  <c r="JI35" i="18"/>
  <c r="JI40" i="18"/>
  <c r="JI44" i="18"/>
  <c r="JI52" i="18"/>
  <c r="JI56" i="18"/>
  <c r="JI31" i="18"/>
  <c r="JI36" i="18"/>
  <c r="JI43" i="18"/>
  <c r="JI50" i="18"/>
  <c r="JI54" i="18"/>
  <c r="JI58" i="18"/>
  <c r="JI60" i="18"/>
  <c r="JI61" i="18"/>
  <c r="JI64" i="18"/>
  <c r="JI65" i="18"/>
  <c r="JI62" i="18"/>
  <c r="JI71" i="18"/>
  <c r="JI73" i="18"/>
  <c r="JI75" i="18"/>
  <c r="JI63" i="18"/>
  <c r="JI66" i="18"/>
  <c r="JI67" i="18"/>
  <c r="JI70" i="18"/>
  <c r="JI68" i="18"/>
  <c r="JI72" i="18"/>
  <c r="JI74" i="18"/>
  <c r="JI76" i="18"/>
  <c r="JI77" i="18"/>
  <c r="JI78" i="18"/>
  <c r="JI80" i="18"/>
  <c r="JI69" i="18"/>
  <c r="JI79" i="18"/>
  <c r="JI89" i="18"/>
  <c r="JI25" i="18"/>
  <c r="JI29" i="18"/>
  <c r="JI22" i="18"/>
  <c r="JI26" i="18"/>
  <c r="JI30" i="18"/>
  <c r="JI21" i="18"/>
  <c r="JI81" i="18"/>
  <c r="JI88" i="18"/>
  <c r="JI90" i="18"/>
  <c r="JI23" i="18"/>
  <c r="JI27" i="18"/>
  <c r="JI82" i="18"/>
  <c r="JI83" i="18"/>
  <c r="JI84" i="18"/>
  <c r="JI85" i="18"/>
  <c r="JI86" i="18"/>
  <c r="JI87" i="18"/>
  <c r="JI24" i="18"/>
  <c r="JI28" i="18"/>
  <c r="JI32" i="18"/>
  <c r="JM31" i="18"/>
  <c r="JM34" i="18"/>
  <c r="JM35" i="18"/>
  <c r="JM38" i="18"/>
  <c r="JM39" i="18"/>
  <c r="JM33" i="18"/>
  <c r="JM36" i="18"/>
  <c r="JM37" i="18"/>
  <c r="JM40" i="18"/>
  <c r="JM41" i="18"/>
  <c r="JM44" i="18"/>
  <c r="JM45" i="18"/>
  <c r="JM47" i="18"/>
  <c r="JM49" i="18"/>
  <c r="JM51" i="18"/>
  <c r="JM53" i="18"/>
  <c r="JM55" i="18"/>
  <c r="JM57" i="18"/>
  <c r="JM59" i="18"/>
  <c r="JM42" i="18"/>
  <c r="JM43" i="18"/>
  <c r="JM46" i="18"/>
  <c r="JM48" i="18"/>
  <c r="JM50" i="18"/>
  <c r="JM54" i="18"/>
  <c r="JM52" i="18"/>
  <c r="JM56" i="18"/>
  <c r="JM58" i="18"/>
  <c r="JM63" i="18"/>
  <c r="JM66" i="18"/>
  <c r="JM67" i="18"/>
  <c r="JM70" i="18"/>
  <c r="JM71" i="18"/>
  <c r="JM73" i="18"/>
  <c r="JM75" i="18"/>
  <c r="JM60" i="18"/>
  <c r="JM61" i="18"/>
  <c r="JM62" i="18"/>
  <c r="JM77" i="18"/>
  <c r="JM64" i="18"/>
  <c r="JM68" i="18"/>
  <c r="JM78" i="18"/>
  <c r="JM80" i="18"/>
  <c r="JM72" i="18"/>
  <c r="JM74" i="18"/>
  <c r="JM76" i="18"/>
  <c r="JM89" i="18"/>
  <c r="JM25" i="18"/>
  <c r="JM29" i="18"/>
  <c r="JM69" i="18"/>
  <c r="JM79" i="18"/>
  <c r="JM82" i="18"/>
  <c r="JM83" i="18"/>
  <c r="JM84" i="18"/>
  <c r="JM85" i="18"/>
  <c r="JM86" i="18"/>
  <c r="JM87" i="18"/>
  <c r="JM88" i="18"/>
  <c r="JM22" i="18"/>
  <c r="JM26" i="18"/>
  <c r="JM30" i="18"/>
  <c r="JM21" i="18"/>
  <c r="JM90" i="18"/>
  <c r="JM23" i="18"/>
  <c r="JM27" i="18"/>
  <c r="JM65" i="18"/>
  <c r="JM81" i="18"/>
  <c r="JM24" i="18"/>
  <c r="JM28" i="18"/>
  <c r="JM32" i="18"/>
  <c r="JS19" i="18"/>
  <c r="IX19" i="18"/>
  <c r="N30" i="25"/>
  <c r="M30" i="25"/>
  <c r="J33" i="25"/>
  <c r="P30" i="25"/>
  <c r="R30" i="25"/>
  <c r="O30" i="25"/>
  <c r="S30" i="25"/>
  <c r="AC38" i="25"/>
  <c r="Z38" i="25"/>
  <c r="W38" i="25"/>
  <c r="U38" i="25"/>
  <c r="T38" i="25"/>
  <c r="X38" i="25"/>
  <c r="AA38" i="25"/>
  <c r="T30" i="25"/>
  <c r="T31" i="25"/>
  <c r="L30" i="25"/>
  <c r="AE58" i="24"/>
  <c r="K30" i="25"/>
  <c r="J30" i="25"/>
  <c r="DO33" i="18" l="1"/>
  <c r="JT62" i="18"/>
  <c r="JT43" i="18"/>
  <c r="JT90" i="18"/>
  <c r="JT59" i="18"/>
  <c r="JT77" i="18"/>
  <c r="JT40" i="18"/>
  <c r="JT26" i="18"/>
  <c r="JT84" i="18"/>
  <c r="JT32" i="18"/>
  <c r="JT63" i="18"/>
  <c r="JT49" i="18"/>
  <c r="JT79" i="18"/>
  <c r="JT31" i="18"/>
  <c r="JT27" i="18"/>
  <c r="JT50" i="18"/>
  <c r="JT74" i="18"/>
  <c r="JT41" i="18"/>
  <c r="AK30" i="25"/>
  <c r="AG33" i="25"/>
  <c r="AK33" i="25"/>
  <c r="AK35" i="25"/>
  <c r="DA32" i="18"/>
  <c r="KK77" i="18"/>
  <c r="DC33" i="18"/>
  <c r="DQ33" i="18"/>
  <c r="KC54" i="18"/>
  <c r="DM83" i="18"/>
  <c r="KK69" i="18"/>
  <c r="KK82" i="18"/>
  <c r="KK49" i="18"/>
  <c r="KK66" i="18"/>
  <c r="KK45" i="18"/>
  <c r="KK90" i="18"/>
  <c r="KK46" i="18"/>
  <c r="KK28" i="18"/>
  <c r="KK24" i="18"/>
  <c r="KK52" i="18"/>
  <c r="DU33" i="18"/>
  <c r="KK83" i="18"/>
  <c r="KK88" i="18"/>
  <c r="KK60" i="18"/>
  <c r="DT73" i="18"/>
  <c r="JT67" i="18"/>
  <c r="JT85" i="18"/>
  <c r="JT55" i="18"/>
  <c r="JT78" i="18"/>
  <c r="JT56" i="18"/>
  <c r="JT48" i="18"/>
  <c r="JT89" i="18"/>
  <c r="JT76" i="18"/>
  <c r="JT34" i="18"/>
  <c r="KC84" i="18"/>
  <c r="KK85" i="18"/>
  <c r="KK64" i="18"/>
  <c r="KK57" i="18"/>
  <c r="KK53" i="18"/>
  <c r="KK35" i="18"/>
  <c r="KK89" i="18"/>
  <c r="KK55" i="18"/>
  <c r="KK54" i="18"/>
  <c r="KK79" i="18"/>
  <c r="KK56" i="18"/>
  <c r="KK44" i="18"/>
  <c r="KK70" i="18"/>
  <c r="KK73" i="18"/>
  <c r="KK48" i="18"/>
  <c r="KK84" i="18"/>
  <c r="KK71" i="18"/>
  <c r="KK50" i="18"/>
  <c r="KK40" i="18"/>
  <c r="KK65" i="18"/>
  <c r="KK80" i="18"/>
  <c r="KK67" i="18"/>
  <c r="KK51" i="18"/>
  <c r="KK36" i="18"/>
  <c r="KK25" i="18"/>
  <c r="KK42" i="18"/>
  <c r="KK26" i="18"/>
  <c r="KK72" i="18"/>
  <c r="KK63" i="18"/>
  <c r="KK47" i="18"/>
  <c r="KK43" i="18"/>
  <c r="KK30" i="18"/>
  <c r="KK86" i="18"/>
  <c r="KK23" i="18"/>
  <c r="KK22" i="18"/>
  <c r="KK68" i="18"/>
  <c r="KK61" i="18"/>
  <c r="KK41" i="18"/>
  <c r="KK39" i="18"/>
  <c r="JQ80" i="18"/>
  <c r="KI88" i="18"/>
  <c r="JQ48" i="18"/>
  <c r="JQ36" i="18"/>
  <c r="JQ27" i="18"/>
  <c r="U18" i="26"/>
  <c r="U18" i="24"/>
  <c r="AC16" i="24"/>
  <c r="AC40" i="24" s="1"/>
  <c r="AB6" i="31" s="1"/>
  <c r="AC59" i="24"/>
  <c r="AC18" i="26"/>
  <c r="AC42" i="26" s="1"/>
  <c r="AC18" i="24"/>
  <c r="AC42" i="24" s="1"/>
  <c r="AG30" i="25"/>
  <c r="W125" i="31"/>
  <c r="X19" i="30"/>
  <c r="X43" i="30" s="1"/>
  <c r="X19" i="26"/>
  <c r="X43" i="26" s="1"/>
  <c r="X19" i="24"/>
  <c r="X43" i="24" s="1"/>
  <c r="X19" i="27"/>
  <c r="X43" i="27" s="1"/>
  <c r="X19" i="34"/>
  <c r="X43" i="34" s="1"/>
  <c r="X19" i="36"/>
  <c r="X43" i="36" s="1"/>
  <c r="X19" i="28"/>
  <c r="X43" i="28" s="1"/>
  <c r="X19" i="33"/>
  <c r="X43" i="33" s="1"/>
  <c r="X19" i="29"/>
  <c r="X43" i="29" s="1"/>
  <c r="DM52" i="18"/>
  <c r="DD42" i="18"/>
  <c r="AA17" i="34"/>
  <c r="AA41" i="34" s="1"/>
  <c r="AA18" i="27"/>
  <c r="AA18" i="24"/>
  <c r="AA18" i="28"/>
  <c r="AA18" i="26"/>
  <c r="AA18" i="29"/>
  <c r="AA18" i="35"/>
  <c r="AA18" i="30"/>
  <c r="AA18" i="34"/>
  <c r="AA18" i="36"/>
  <c r="JT60" i="18"/>
  <c r="JT29" i="18"/>
  <c r="JT28" i="18"/>
  <c r="JT88" i="18"/>
  <c r="JT69" i="18"/>
  <c r="JT68" i="18"/>
  <c r="JT61" i="18"/>
  <c r="JT38" i="18"/>
  <c r="JT33" i="18"/>
  <c r="JX59" i="18"/>
  <c r="JT83" i="18"/>
  <c r="JT22" i="18"/>
  <c r="JT25" i="18"/>
  <c r="JT70" i="18"/>
  <c r="JT24" i="18"/>
  <c r="JT71" i="18"/>
  <c r="JT82" i="18"/>
  <c r="JT81" i="18"/>
  <c r="JT65" i="18"/>
  <c r="JT80" i="18"/>
  <c r="JT64" i="18"/>
  <c r="JT58" i="18"/>
  <c r="JT57" i="18"/>
  <c r="JT52" i="18"/>
  <c r="JT54" i="18"/>
  <c r="JT45" i="18"/>
  <c r="JT44" i="18"/>
  <c r="JX81" i="18"/>
  <c r="JX62" i="18"/>
  <c r="JT30" i="18"/>
  <c r="JT75" i="18"/>
  <c r="JT21" i="18"/>
  <c r="JT86" i="18"/>
  <c r="JT51" i="18"/>
  <c r="JT87" i="18"/>
  <c r="JT23" i="18"/>
  <c r="JT66" i="18"/>
  <c r="JT73" i="18"/>
  <c r="JT53" i="18"/>
  <c r="JT72" i="18"/>
  <c r="JT39" i="18"/>
  <c r="JT35" i="18"/>
  <c r="JT47" i="18"/>
  <c r="JT46" i="18"/>
  <c r="JT42" i="18"/>
  <c r="JT37" i="18"/>
  <c r="JX45" i="18"/>
  <c r="DD64" i="18"/>
  <c r="CS75" i="18"/>
  <c r="CM75" i="18" s="1"/>
  <c r="NQ75" i="18" s="1"/>
  <c r="CS74" i="18"/>
  <c r="CM74" i="18" s="1"/>
  <c r="MR74" i="18" s="1"/>
  <c r="CY65" i="18"/>
  <c r="CM65" i="18"/>
  <c r="CY35" i="18"/>
  <c r="CM35" i="18"/>
  <c r="OC54" i="18"/>
  <c r="NJ54" i="18"/>
  <c r="MX54" i="18"/>
  <c r="MT54" i="18"/>
  <c r="NH54" i="18"/>
  <c r="NX54" i="18"/>
  <c r="MN54" i="18"/>
  <c r="OE54" i="18"/>
  <c r="OA54" i="18"/>
  <c r="MV54" i="18"/>
  <c r="NU54" i="18"/>
  <c r="MO54" i="18"/>
  <c r="OD54" i="18"/>
  <c r="NZ54" i="18"/>
  <c r="NN54" i="18"/>
  <c r="OB54" i="18"/>
  <c r="OF54" i="18"/>
  <c r="ND54" i="18"/>
  <c r="NC54" i="18"/>
  <c r="NW54" i="18"/>
  <c r="NG54" i="18"/>
  <c r="NS54" i="18"/>
  <c r="NI54" i="18"/>
  <c r="OG54" i="18"/>
  <c r="MW54" i="18"/>
  <c r="NR54" i="18"/>
  <c r="NV54" i="18"/>
  <c r="NT54" i="18"/>
  <c r="MP54" i="18"/>
  <c r="MZ54" i="18"/>
  <c r="MY54" i="18"/>
  <c r="NO54" i="18"/>
  <c r="MU54" i="18"/>
  <c r="NK54" i="18"/>
  <c r="NE54" i="18"/>
  <c r="NY54" i="18"/>
  <c r="NB54" i="18"/>
  <c r="MM54" i="18"/>
  <c r="MS54" i="18"/>
  <c r="ML54" i="18"/>
  <c r="NL54" i="18"/>
  <c r="NM54" i="18"/>
  <c r="NF54" i="18"/>
  <c r="MR54" i="18"/>
  <c r="NQ54" i="18"/>
  <c r="NP54" i="18"/>
  <c r="MQ54" i="18"/>
  <c r="NA54" i="18"/>
  <c r="OB82" i="18"/>
  <c r="OA82" i="18"/>
  <c r="OG82" i="18"/>
  <c r="OF82" i="18"/>
  <c r="OC82" i="18"/>
  <c r="OE82" i="18"/>
  <c r="OD82" i="18"/>
  <c r="NM85" i="18"/>
  <c r="MR85" i="18"/>
  <c r="NB85" i="18"/>
  <c r="OC85" i="18"/>
  <c r="ND85" i="18"/>
  <c r="OG85" i="18"/>
  <c r="MX85" i="18"/>
  <c r="NQ85" i="18"/>
  <c r="NS85" i="18"/>
  <c r="MS85" i="18"/>
  <c r="NT85" i="18"/>
  <c r="NI85" i="18"/>
  <c r="NE85" i="18"/>
  <c r="NH85" i="18"/>
  <c r="NZ85" i="18"/>
  <c r="NY85" i="18"/>
  <c r="MP85" i="18"/>
  <c r="MZ85" i="18"/>
  <c r="NV85" i="18"/>
  <c r="MQ85" i="18"/>
  <c r="MV85" i="18"/>
  <c r="ML85" i="18"/>
  <c r="OB85" i="18"/>
  <c r="NU85" i="18"/>
  <c r="NA85" i="18"/>
  <c r="OF85" i="18"/>
  <c r="NP85" i="18"/>
  <c r="OA85" i="18"/>
  <c r="MY85" i="18"/>
  <c r="NN85" i="18"/>
  <c r="NL85" i="18"/>
  <c r="NG85" i="18"/>
  <c r="NK85" i="18"/>
  <c r="NF85" i="18"/>
  <c r="MO85" i="18"/>
  <c r="MU85" i="18"/>
  <c r="MN85" i="18"/>
  <c r="NW85" i="18"/>
  <c r="MM85" i="18"/>
  <c r="OE85" i="18"/>
  <c r="OD85" i="18"/>
  <c r="MT85" i="18"/>
  <c r="MW85" i="18"/>
  <c r="NX85" i="18"/>
  <c r="NR85" i="18"/>
  <c r="NC85" i="18"/>
  <c r="NO85" i="18"/>
  <c r="NJ85" i="18"/>
  <c r="NZ34" i="18"/>
  <c r="MX34" i="18"/>
  <c r="NB34" i="18"/>
  <c r="NX34" i="18"/>
  <c r="NL34" i="18"/>
  <c r="MV34" i="18"/>
  <c r="NW34" i="18"/>
  <c r="NS34" i="18"/>
  <c r="MQ34" i="18"/>
  <c r="MR34" i="18"/>
  <c r="MO34" i="18"/>
  <c r="NI34" i="18"/>
  <c r="ML34" i="18"/>
  <c r="NF34" i="18"/>
  <c r="NV34" i="18"/>
  <c r="ND34" i="18"/>
  <c r="NT34" i="18"/>
  <c r="OE34" i="18"/>
  <c r="MY34" i="18"/>
  <c r="NO34" i="18"/>
  <c r="MM34" i="18"/>
  <c r="NC34" i="18"/>
  <c r="NY34" i="18"/>
  <c r="OC34" i="18"/>
  <c r="NJ34" i="18"/>
  <c r="OB34" i="18"/>
  <c r="NU34" i="18"/>
  <c r="NG34" i="18"/>
  <c r="MS34" i="18"/>
  <c r="NE34" i="18"/>
  <c r="OF34" i="18"/>
  <c r="NP34" i="18"/>
  <c r="MN34" i="18"/>
  <c r="MZ34" i="18"/>
  <c r="NM34" i="18"/>
  <c r="MT34" i="18"/>
  <c r="OA34" i="18"/>
  <c r="MW34" i="18"/>
  <c r="OD34" i="18"/>
  <c r="NR34" i="18"/>
  <c r="NH34" i="18"/>
  <c r="MU34" i="18"/>
  <c r="OG34" i="18"/>
  <c r="NA34" i="18"/>
  <c r="NN34" i="18"/>
  <c r="MP34" i="18"/>
  <c r="NK34" i="18"/>
  <c r="NQ34" i="18"/>
  <c r="ML44" i="18"/>
  <c r="MT44" i="18"/>
  <c r="MX44" i="18"/>
  <c r="MP44" i="18"/>
  <c r="NH44" i="18"/>
  <c r="MR44" i="18"/>
  <c r="MN44" i="18"/>
  <c r="NG44" i="18"/>
  <c r="OA44" i="18"/>
  <c r="MV44" i="18"/>
  <c r="MW44" i="18"/>
  <c r="NU44" i="18"/>
  <c r="OD44" i="18"/>
  <c r="NV44" i="18"/>
  <c r="NN44" i="18"/>
  <c r="OB44" i="18"/>
  <c r="OF44" i="18"/>
  <c r="NW44" i="18"/>
  <c r="OE44" i="18"/>
  <c r="MY44" i="18"/>
  <c r="NC44" i="18"/>
  <c r="MU44" i="18"/>
  <c r="NM44" i="18"/>
  <c r="NA44" i="18"/>
  <c r="NZ44" i="18"/>
  <c r="NR44" i="18"/>
  <c r="NB44" i="18"/>
  <c r="NX44" i="18"/>
  <c r="NL44" i="18"/>
  <c r="NK44" i="18"/>
  <c r="NS44" i="18"/>
  <c r="MQ44" i="18"/>
  <c r="OG44" i="18"/>
  <c r="NQ44" i="18"/>
  <c r="NE44" i="18"/>
  <c r="MS44" i="18"/>
  <c r="NT44" i="18"/>
  <c r="NO44" i="18"/>
  <c r="NI44" i="18"/>
  <c r="NF44" i="18"/>
  <c r="MZ44" i="18"/>
  <c r="ND44" i="18"/>
  <c r="NJ44" i="18"/>
  <c r="OC44" i="18"/>
  <c r="NY44" i="18"/>
  <c r="NP44" i="18"/>
  <c r="MM44" i="18"/>
  <c r="MO44" i="18"/>
  <c r="OC43" i="18"/>
  <c r="OB43" i="18"/>
  <c r="OD43" i="18"/>
  <c r="OG43" i="18"/>
  <c r="OA43" i="18"/>
  <c r="OE43" i="18"/>
  <c r="OF43" i="18"/>
  <c r="OA73" i="18"/>
  <c r="OB73" i="18"/>
  <c r="OG73" i="18"/>
  <c r="OE73" i="18"/>
  <c r="OF73" i="18"/>
  <c r="OD73" i="18"/>
  <c r="OC73" i="18"/>
  <c r="MY84" i="18"/>
  <c r="OC84" i="18"/>
  <c r="NU84" i="18"/>
  <c r="NA84" i="18"/>
  <c r="MM84" i="18"/>
  <c r="NK84" i="18"/>
  <c r="NB84" i="18"/>
  <c r="NZ84" i="18"/>
  <c r="OB84" i="18"/>
  <c r="NT84" i="18"/>
  <c r="MZ84" i="18"/>
  <c r="MV84" i="18"/>
  <c r="OE84" i="18"/>
  <c r="NG84" i="18"/>
  <c r="MW84" i="18"/>
  <c r="MO84" i="18"/>
  <c r="OD84" i="18"/>
  <c r="NY84" i="18"/>
  <c r="NQ84" i="18"/>
  <c r="NR84" i="18"/>
  <c r="NN84" i="18"/>
  <c r="NX84" i="18"/>
  <c r="NL84" i="18"/>
  <c r="MR84" i="18"/>
  <c r="MQ84" i="18"/>
  <c r="NI84" i="18"/>
  <c r="NS84" i="18"/>
  <c r="NV84" i="18"/>
  <c r="MP84" i="18"/>
  <c r="MN84" i="18"/>
  <c r="NW84" i="18"/>
  <c r="NE84" i="18"/>
  <c r="OF84" i="18"/>
  <c r="OG84" i="18"/>
  <c r="NC84" i="18"/>
  <c r="NM84" i="18"/>
  <c r="ML84" i="18"/>
  <c r="NF84" i="18"/>
  <c r="MT84" i="18"/>
  <c r="NO84" i="18"/>
  <c r="OA84" i="18"/>
  <c r="MS84" i="18"/>
  <c r="NJ84" i="18"/>
  <c r="NP84" i="18"/>
  <c r="ND84" i="18"/>
  <c r="MU84" i="18"/>
  <c r="MX84" i="18"/>
  <c r="NH84" i="18"/>
  <c r="OA72" i="18"/>
  <c r="OG72" i="18"/>
  <c r="OF72" i="18"/>
  <c r="OD72" i="18"/>
  <c r="OC72" i="18"/>
  <c r="OB72" i="18"/>
  <c r="OE72" i="18"/>
  <c r="OG32" i="18"/>
  <c r="OF32" i="18"/>
  <c r="OC32" i="18"/>
  <c r="OD32" i="18"/>
  <c r="OE32" i="18"/>
  <c r="OA32" i="18"/>
  <c r="OB32" i="18"/>
  <c r="CY55" i="18"/>
  <c r="CM55" i="18"/>
  <c r="OC62" i="18"/>
  <c r="OA62" i="18"/>
  <c r="OD62" i="18"/>
  <c r="NZ62" i="18"/>
  <c r="OE62" i="18"/>
  <c r="OB62" i="18"/>
  <c r="OG62" i="18"/>
  <c r="OF62" i="18"/>
  <c r="OA83" i="18"/>
  <c r="OD83" i="18"/>
  <c r="OC83" i="18"/>
  <c r="OG83" i="18"/>
  <c r="OB83" i="18"/>
  <c r="OE83" i="18"/>
  <c r="OF83" i="18"/>
  <c r="OD33" i="18"/>
  <c r="OE33" i="18"/>
  <c r="OA33" i="18"/>
  <c r="OG33" i="18"/>
  <c r="OB33" i="18"/>
  <c r="OC33" i="18"/>
  <c r="OF33" i="18"/>
  <c r="OA42" i="18"/>
  <c r="OD42" i="18"/>
  <c r="OG42" i="18"/>
  <c r="OE42" i="18"/>
  <c r="OC42" i="18"/>
  <c r="OB42" i="18"/>
  <c r="OF42" i="18"/>
  <c r="OB52" i="18"/>
  <c r="OF52" i="18"/>
  <c r="OE52" i="18"/>
  <c r="OG52" i="18"/>
  <c r="OC52" i="18"/>
  <c r="OD52" i="18"/>
  <c r="OA52" i="18"/>
  <c r="OD64" i="18"/>
  <c r="NJ64" i="18"/>
  <c r="NV64" i="18"/>
  <c r="NL64" i="18"/>
  <c r="OB64" i="18"/>
  <c r="NW64" i="18"/>
  <c r="NO64" i="18"/>
  <c r="MR64" i="18"/>
  <c r="OC64" i="18"/>
  <c r="NM64" i="18"/>
  <c r="NU64" i="18"/>
  <c r="NQ64" i="18"/>
  <c r="ML64" i="18"/>
  <c r="NF64" i="18"/>
  <c r="NN64" i="18"/>
  <c r="MT64" i="18"/>
  <c r="NP64" i="18"/>
  <c r="MQ64" i="18"/>
  <c r="MV64" i="18"/>
  <c r="MN64" i="18"/>
  <c r="MW64" i="18"/>
  <c r="NE64" i="18"/>
  <c r="NA64" i="18"/>
  <c r="NI64" i="18"/>
  <c r="NB64" i="18"/>
  <c r="MX64" i="18"/>
  <c r="OF64" i="18"/>
  <c r="MP64" i="18"/>
  <c r="NH64" i="18"/>
  <c r="NY64" i="18"/>
  <c r="NG64" i="18"/>
  <c r="OE64" i="18"/>
  <c r="MS64" i="18"/>
  <c r="MO64" i="18"/>
  <c r="OA64" i="18"/>
  <c r="NS64" i="18"/>
  <c r="NT64" i="18"/>
  <c r="OG64" i="18"/>
  <c r="MU64" i="18"/>
  <c r="NR64" i="18"/>
  <c r="NK64" i="18"/>
  <c r="NZ64" i="18"/>
  <c r="ND64" i="18"/>
  <c r="NC64" i="18"/>
  <c r="NX64" i="18"/>
  <c r="MY64" i="18"/>
  <c r="MM64" i="18"/>
  <c r="MZ64" i="18"/>
  <c r="NZ52" i="18"/>
  <c r="NX52" i="18"/>
  <c r="NY52" i="18"/>
  <c r="NX43" i="18"/>
  <c r="NY43" i="18"/>
  <c r="NZ43" i="18"/>
  <c r="NX42" i="18"/>
  <c r="NY42" i="18"/>
  <c r="NZ42" i="18"/>
  <c r="NX33" i="18"/>
  <c r="NZ33" i="18"/>
  <c r="NY33" i="18"/>
  <c r="NW82" i="18"/>
  <c r="NN82" i="18"/>
  <c r="NV82" i="18"/>
  <c r="NZ82" i="18"/>
  <c r="NP82" i="18"/>
  <c r="NO82" i="18"/>
  <c r="NR82" i="18"/>
  <c r="NX82" i="18"/>
  <c r="NT82" i="18"/>
  <c r="NS82" i="18"/>
  <c r="NQ82" i="18"/>
  <c r="NU82" i="18"/>
  <c r="NY82" i="18"/>
  <c r="NO83" i="18"/>
  <c r="NY83" i="18"/>
  <c r="NU83" i="18"/>
  <c r="NP83" i="18"/>
  <c r="NT83" i="18"/>
  <c r="NW83" i="18"/>
  <c r="NV83" i="18"/>
  <c r="NQ83" i="18"/>
  <c r="NN83" i="18"/>
  <c r="NS83" i="18"/>
  <c r="NZ83" i="18"/>
  <c r="NR83" i="18"/>
  <c r="NX83" i="18"/>
  <c r="NY72" i="18"/>
  <c r="NZ72" i="18"/>
  <c r="NX72" i="18"/>
  <c r="NY62" i="18"/>
  <c r="NX62" i="18"/>
  <c r="DS62" i="18"/>
  <c r="NK82" i="18"/>
  <c r="NB82" i="18"/>
  <c r="NA82" i="18"/>
  <c r="NJ82" i="18"/>
  <c r="NC82" i="18"/>
  <c r="MX82" i="18"/>
  <c r="NE82" i="18"/>
  <c r="ND82" i="18"/>
  <c r="NM82" i="18"/>
  <c r="NH82" i="18"/>
  <c r="MY82" i="18"/>
  <c r="NL82" i="18"/>
  <c r="NG82" i="18"/>
  <c r="NF82" i="18"/>
  <c r="MZ82" i="18"/>
  <c r="NI82" i="18"/>
  <c r="MY83" i="18"/>
  <c r="ND83" i="18"/>
  <c r="NJ83" i="18"/>
  <c r="NG83" i="18"/>
  <c r="NA83" i="18"/>
  <c r="NH83" i="18"/>
  <c r="NI83" i="18"/>
  <c r="NC83" i="18"/>
  <c r="NE83" i="18"/>
  <c r="MX83" i="18"/>
  <c r="NF83" i="18"/>
  <c r="NL83" i="18"/>
  <c r="NK83" i="18"/>
  <c r="NM83" i="18"/>
  <c r="NB83" i="18"/>
  <c r="MZ83" i="18"/>
  <c r="NP72" i="18"/>
  <c r="NM72" i="18"/>
  <c r="NF72" i="18"/>
  <c r="NH72" i="18"/>
  <c r="NS72" i="18"/>
  <c r="NL72" i="18"/>
  <c r="NK72" i="18"/>
  <c r="NO72" i="18"/>
  <c r="NI72" i="18"/>
  <c r="MX72" i="18"/>
  <c r="NV72" i="18"/>
  <c r="NR72" i="18"/>
  <c r="NW72" i="18"/>
  <c r="NU72" i="18"/>
  <c r="MZ72" i="18"/>
  <c r="NE72" i="18"/>
  <c r="NG72" i="18"/>
  <c r="NN72" i="18"/>
  <c r="MY72" i="18"/>
  <c r="NJ72" i="18"/>
  <c r="NQ72" i="18"/>
  <c r="NC72" i="18"/>
  <c r="NB72" i="18"/>
  <c r="NT72" i="18"/>
  <c r="NA72" i="18"/>
  <c r="ND72" i="18"/>
  <c r="CY73" i="18"/>
  <c r="NJ62" i="18"/>
  <c r="NU62" i="18"/>
  <c r="NW62" i="18"/>
  <c r="NP62" i="18"/>
  <c r="MY62" i="18"/>
  <c r="MX62" i="18"/>
  <c r="NM62" i="18"/>
  <c r="NB62" i="18"/>
  <c r="NK62" i="18"/>
  <c r="NC62" i="18"/>
  <c r="NE62" i="18"/>
  <c r="NL62" i="18"/>
  <c r="NQ62" i="18"/>
  <c r="ND62" i="18"/>
  <c r="NN62" i="18"/>
  <c r="NT62" i="18"/>
  <c r="NV62" i="18"/>
  <c r="MZ62" i="18"/>
  <c r="NI62" i="18"/>
  <c r="NH62" i="18"/>
  <c r="NF62" i="18"/>
  <c r="NS62" i="18"/>
  <c r="NG62" i="18"/>
  <c r="NR62" i="18"/>
  <c r="NO62" i="18"/>
  <c r="NA62" i="18"/>
  <c r="NP52" i="18"/>
  <c r="NG52" i="18"/>
  <c r="NB52" i="18"/>
  <c r="NQ52" i="18"/>
  <c r="NJ52" i="18"/>
  <c r="NF52" i="18"/>
  <c r="MZ52" i="18"/>
  <c r="NN52" i="18"/>
  <c r="NH52" i="18"/>
  <c r="NM52" i="18"/>
  <c r="NU52" i="18"/>
  <c r="NL52" i="18"/>
  <c r="NA52" i="18"/>
  <c r="MX52" i="18"/>
  <c r="NK52" i="18"/>
  <c r="NW52" i="18"/>
  <c r="NE52" i="18"/>
  <c r="NS52" i="18"/>
  <c r="MY52" i="18"/>
  <c r="NT52" i="18"/>
  <c r="NV52" i="18"/>
  <c r="NC52" i="18"/>
  <c r="NO52" i="18"/>
  <c r="NR52" i="18"/>
  <c r="ND52" i="18"/>
  <c r="NI52" i="18"/>
  <c r="NV43" i="18"/>
  <c r="NT43" i="18"/>
  <c r="ND43" i="18"/>
  <c r="NF43" i="18"/>
  <c r="NN43" i="18"/>
  <c r="NO43" i="18"/>
  <c r="NJ43" i="18"/>
  <c r="MY43" i="18"/>
  <c r="NB43" i="18"/>
  <c r="NP43" i="18"/>
  <c r="NU43" i="18"/>
  <c r="NK43" i="18"/>
  <c r="MX43" i="18"/>
  <c r="NL43" i="18"/>
  <c r="NC43" i="18"/>
  <c r="NM43" i="18"/>
  <c r="NA43" i="18"/>
  <c r="NG43" i="18"/>
  <c r="MZ43" i="18"/>
  <c r="NQ43" i="18"/>
  <c r="NH43" i="18"/>
  <c r="NI43" i="18"/>
  <c r="NS43" i="18"/>
  <c r="NR43" i="18"/>
  <c r="NW43" i="18"/>
  <c r="NE43" i="18"/>
  <c r="NK42" i="18"/>
  <c r="NC42" i="18"/>
  <c r="MY42" i="18"/>
  <c r="NU42" i="18"/>
  <c r="NB42" i="18"/>
  <c r="NN42" i="18"/>
  <c r="NW42" i="18"/>
  <c r="NI42" i="18"/>
  <c r="NL42" i="18"/>
  <c r="NQ42" i="18"/>
  <c r="NT42" i="18"/>
  <c r="NM42" i="18"/>
  <c r="MX42" i="18"/>
  <c r="NS42" i="18"/>
  <c r="NR42" i="18"/>
  <c r="NH42" i="18"/>
  <c r="NP42" i="18"/>
  <c r="NE42" i="18"/>
  <c r="NG42" i="18"/>
  <c r="NO42" i="18"/>
  <c r="NV42" i="18"/>
  <c r="NJ42" i="18"/>
  <c r="MZ42" i="18"/>
  <c r="NF42" i="18"/>
  <c r="ND42" i="18"/>
  <c r="NA42" i="18"/>
  <c r="DT22" i="18"/>
  <c r="MU82" i="18"/>
  <c r="MR82" i="18"/>
  <c r="MN82" i="18"/>
  <c r="MQ82" i="18"/>
  <c r="MP82" i="18"/>
  <c r="MM82" i="18"/>
  <c r="MO82" i="18"/>
  <c r="MT82" i="18"/>
  <c r="ML82" i="18"/>
  <c r="MV82" i="18"/>
  <c r="MW82" i="18"/>
  <c r="MS82" i="18"/>
  <c r="MQ83" i="18"/>
  <c r="MM83" i="18"/>
  <c r="MN83" i="18"/>
  <c r="MT83" i="18"/>
  <c r="MU83" i="18"/>
  <c r="MS83" i="18"/>
  <c r="MO83" i="18"/>
  <c r="MP83" i="18"/>
  <c r="ML83" i="18"/>
  <c r="MV83" i="18"/>
  <c r="MW83" i="18"/>
  <c r="MR83" i="18"/>
  <c r="NR81" i="18"/>
  <c r="NQ81" i="18"/>
  <c r="OA81" i="18"/>
  <c r="NP81" i="18"/>
  <c r="OF81" i="18"/>
  <c r="NV81" i="18"/>
  <c r="NY81" i="18"/>
  <c r="OE81" i="18"/>
  <c r="NT81" i="18"/>
  <c r="OC81" i="18"/>
  <c r="NZ81" i="18"/>
  <c r="NS81" i="18"/>
  <c r="NU81" i="18"/>
  <c r="NX81" i="18"/>
  <c r="OD81" i="18"/>
  <c r="NW81" i="18"/>
  <c r="OG81" i="18"/>
  <c r="OB81" i="18"/>
  <c r="MP73" i="18"/>
  <c r="MW72" i="18"/>
  <c r="MN72" i="18"/>
  <c r="MS72" i="18"/>
  <c r="MM72" i="18"/>
  <c r="MQ72" i="18"/>
  <c r="MT72" i="18"/>
  <c r="ML72" i="18"/>
  <c r="MR72" i="18"/>
  <c r="MO72" i="18"/>
  <c r="MU72" i="18"/>
  <c r="MV72" i="18"/>
  <c r="MP72" i="18"/>
  <c r="MR62" i="18"/>
  <c r="MM62" i="18"/>
  <c r="MP62" i="18"/>
  <c r="MV62" i="18"/>
  <c r="MQ62" i="18"/>
  <c r="MU62" i="18"/>
  <c r="MW62" i="18"/>
  <c r="MT62" i="18"/>
  <c r="ML62" i="18"/>
  <c r="MO62" i="18"/>
  <c r="MN62" i="18"/>
  <c r="MS62" i="18"/>
  <c r="CS63" i="18"/>
  <c r="CM63" i="18" s="1"/>
  <c r="NY51" i="18"/>
  <c r="OB51" i="18"/>
  <c r="OG51" i="18"/>
  <c r="OE51" i="18"/>
  <c r="OF51" i="18"/>
  <c r="OA51" i="18"/>
  <c r="NZ51" i="18"/>
  <c r="OC51" i="18"/>
  <c r="NX51" i="18"/>
  <c r="OD51" i="18"/>
  <c r="MW52" i="18"/>
  <c r="MM52" i="18"/>
  <c r="MS52" i="18"/>
  <c r="MV52" i="18"/>
  <c r="MO52" i="18"/>
  <c r="ML52" i="18"/>
  <c r="MR52" i="18"/>
  <c r="MQ52" i="18"/>
  <c r="MU52" i="18"/>
  <c r="MP52" i="18"/>
  <c r="MN52" i="18"/>
  <c r="MT52" i="18"/>
  <c r="MU43" i="18"/>
  <c r="MW43" i="18"/>
  <c r="MT43" i="18"/>
  <c r="MS43" i="18"/>
  <c r="ML43" i="18"/>
  <c r="MM43" i="18"/>
  <c r="MO43" i="18"/>
  <c r="MR43" i="18"/>
  <c r="MQ43" i="18"/>
  <c r="MV43" i="18"/>
  <c r="MN43" i="18"/>
  <c r="MP43" i="18"/>
  <c r="MR42" i="18"/>
  <c r="MW42" i="18"/>
  <c r="MV42" i="18"/>
  <c r="MN42" i="18"/>
  <c r="MO42" i="18"/>
  <c r="MT42" i="18"/>
  <c r="MS42" i="18"/>
  <c r="MU42" i="18"/>
  <c r="MQ42" i="18"/>
  <c r="MP42" i="18"/>
  <c r="ML42" i="18"/>
  <c r="MM42" i="18"/>
  <c r="NY31" i="18"/>
  <c r="NX31" i="18"/>
  <c r="OA31" i="18"/>
  <c r="OB31" i="18"/>
  <c r="NZ31" i="18"/>
  <c r="OE31" i="18"/>
  <c r="OF31" i="18"/>
  <c r="OD31" i="18"/>
  <c r="OC31" i="18"/>
  <c r="OG31" i="18"/>
  <c r="CY32" i="18"/>
  <c r="NW33" i="18"/>
  <c r="ML33" i="18"/>
  <c r="MN33" i="18"/>
  <c r="NI33" i="18"/>
  <c r="NQ33" i="18"/>
  <c r="NF33" i="18"/>
  <c r="NC33" i="18"/>
  <c r="NV33" i="18"/>
  <c r="NS33" i="18"/>
  <c r="NH33" i="18"/>
  <c r="MW33" i="18"/>
  <c r="NP33" i="18"/>
  <c r="NO33" i="18"/>
  <c r="MS33" i="18"/>
  <c r="MY33" i="18"/>
  <c r="NU33" i="18"/>
  <c r="MX33" i="18"/>
  <c r="NA33" i="18"/>
  <c r="NN33" i="18"/>
  <c r="ND33" i="18"/>
  <c r="NK33" i="18"/>
  <c r="NB33" i="18"/>
  <c r="MV33" i="18"/>
  <c r="MM33" i="18"/>
  <c r="NR33" i="18"/>
  <c r="NT33" i="18"/>
  <c r="MU33" i="18"/>
  <c r="NM33" i="18"/>
  <c r="NL33" i="18"/>
  <c r="MO33" i="18"/>
  <c r="MP33" i="18"/>
  <c r="MZ33" i="18"/>
  <c r="MT33" i="18"/>
  <c r="MR33" i="18"/>
  <c r="NJ33" i="18"/>
  <c r="NG33" i="18"/>
  <c r="MQ33" i="18"/>
  <c r="NE33" i="18"/>
  <c r="DK81" i="18"/>
  <c r="MX81" i="18"/>
  <c r="NN81" i="18"/>
  <c r="MY81" i="18"/>
  <c r="NO81" i="18"/>
  <c r="MZ81" i="18"/>
  <c r="NB81" i="18"/>
  <c r="NE81" i="18"/>
  <c r="NC81" i="18"/>
  <c r="NI81" i="18"/>
  <c r="ND81" i="18"/>
  <c r="NA81" i="18"/>
  <c r="NL81" i="18"/>
  <c r="NF81" i="18"/>
  <c r="NG81" i="18"/>
  <c r="NH81" i="18"/>
  <c r="NM81" i="18"/>
  <c r="NJ81" i="18"/>
  <c r="NK81" i="18"/>
  <c r="NK51" i="18"/>
  <c r="NR51" i="18"/>
  <c r="NH51" i="18"/>
  <c r="NI51" i="18"/>
  <c r="NB51" i="18"/>
  <c r="NT51" i="18"/>
  <c r="MY51" i="18"/>
  <c r="NO51" i="18"/>
  <c r="NL51" i="18"/>
  <c r="NQ51" i="18"/>
  <c r="NJ51" i="18"/>
  <c r="NG51" i="18"/>
  <c r="NM51" i="18"/>
  <c r="ND51" i="18"/>
  <c r="NC51" i="18"/>
  <c r="NS51" i="18"/>
  <c r="NE51" i="18"/>
  <c r="MX51" i="18"/>
  <c r="MZ51" i="18"/>
  <c r="NP51" i="18"/>
  <c r="NU51" i="18"/>
  <c r="NN51" i="18"/>
  <c r="NW51" i="18"/>
  <c r="NF51" i="18"/>
  <c r="NA51" i="18"/>
  <c r="NV51" i="18"/>
  <c r="ML81" i="18"/>
  <c r="MS81" i="18"/>
  <c r="MM81" i="18"/>
  <c r="MO81" i="18"/>
  <c r="MN81" i="18"/>
  <c r="MW81" i="18"/>
  <c r="MP81" i="18"/>
  <c r="MQ81" i="18"/>
  <c r="MR81" i="18"/>
  <c r="MT81" i="18"/>
  <c r="MU81" i="18"/>
  <c r="MV81" i="18"/>
  <c r="CY61" i="18"/>
  <c r="ML51" i="18"/>
  <c r="MN51" i="18"/>
  <c r="MO51" i="18"/>
  <c r="MT51" i="18"/>
  <c r="MM51" i="18"/>
  <c r="MS51" i="18"/>
  <c r="MR51" i="18"/>
  <c r="MU51" i="18"/>
  <c r="MQ51" i="18"/>
  <c r="MW51" i="18"/>
  <c r="MV51" i="18"/>
  <c r="MP51" i="18"/>
  <c r="DF51" i="18"/>
  <c r="ML31" i="18"/>
  <c r="NB31" i="18"/>
  <c r="NR31" i="18"/>
  <c r="MW31" i="18"/>
  <c r="MM31" i="18"/>
  <c r="NC31" i="18"/>
  <c r="NS31" i="18"/>
  <c r="MS31" i="18"/>
  <c r="MN31" i="18"/>
  <c r="ND31" i="18"/>
  <c r="NT31" i="18"/>
  <c r="MO31" i="18"/>
  <c r="NI31" i="18"/>
  <c r="NU31" i="18"/>
  <c r="NN31" i="18"/>
  <c r="MP31" i="18"/>
  <c r="NF31" i="18"/>
  <c r="NV31" i="18"/>
  <c r="NA31" i="18"/>
  <c r="MQ31" i="18"/>
  <c r="NG31" i="18"/>
  <c r="NW31" i="18"/>
  <c r="NE31" i="18"/>
  <c r="MR31" i="18"/>
  <c r="NH31" i="18"/>
  <c r="MY31" i="18"/>
  <c r="MZ31" i="18"/>
  <c r="NP31" i="18"/>
  <c r="MT31" i="18"/>
  <c r="NJ31" i="18"/>
  <c r="NM31" i="18"/>
  <c r="MU31" i="18"/>
  <c r="NK31" i="18"/>
  <c r="NQ31" i="18"/>
  <c r="MV31" i="18"/>
  <c r="NL31" i="18"/>
  <c r="MX31" i="18"/>
  <c r="NO31" i="18"/>
  <c r="CY24" i="18"/>
  <c r="JX87" i="18"/>
  <c r="JX83" i="18"/>
  <c r="JX65" i="18"/>
  <c r="JX61" i="18"/>
  <c r="JX44" i="18"/>
  <c r="JX30" i="18"/>
  <c r="JX23" i="18"/>
  <c r="JX84" i="18"/>
  <c r="JX52" i="18"/>
  <c r="DQ44" i="18"/>
  <c r="JX90" i="18"/>
  <c r="JX70" i="18"/>
  <c r="JX68" i="18"/>
  <c r="JX54" i="18"/>
  <c r="DR34" i="18"/>
  <c r="DD84" i="18"/>
  <c r="DO24" i="18"/>
  <c r="L18" i="33"/>
  <c r="L42" i="33" s="1"/>
  <c r="L65" i="33" s="1"/>
  <c r="L18" i="35"/>
  <c r="L42" i="35" s="1"/>
  <c r="L65" i="35" s="1"/>
  <c r="L18" i="36"/>
  <c r="L42" i="36" s="1"/>
  <c r="L65" i="36" s="1"/>
  <c r="L18" i="34"/>
  <c r="L42" i="34" s="1"/>
  <c r="L65" i="34" s="1"/>
  <c r="DJ85" i="18"/>
  <c r="L18" i="30"/>
  <c r="Q18" i="26"/>
  <c r="Q42" i="26" s="1"/>
  <c r="DL25" i="18"/>
  <c r="DN54" i="18"/>
  <c r="DM34" i="18"/>
  <c r="DN43" i="18"/>
  <c r="DF82" i="18"/>
  <c r="IB81" i="18"/>
  <c r="N18" i="24" s="1"/>
  <c r="CS53" i="18"/>
  <c r="CM53" i="18" s="1"/>
  <c r="CS45" i="18"/>
  <c r="CM45" i="18" s="1"/>
  <c r="CS41" i="18"/>
  <c r="CM41" i="18" s="1"/>
  <c r="IE81" i="18"/>
  <c r="Q18" i="24" s="1"/>
  <c r="Q42" i="24" s="1"/>
  <c r="HW81" i="18"/>
  <c r="IC81" i="18"/>
  <c r="ID81" i="18"/>
  <c r="P18" i="24" s="1"/>
  <c r="IH81" i="18"/>
  <c r="IP81" i="18"/>
  <c r="IM81" i="18"/>
  <c r="DD22" i="18"/>
  <c r="DE23" i="18"/>
  <c r="L18" i="29"/>
  <c r="HW67" i="18"/>
  <c r="IB67" i="18"/>
  <c r="IN67" i="18"/>
  <c r="IH67" i="18"/>
  <c r="IQ67" i="18"/>
  <c r="AC18" i="36" s="1"/>
  <c r="AC42" i="36" s="1"/>
  <c r="IG67" i="18"/>
  <c r="IK67" i="18"/>
  <c r="IA67" i="18"/>
  <c r="M18" i="33" s="1"/>
  <c r="M42" i="33" s="1"/>
  <c r="IP67" i="18"/>
  <c r="ID67" i="18"/>
  <c r="P18" i="33" s="1"/>
  <c r="P42" i="33" s="1"/>
  <c r="IE67" i="18"/>
  <c r="Q18" i="33" s="1"/>
  <c r="Q42" i="33" s="1"/>
  <c r="IC67" i="18"/>
  <c r="O18" i="26" s="1"/>
  <c r="IM67" i="18"/>
  <c r="IJ67" i="18"/>
  <c r="II67" i="18"/>
  <c r="U18" i="29" s="1"/>
  <c r="U42" i="29" s="1"/>
  <c r="HX67" i="18"/>
  <c r="J18" i="33" s="1"/>
  <c r="IL67" i="18"/>
  <c r="X18" i="33" s="1"/>
  <c r="X42" i="33" s="1"/>
  <c r="IO67" i="18"/>
  <c r="AA18" i="33" s="1"/>
  <c r="AA42" i="33" s="1"/>
  <c r="HY67" i="18"/>
  <c r="K18" i="33" s="1"/>
  <c r="K42" i="33" s="1"/>
  <c r="K65" i="33" s="1"/>
  <c r="IF67" i="18"/>
  <c r="R18" i="33" s="1"/>
  <c r="R42" i="33" s="1"/>
  <c r="P18" i="26"/>
  <c r="N18" i="28"/>
  <c r="L18" i="28"/>
  <c r="L18" i="26"/>
  <c r="L18" i="27"/>
  <c r="L18" i="24"/>
  <c r="P18" i="29"/>
  <c r="N18" i="27"/>
  <c r="JY89" i="18"/>
  <c r="JY79" i="18"/>
  <c r="JZ57" i="18"/>
  <c r="JY86" i="18"/>
  <c r="JY34" i="18"/>
  <c r="JZ66" i="18"/>
  <c r="JY73" i="18"/>
  <c r="JY37" i="18"/>
  <c r="JZ48" i="18"/>
  <c r="JY66" i="18"/>
  <c r="JY68" i="18"/>
  <c r="JY32" i="18"/>
  <c r="JZ72" i="18"/>
  <c r="JB53" i="18"/>
  <c r="KI90" i="18"/>
  <c r="AA17" i="36" s="1"/>
  <c r="AA41" i="36" s="1"/>
  <c r="KC45" i="18"/>
  <c r="KI66" i="18"/>
  <c r="KC65" i="18"/>
  <c r="KI41" i="18"/>
  <c r="JB62" i="18"/>
  <c r="JB29" i="18"/>
  <c r="KI58" i="18"/>
  <c r="JB85" i="18"/>
  <c r="KI21" i="18"/>
  <c r="KI28" i="18"/>
  <c r="KI49" i="18"/>
  <c r="JB28" i="18"/>
  <c r="JB78" i="18"/>
  <c r="JB48" i="18"/>
  <c r="JB33" i="18"/>
  <c r="KC78" i="18"/>
  <c r="KC88" i="18"/>
  <c r="KC68" i="18"/>
  <c r="KC52" i="18"/>
  <c r="KC36" i="18"/>
  <c r="KC55" i="18"/>
  <c r="KC38" i="18"/>
  <c r="KC87" i="18"/>
  <c r="KC50" i="18"/>
  <c r="KC35" i="18"/>
  <c r="KI87" i="18"/>
  <c r="KI71" i="18"/>
  <c r="KI69" i="18"/>
  <c r="KI47" i="18"/>
  <c r="JB32" i="18"/>
  <c r="JB84" i="18"/>
  <c r="JB71" i="18"/>
  <c r="JB50" i="18"/>
  <c r="JB44" i="18"/>
  <c r="JU70" i="18"/>
  <c r="KI85" i="18"/>
  <c r="KC24" i="18"/>
  <c r="KC22" i="18"/>
  <c r="U19" i="26" s="1"/>
  <c r="U43" i="26" s="1"/>
  <c r="KC71" i="18"/>
  <c r="KC41" i="18"/>
  <c r="KI60" i="18"/>
  <c r="KI82" i="18"/>
  <c r="KI55" i="18"/>
  <c r="KI42" i="18"/>
  <c r="JB21" i="18"/>
  <c r="JB74" i="18"/>
  <c r="JB58" i="18"/>
  <c r="JB70" i="18"/>
  <c r="JB36" i="18"/>
  <c r="JU83" i="18"/>
  <c r="JV28" i="18"/>
  <c r="JV76" i="18"/>
  <c r="JV69" i="18"/>
  <c r="JV61" i="18"/>
  <c r="JV33" i="18"/>
  <c r="KC29" i="18"/>
  <c r="KC89" i="18"/>
  <c r="KC58" i="18"/>
  <c r="KC82" i="18"/>
  <c r="KC21" i="18"/>
  <c r="U19" i="24" s="1"/>
  <c r="U43" i="24" s="1"/>
  <c r="KC85" i="18"/>
  <c r="KC80" i="18"/>
  <c r="U16" i="24" s="1"/>
  <c r="U40" i="24" s="1"/>
  <c r="KC64" i="18"/>
  <c r="KC83" i="18"/>
  <c r="KC67" i="18"/>
  <c r="KC34" i="18"/>
  <c r="KC46" i="18"/>
  <c r="KC42" i="18"/>
  <c r="KC33" i="18"/>
  <c r="KC37" i="18"/>
  <c r="KC32" i="18"/>
  <c r="KC31" i="18"/>
  <c r="JV89" i="18"/>
  <c r="JV73" i="18"/>
  <c r="JV23" i="18"/>
  <c r="JV68" i="18"/>
  <c r="JV22" i="18"/>
  <c r="JV58" i="18"/>
  <c r="JV80" i="18"/>
  <c r="JV87" i="18"/>
  <c r="JV71" i="18"/>
  <c r="JV86" i="18"/>
  <c r="JV70" i="18"/>
  <c r="JV45" i="18"/>
  <c r="JV47" i="18"/>
  <c r="JV53" i="18"/>
  <c r="JV44" i="18"/>
  <c r="JV40" i="18"/>
  <c r="JV35" i="18"/>
  <c r="JV38" i="18"/>
  <c r="KI64" i="18"/>
  <c r="KI80" i="18"/>
  <c r="AA16" i="24" s="1"/>
  <c r="AA40" i="24" s="1"/>
  <c r="KI30" i="18"/>
  <c r="KI83" i="18"/>
  <c r="KI36" i="18"/>
  <c r="KI84" i="18"/>
  <c r="KI24" i="18"/>
  <c r="KI63" i="18"/>
  <c r="KI78" i="18"/>
  <c r="KI61" i="18"/>
  <c r="KI81" i="18"/>
  <c r="KI65" i="18"/>
  <c r="KI54" i="18"/>
  <c r="KI52" i="18"/>
  <c r="KI43" i="18"/>
  <c r="KI39" i="18"/>
  <c r="KI38" i="18"/>
  <c r="KI37" i="18"/>
  <c r="JB27" i="18"/>
  <c r="JB30" i="18"/>
  <c r="JB25" i="18"/>
  <c r="JB24" i="18"/>
  <c r="JB82" i="18"/>
  <c r="JB72" i="18"/>
  <c r="JB83" i="18"/>
  <c r="JB77" i="18"/>
  <c r="JB59" i="18"/>
  <c r="JB61" i="18"/>
  <c r="JB52" i="18"/>
  <c r="JB55" i="18"/>
  <c r="JB46" i="18"/>
  <c r="JB68" i="18"/>
  <c r="JB60" i="18"/>
  <c r="JB39" i="18"/>
  <c r="JB42" i="18"/>
  <c r="JB34" i="18"/>
  <c r="JU65" i="18"/>
  <c r="JU57" i="18"/>
  <c r="JV27" i="18"/>
  <c r="JV26" i="18"/>
  <c r="JV90" i="18"/>
  <c r="JV75" i="18"/>
  <c r="JV74" i="18"/>
  <c r="JV49" i="18"/>
  <c r="JV55" i="18"/>
  <c r="JV59" i="18"/>
  <c r="JV50" i="18"/>
  <c r="JV48" i="18"/>
  <c r="JV39" i="18"/>
  <c r="JV42" i="18"/>
  <c r="KC90" i="18"/>
  <c r="KC86" i="18"/>
  <c r="KC81" i="18"/>
  <c r="KC27" i="18"/>
  <c r="KC74" i="18"/>
  <c r="KC30" i="18"/>
  <c r="KC77" i="18"/>
  <c r="KC76" i="18"/>
  <c r="KC59" i="18"/>
  <c r="KC79" i="18"/>
  <c r="KC63" i="18"/>
  <c r="KC61" i="18"/>
  <c r="KC60" i="18"/>
  <c r="KC51" i="18"/>
  <c r="KC53" i="18"/>
  <c r="KC44" i="18"/>
  <c r="KC43" i="18"/>
  <c r="JV81" i="18"/>
  <c r="JV24" i="18"/>
  <c r="JV88" i="18"/>
  <c r="JV21" i="18"/>
  <c r="JV85" i="18"/>
  <c r="JV29" i="18"/>
  <c r="JV72" i="18"/>
  <c r="JV83" i="18"/>
  <c r="JV67" i="18"/>
  <c r="JV82" i="18"/>
  <c r="JV66" i="18"/>
  <c r="JV60" i="18"/>
  <c r="JV41" i="18"/>
  <c r="JV37" i="18"/>
  <c r="JV36" i="18"/>
  <c r="JV32" i="18"/>
  <c r="JV31" i="18"/>
  <c r="JV34" i="18"/>
  <c r="KI27" i="18"/>
  <c r="AA19" i="33" s="1"/>
  <c r="AA43" i="33" s="1"/>
  <c r="KI72" i="18"/>
  <c r="KI26" i="18"/>
  <c r="KI75" i="18"/>
  <c r="KI29" i="18"/>
  <c r="AA19" i="35" s="1"/>
  <c r="AA43" i="35" s="1"/>
  <c r="KI76" i="18"/>
  <c r="KI89" i="18"/>
  <c r="KI48" i="18"/>
  <c r="KI74" i="18"/>
  <c r="KI50" i="18"/>
  <c r="KI77" i="18"/>
  <c r="KI56" i="18"/>
  <c r="KI32" i="18"/>
  <c r="KI44" i="18"/>
  <c r="KI35" i="18"/>
  <c r="KI31" i="18"/>
  <c r="KI34" i="18"/>
  <c r="KI33" i="18"/>
  <c r="JB23" i="18"/>
  <c r="JB26" i="18"/>
  <c r="JB89" i="18"/>
  <c r="JB69" i="18"/>
  <c r="JB80" i="18"/>
  <c r="JB65" i="18"/>
  <c r="JB81" i="18"/>
  <c r="JB75" i="18"/>
  <c r="JB67" i="18"/>
  <c r="JB57" i="18"/>
  <c r="JB47" i="18"/>
  <c r="JB54" i="18"/>
  <c r="JB45" i="18"/>
  <c r="JB66" i="18"/>
  <c r="JB41" i="18"/>
  <c r="JB35" i="18"/>
  <c r="JB40" i="18"/>
  <c r="JU21" i="18"/>
  <c r="JU51" i="18"/>
  <c r="KC25" i="18"/>
  <c r="KC70" i="18"/>
  <c r="KC28" i="18"/>
  <c r="KC73" i="18"/>
  <c r="KC23" i="18"/>
  <c r="U19" i="28" s="1"/>
  <c r="U43" i="28" s="1"/>
  <c r="KC66" i="18"/>
  <c r="KC26" i="18"/>
  <c r="KC69" i="18"/>
  <c r="KC72" i="18"/>
  <c r="KC48" i="18"/>
  <c r="KC75" i="18"/>
  <c r="KC62" i="18"/>
  <c r="KC57" i="18"/>
  <c r="KC56" i="18"/>
  <c r="KC47" i="18"/>
  <c r="KC49" i="18"/>
  <c r="KC40" i="18"/>
  <c r="JV51" i="18"/>
  <c r="JV65" i="18"/>
  <c r="JV84" i="18"/>
  <c r="JV30" i="18"/>
  <c r="JV77" i="18"/>
  <c r="JV25" i="18"/>
  <c r="JV64" i="18"/>
  <c r="JV79" i="18"/>
  <c r="JV62" i="18"/>
  <c r="JV78" i="18"/>
  <c r="JV57" i="18"/>
  <c r="JV56" i="18"/>
  <c r="JV63" i="18"/>
  <c r="JV54" i="18"/>
  <c r="JV52" i="18"/>
  <c r="JV43" i="18"/>
  <c r="KI23" i="18"/>
  <c r="KI57" i="18"/>
  <c r="KI22" i="18"/>
  <c r="AA19" i="26" s="1"/>
  <c r="AA43" i="26" s="1"/>
  <c r="KI67" i="18"/>
  <c r="KI25" i="18"/>
  <c r="AA19" i="29" s="1"/>
  <c r="AA43" i="29" s="1"/>
  <c r="KI68" i="18"/>
  <c r="KI79" i="18"/>
  <c r="KI86" i="18"/>
  <c r="KI70" i="18"/>
  <c r="KI40" i="18"/>
  <c r="KI73" i="18"/>
  <c r="KI59" i="18"/>
  <c r="KI62" i="18"/>
  <c r="KI53" i="18"/>
  <c r="KI51" i="18"/>
  <c r="KI46" i="18"/>
  <c r="JB90" i="18"/>
  <c r="JB22" i="18"/>
  <c r="JB88" i="18"/>
  <c r="JB86" i="18"/>
  <c r="JB76" i="18"/>
  <c r="JB87" i="18"/>
  <c r="JB79" i="18"/>
  <c r="JB73" i="18"/>
  <c r="JB63" i="18"/>
  <c r="JB56" i="18"/>
  <c r="JB49" i="18"/>
  <c r="JB51" i="18"/>
  <c r="JB43" i="18"/>
  <c r="JB64" i="18"/>
  <c r="JB37" i="18"/>
  <c r="JB31" i="18"/>
  <c r="JU84" i="18"/>
  <c r="JU44" i="18"/>
  <c r="DC22" i="18"/>
  <c r="DA23" i="18"/>
  <c r="DJ23" i="18"/>
  <c r="DL22" i="18"/>
  <c r="DA25" i="18"/>
  <c r="DF25" i="18"/>
  <c r="DS24" i="18"/>
  <c r="CS22" i="18"/>
  <c r="CM22" i="18" s="1"/>
  <c r="NZ22" i="18" s="1"/>
  <c r="DB22" i="18"/>
  <c r="JQ29" i="18"/>
  <c r="JQ64" i="18"/>
  <c r="JQ54" i="18"/>
  <c r="JQ39" i="18"/>
  <c r="JZ26" i="18"/>
  <c r="JZ83" i="18"/>
  <c r="JZ51" i="18"/>
  <c r="JZ39" i="18"/>
  <c r="JJ88" i="18"/>
  <c r="JJ85" i="18"/>
  <c r="JJ56" i="18"/>
  <c r="JJ36" i="18"/>
  <c r="DB24" i="18"/>
  <c r="DF24" i="18"/>
  <c r="KJ22" i="18"/>
  <c r="KJ60" i="18"/>
  <c r="KJ78" i="18"/>
  <c r="KJ79" i="18"/>
  <c r="KJ88" i="18"/>
  <c r="KJ51" i="18"/>
  <c r="KJ65" i="18"/>
  <c r="KJ80" i="18"/>
  <c r="KJ59" i="18"/>
  <c r="KJ57" i="18"/>
  <c r="KJ46" i="18"/>
  <c r="KJ34" i="18"/>
  <c r="KJ40" i="18"/>
  <c r="JQ78" i="18"/>
  <c r="DQ24" i="18"/>
  <c r="DT24" i="18"/>
  <c r="DG24" i="18"/>
  <c r="KJ83" i="18"/>
  <c r="KJ29" i="18"/>
  <c r="KJ39" i="18"/>
  <c r="KJ71" i="18"/>
  <c r="KJ82" i="18"/>
  <c r="KJ81" i="18"/>
  <c r="KJ56" i="18"/>
  <c r="KJ76" i="18"/>
  <c r="KJ58" i="18"/>
  <c r="KJ47" i="18"/>
  <c r="KJ38" i="18"/>
  <c r="KJ41" i="18"/>
  <c r="KJ36" i="18"/>
  <c r="JQ28" i="18"/>
  <c r="JQ30" i="18"/>
  <c r="JQ79" i="18"/>
  <c r="JQ45" i="18"/>
  <c r="JZ24" i="18"/>
  <c r="JZ65" i="18"/>
  <c r="JZ67" i="18"/>
  <c r="JZ55" i="18"/>
  <c r="JZ42" i="18"/>
  <c r="JJ29" i="18"/>
  <c r="JJ75" i="18"/>
  <c r="JJ70" i="18"/>
  <c r="JJ63" i="18"/>
  <c r="JJ51" i="18"/>
  <c r="JJ37" i="18"/>
  <c r="DK24" i="18"/>
  <c r="DJ24" i="18"/>
  <c r="DP24" i="18"/>
  <c r="KJ67" i="18"/>
  <c r="KJ21" i="18"/>
  <c r="KJ90" i="18"/>
  <c r="KJ28" i="18"/>
  <c r="KJ63" i="18"/>
  <c r="KJ66" i="18"/>
  <c r="KJ77" i="18"/>
  <c r="KJ53" i="18"/>
  <c r="KJ68" i="18"/>
  <c r="KJ49" i="18"/>
  <c r="KJ31" i="18"/>
  <c r="KJ50" i="18"/>
  <c r="KJ37" i="18"/>
  <c r="KJ32" i="18"/>
  <c r="JQ77" i="18"/>
  <c r="JQ73" i="18"/>
  <c r="JQ58" i="18"/>
  <c r="JQ41" i="18"/>
  <c r="JZ27" i="18"/>
  <c r="JZ90" i="18"/>
  <c r="JZ82" i="18"/>
  <c r="JZ50" i="18"/>
  <c r="JJ86" i="18"/>
  <c r="JJ59" i="18"/>
  <c r="JJ60" i="18"/>
  <c r="JQ74" i="18"/>
  <c r="JQ25" i="18"/>
  <c r="JQ24" i="18"/>
  <c r="JQ69" i="18"/>
  <c r="JQ23" i="18"/>
  <c r="JQ70" i="18"/>
  <c r="JQ26" i="18"/>
  <c r="JQ65" i="18"/>
  <c r="JQ76" i="18"/>
  <c r="JQ63" i="18"/>
  <c r="JQ75" i="18"/>
  <c r="JQ50" i="18"/>
  <c r="JQ42" i="18"/>
  <c r="JQ38" i="18"/>
  <c r="JQ37" i="18"/>
  <c r="JQ33" i="18"/>
  <c r="JQ32" i="18"/>
  <c r="JQ35" i="18"/>
  <c r="JZ69" i="18"/>
  <c r="JZ85" i="18"/>
  <c r="JZ23" i="18"/>
  <c r="JZ64" i="18"/>
  <c r="JZ22" i="18"/>
  <c r="JZ47" i="18"/>
  <c r="JZ84" i="18"/>
  <c r="JZ53" i="18"/>
  <c r="JZ79" i="18"/>
  <c r="JZ58" i="18"/>
  <c r="JZ78" i="18"/>
  <c r="JZ61" i="18"/>
  <c r="JZ37" i="18"/>
  <c r="JZ49" i="18"/>
  <c r="JZ40" i="18"/>
  <c r="JZ44" i="18"/>
  <c r="JZ35" i="18"/>
  <c r="JZ38" i="18"/>
  <c r="JJ32" i="18"/>
  <c r="JJ21" i="18"/>
  <c r="JJ25" i="18"/>
  <c r="JJ82" i="18"/>
  <c r="JJ76" i="18"/>
  <c r="JJ83" i="18"/>
  <c r="JJ71" i="18"/>
  <c r="JJ61" i="18"/>
  <c r="JJ50" i="18"/>
  <c r="JJ52" i="18"/>
  <c r="JJ68" i="18"/>
  <c r="JJ43" i="18"/>
  <c r="JJ44" i="18"/>
  <c r="JJ34" i="18"/>
  <c r="KJ26" i="18"/>
  <c r="KJ87" i="18"/>
  <c r="KJ25" i="18"/>
  <c r="KJ70" i="18"/>
  <c r="KJ89" i="18"/>
  <c r="KJ27" i="18"/>
  <c r="KJ74" i="18"/>
  <c r="KJ85" i="18"/>
  <c r="KJ69" i="18"/>
  <c r="KJ43" i="18"/>
  <c r="KJ72" i="18"/>
  <c r="KJ62" i="18"/>
  <c r="KJ61" i="18"/>
  <c r="KJ52" i="18"/>
  <c r="KJ54" i="18"/>
  <c r="KJ45" i="18"/>
  <c r="JQ90" i="18"/>
  <c r="JQ82" i="18"/>
  <c r="JQ89" i="18"/>
  <c r="JQ46" i="18"/>
  <c r="JQ88" i="18"/>
  <c r="JQ59" i="18"/>
  <c r="JQ22" i="18"/>
  <c r="JQ62" i="18"/>
  <c r="JQ72" i="18"/>
  <c r="JQ87" i="18"/>
  <c r="JQ71" i="18"/>
  <c r="JQ61" i="18"/>
  <c r="JQ60" i="18"/>
  <c r="JQ55" i="18"/>
  <c r="JQ53" i="18"/>
  <c r="JQ44" i="18"/>
  <c r="JQ47" i="18"/>
  <c r="JQ31" i="18"/>
  <c r="JZ28" i="18"/>
  <c r="JZ89" i="18"/>
  <c r="JZ88" i="18"/>
  <c r="JZ21" i="18"/>
  <c r="JZ81" i="18"/>
  <c r="JZ29" i="18"/>
  <c r="JZ76" i="18"/>
  <c r="JZ41" i="18"/>
  <c r="JZ75" i="18"/>
  <c r="JZ45" i="18"/>
  <c r="JZ74" i="18"/>
  <c r="JZ60" i="18"/>
  <c r="JZ63" i="18"/>
  <c r="JZ33" i="18"/>
  <c r="JZ32" i="18"/>
  <c r="JZ36" i="18"/>
  <c r="JZ31" i="18"/>
  <c r="JZ34" i="18"/>
  <c r="JJ27" i="18"/>
  <c r="JJ30" i="18"/>
  <c r="JJ28" i="18"/>
  <c r="JJ80" i="18"/>
  <c r="JJ74" i="18"/>
  <c r="JJ79" i="18"/>
  <c r="JJ57" i="18"/>
  <c r="JJ58" i="18"/>
  <c r="JJ48" i="18"/>
  <c r="JJ46" i="18"/>
  <c r="JJ66" i="18"/>
  <c r="JJ35" i="18"/>
  <c r="JJ42" i="18"/>
  <c r="JQ66" i="18"/>
  <c r="JQ34" i="18"/>
  <c r="JQ85" i="18"/>
  <c r="JQ21" i="18"/>
  <c r="JQ86" i="18"/>
  <c r="JQ52" i="18"/>
  <c r="JQ81" i="18"/>
  <c r="JQ84" i="18"/>
  <c r="JQ68" i="18"/>
  <c r="JQ83" i="18"/>
  <c r="JQ67" i="18"/>
  <c r="JQ57" i="18"/>
  <c r="JQ56" i="18"/>
  <c r="JQ51" i="18"/>
  <c r="JQ49" i="18"/>
  <c r="JQ40" i="18"/>
  <c r="JZ62" i="18"/>
  <c r="JZ77" i="18"/>
  <c r="JZ80" i="18"/>
  <c r="JZ30" i="18"/>
  <c r="JZ73" i="18"/>
  <c r="JZ25" i="18"/>
  <c r="JZ68" i="18"/>
  <c r="JZ87" i="18"/>
  <c r="JZ71" i="18"/>
  <c r="JZ86" i="18"/>
  <c r="JZ70" i="18"/>
  <c r="JZ56" i="18"/>
  <c r="JZ59" i="18"/>
  <c r="JZ54" i="18"/>
  <c r="JZ52" i="18"/>
  <c r="JZ43" i="18"/>
  <c r="JJ23" i="18"/>
  <c r="JJ22" i="18"/>
  <c r="JJ24" i="18"/>
  <c r="JJ78" i="18"/>
  <c r="JJ87" i="18"/>
  <c r="JJ77" i="18"/>
  <c r="JJ69" i="18"/>
  <c r="JJ54" i="18"/>
  <c r="JJ47" i="18"/>
  <c r="JJ45" i="18"/>
  <c r="JJ62" i="18"/>
  <c r="JJ31" i="18"/>
  <c r="JJ40" i="18"/>
  <c r="JJ90" i="18"/>
  <c r="JJ26" i="18"/>
  <c r="JJ89" i="18"/>
  <c r="JJ84" i="18"/>
  <c r="JJ67" i="18"/>
  <c r="JJ72" i="18"/>
  <c r="JJ81" i="18"/>
  <c r="JJ73" i="18"/>
  <c r="JJ65" i="18"/>
  <c r="JJ55" i="18"/>
  <c r="JJ49" i="18"/>
  <c r="JJ53" i="18"/>
  <c r="JJ41" i="18"/>
  <c r="JJ64" i="18"/>
  <c r="JJ39" i="18"/>
  <c r="JJ33" i="18"/>
  <c r="KK29" i="18"/>
  <c r="KK78" i="18"/>
  <c r="KK81" i="18"/>
  <c r="KK27" i="18"/>
  <c r="KK74" i="18"/>
  <c r="KK21" i="18"/>
  <c r="AC19" i="24" s="1"/>
  <c r="AC43" i="24" s="1"/>
  <c r="KK87" i="18"/>
  <c r="KK58" i="18"/>
  <c r="KK76" i="18"/>
  <c r="KK59" i="18"/>
  <c r="KK75" i="18"/>
  <c r="KK62" i="18"/>
  <c r="KK38" i="18"/>
  <c r="KK34" i="18"/>
  <c r="KK33" i="18"/>
  <c r="KK37" i="18"/>
  <c r="KK32" i="18"/>
  <c r="AC19" i="26" s="1"/>
  <c r="AC43" i="26" s="1"/>
  <c r="DP32" i="18"/>
  <c r="DN32" i="18"/>
  <c r="JX56" i="18"/>
  <c r="JX71" i="18"/>
  <c r="JX82" i="18"/>
  <c r="JX28" i="18"/>
  <c r="JX75" i="18"/>
  <c r="JX88" i="18"/>
  <c r="JX47" i="18"/>
  <c r="JX77" i="18"/>
  <c r="JX60" i="18"/>
  <c r="JX80" i="18"/>
  <c r="JX64" i="18"/>
  <c r="JX58" i="18"/>
  <c r="JX57" i="18"/>
  <c r="JX48" i="18"/>
  <c r="JX50" i="18"/>
  <c r="JX41" i="18"/>
  <c r="JX40" i="18"/>
  <c r="DO32" i="18"/>
  <c r="DB32" i="18"/>
  <c r="JX26" i="18"/>
  <c r="JX21" i="18"/>
  <c r="JX29" i="18"/>
  <c r="JX74" i="18"/>
  <c r="JX24" i="18"/>
  <c r="JX67" i="18"/>
  <c r="JX86" i="18"/>
  <c r="JX35" i="18"/>
  <c r="JX73" i="18"/>
  <c r="JX49" i="18"/>
  <c r="JX76" i="18"/>
  <c r="JX63" i="18"/>
  <c r="JX53" i="18"/>
  <c r="JX51" i="18"/>
  <c r="JX42" i="18"/>
  <c r="JX46" i="18"/>
  <c r="JX37" i="18"/>
  <c r="JX36" i="18"/>
  <c r="DC34" i="18"/>
  <c r="DT32" i="18"/>
  <c r="JX22" i="18"/>
  <c r="JX79" i="18"/>
  <c r="JX25" i="18"/>
  <c r="JX66" i="18"/>
  <c r="JX89" i="18"/>
  <c r="JX27" i="18"/>
  <c r="JX78" i="18"/>
  <c r="JX85" i="18"/>
  <c r="JX69" i="18"/>
  <c r="JX39" i="18"/>
  <c r="JX72" i="18"/>
  <c r="JX55" i="18"/>
  <c r="JX31" i="18"/>
  <c r="JX43" i="18"/>
  <c r="JX34" i="18"/>
  <c r="JX38" i="18"/>
  <c r="JX33" i="18"/>
  <c r="DQ23" i="18"/>
  <c r="DB23" i="18"/>
  <c r="DP33" i="18"/>
  <c r="DA33" i="18"/>
  <c r="DB33" i="18"/>
  <c r="JY90" i="18"/>
  <c r="JY69" i="18"/>
  <c r="JY21" i="18"/>
  <c r="JY38" i="18"/>
  <c r="JY55" i="18"/>
  <c r="JY67" i="18"/>
  <c r="JY54" i="18"/>
  <c r="JY41" i="18"/>
  <c r="JY35" i="18"/>
  <c r="KG82" i="18"/>
  <c r="KG66" i="18"/>
  <c r="KG85" i="18"/>
  <c r="KG23" i="18"/>
  <c r="KG70" i="18"/>
  <c r="KG26" i="18"/>
  <c r="KG73" i="18"/>
  <c r="KG80" i="18"/>
  <c r="KG64" i="18"/>
  <c r="KG79" i="18"/>
  <c r="KG63" i="18"/>
  <c r="KG61" i="18"/>
  <c r="KG60" i="18"/>
  <c r="KG51" i="18"/>
  <c r="KG53" i="18"/>
  <c r="KG44" i="18"/>
  <c r="KG43" i="18"/>
  <c r="DH23" i="18"/>
  <c r="DR33" i="18"/>
  <c r="DF33" i="18"/>
  <c r="DD33" i="18"/>
  <c r="JY82" i="18"/>
  <c r="JY62" i="18"/>
  <c r="JY30" i="18"/>
  <c r="JY84" i="18"/>
  <c r="JY52" i="18"/>
  <c r="JY58" i="18"/>
  <c r="JY46" i="18"/>
  <c r="JY33" i="18"/>
  <c r="JY31" i="18"/>
  <c r="KG29" i="18"/>
  <c r="KG28" i="18"/>
  <c r="KG77" i="18"/>
  <c r="KG88" i="18"/>
  <c r="KG59" i="18"/>
  <c r="KG22" i="18"/>
  <c r="KG65" i="18"/>
  <c r="KG76" i="18"/>
  <c r="KG55" i="18"/>
  <c r="KG75" i="18"/>
  <c r="KG58" i="18"/>
  <c r="KG57" i="18"/>
  <c r="KG56" i="18"/>
  <c r="KG47" i="18"/>
  <c r="KG49" i="18"/>
  <c r="KG40" i="18"/>
  <c r="KG39" i="18"/>
  <c r="KG90" i="18"/>
  <c r="KG25" i="18"/>
  <c r="KG89" i="18"/>
  <c r="KG27" i="18"/>
  <c r="KG78" i="18"/>
  <c r="KG30" i="18"/>
  <c r="KG81" i="18"/>
  <c r="KG84" i="18"/>
  <c r="KG68" i="18"/>
  <c r="KG83" i="18"/>
  <c r="KG67" i="18"/>
  <c r="KG46" i="18"/>
  <c r="KG42" i="18"/>
  <c r="KG38" i="18"/>
  <c r="KG37" i="18"/>
  <c r="KG33" i="18"/>
  <c r="KG32" i="18"/>
  <c r="KG31" i="18"/>
  <c r="DS23" i="18"/>
  <c r="DN23" i="18"/>
  <c r="DL23" i="18"/>
  <c r="DN33" i="18"/>
  <c r="JY29" i="18"/>
  <c r="JY24" i="18"/>
  <c r="JY88" i="18"/>
  <c r="JY81" i="18"/>
  <c r="JY72" i="18"/>
  <c r="JY83" i="18"/>
  <c r="JY48" i="18"/>
  <c r="JY45" i="18"/>
  <c r="KG52" i="18"/>
  <c r="KG74" i="18"/>
  <c r="KG24" i="18"/>
  <c r="KG69" i="18"/>
  <c r="KG86" i="18"/>
  <c r="KG21" i="18"/>
  <c r="KG87" i="18"/>
  <c r="KG62" i="18"/>
  <c r="KG72" i="18"/>
  <c r="KG34" i="18"/>
  <c r="KG71" i="18"/>
  <c r="KG50" i="18"/>
  <c r="KG48" i="18"/>
  <c r="KG54" i="18"/>
  <c r="KG45" i="18"/>
  <c r="KG41" i="18"/>
  <c r="KG36" i="18"/>
  <c r="CS25" i="18"/>
  <c r="CM25" i="18" s="1"/>
  <c r="JU63" i="18"/>
  <c r="JU28" i="18"/>
  <c r="JU23" i="18"/>
  <c r="JU22" i="18"/>
  <c r="JU72" i="18"/>
  <c r="JU71" i="18"/>
  <c r="JU60" i="18"/>
  <c r="JU33" i="18"/>
  <c r="JU32" i="18"/>
  <c r="JU46" i="18"/>
  <c r="JU24" i="18"/>
  <c r="JU88" i="18"/>
  <c r="JU85" i="18"/>
  <c r="JU68" i="18"/>
  <c r="JU67" i="18"/>
  <c r="JU56" i="18"/>
  <c r="JU53" i="18"/>
  <c r="JU43" i="18"/>
  <c r="JU25" i="18"/>
  <c r="JU73" i="18"/>
  <c r="JU66" i="18"/>
  <c r="JU58" i="18"/>
  <c r="JU87" i="18"/>
  <c r="JU61" i="18"/>
  <c r="JU55" i="18"/>
  <c r="JU37" i="18"/>
  <c r="JU31" i="18"/>
  <c r="DJ25" i="18"/>
  <c r="DN25" i="18"/>
  <c r="DK25" i="18"/>
  <c r="DS25" i="18"/>
  <c r="DI25" i="18"/>
  <c r="DP25" i="18"/>
  <c r="DB25" i="18"/>
  <c r="DQ25" i="18"/>
  <c r="DT25" i="18"/>
  <c r="DR25" i="18"/>
  <c r="DH25" i="18"/>
  <c r="DU25" i="18"/>
  <c r="DG25" i="18"/>
  <c r="DO25" i="18"/>
  <c r="DD25" i="18"/>
  <c r="DM25" i="18"/>
  <c r="DC25" i="18"/>
  <c r="DE25" i="18"/>
  <c r="DR84" i="18"/>
  <c r="CS23" i="18"/>
  <c r="CM23" i="18" s="1"/>
  <c r="DR23" i="18"/>
  <c r="DU23" i="18"/>
  <c r="DT23" i="18"/>
  <c r="DG23" i="18"/>
  <c r="DM23" i="18"/>
  <c r="DI23" i="18"/>
  <c r="DD23" i="18"/>
  <c r="DP23" i="18"/>
  <c r="DO23" i="18"/>
  <c r="DF23" i="18"/>
  <c r="DC23" i="18"/>
  <c r="CY72" i="18"/>
  <c r="DM72" i="18"/>
  <c r="U16" i="26" s="1"/>
  <c r="U40" i="26" s="1"/>
  <c r="DL31" i="18"/>
  <c r="DM31" i="18"/>
  <c r="DJ33" i="18"/>
  <c r="DT33" i="18"/>
  <c r="DI33" i="18"/>
  <c r="DM33" i="18"/>
  <c r="DE33" i="18"/>
  <c r="CY33" i="18"/>
  <c r="DG33" i="18"/>
  <c r="DS33" i="18"/>
  <c r="DH33" i="18"/>
  <c r="DL33" i="18"/>
  <c r="DK33" i="18"/>
  <c r="DT63" i="18"/>
  <c r="DK63" i="18"/>
  <c r="DA63" i="18"/>
  <c r="CY81" i="18"/>
  <c r="DM81" i="18"/>
  <c r="U17" i="24" s="1"/>
  <c r="U41" i="24" s="1"/>
  <c r="DC81" i="18"/>
  <c r="DB81" i="18"/>
  <c r="DS81" i="18"/>
  <c r="AA17" i="24" s="1"/>
  <c r="AA41" i="24" s="1"/>
  <c r="DL53" i="18"/>
  <c r="DK53" i="18"/>
  <c r="DR53" i="18"/>
  <c r="DO53" i="18"/>
  <c r="JY39" i="18"/>
  <c r="JY40" i="18"/>
  <c r="JY49" i="18"/>
  <c r="JY47" i="18"/>
  <c r="JY56" i="18"/>
  <c r="JY57" i="18"/>
  <c r="JY71" i="18"/>
  <c r="JY87" i="18"/>
  <c r="JY63" i="18"/>
  <c r="JY76" i="18"/>
  <c r="JY50" i="18"/>
  <c r="JY22" i="18"/>
  <c r="JY70" i="18"/>
  <c r="JY23" i="18"/>
  <c r="JY77" i="18"/>
  <c r="JY28" i="18"/>
  <c r="JY59" i="18"/>
  <c r="JY43" i="18"/>
  <c r="JY44" i="18"/>
  <c r="JY53" i="18"/>
  <c r="JY51" i="18"/>
  <c r="JY60" i="18"/>
  <c r="JY61" i="18"/>
  <c r="JY75" i="18"/>
  <c r="JY42" i="18"/>
  <c r="JY64" i="18"/>
  <c r="JY80" i="18"/>
  <c r="JY65" i="18"/>
  <c r="JY26" i="18"/>
  <c r="JY78" i="18"/>
  <c r="JY27" i="18"/>
  <c r="JY85" i="18"/>
  <c r="JY74" i="18"/>
  <c r="JY25" i="18"/>
  <c r="JU29" i="18"/>
  <c r="JU90" i="18"/>
  <c r="JU89" i="18"/>
  <c r="JU54" i="18"/>
  <c r="JU82" i="18"/>
  <c r="JU30" i="18"/>
  <c r="JU77" i="18"/>
  <c r="JU80" i="18"/>
  <c r="JU64" i="18"/>
  <c r="JU79" i="18"/>
  <c r="JU62" i="18"/>
  <c r="JU52" i="18"/>
  <c r="JU50" i="18"/>
  <c r="JU47" i="18"/>
  <c r="JU49" i="18"/>
  <c r="JU40" i="18"/>
  <c r="JU39" i="18"/>
  <c r="JU86" i="18"/>
  <c r="JU78" i="18"/>
  <c r="JU48" i="18"/>
  <c r="JU81" i="18"/>
  <c r="JU27" i="18"/>
  <c r="JU74" i="18"/>
  <c r="JU26" i="18"/>
  <c r="JU69" i="18"/>
  <c r="JU76" i="18"/>
  <c r="JU59" i="18"/>
  <c r="JU75" i="18"/>
  <c r="JU42" i="18"/>
  <c r="JU38" i="18"/>
  <c r="JU34" i="18"/>
  <c r="JU41" i="18"/>
  <c r="JU45" i="18"/>
  <c r="JU36" i="18"/>
  <c r="DB84" i="18"/>
  <c r="DA54" i="18"/>
  <c r="DL42" i="18"/>
  <c r="DJ35" i="18"/>
  <c r="DL34" i="18"/>
  <c r="DF34" i="18"/>
  <c r="DA34" i="18"/>
  <c r="DM22" i="18"/>
  <c r="DP22" i="18"/>
  <c r="DG22" i="18"/>
  <c r="DA22" i="18"/>
  <c r="DE22" i="18"/>
  <c r="DC35" i="18"/>
  <c r="DK34" i="18"/>
  <c r="DH34" i="18"/>
  <c r="DB34" i="18"/>
  <c r="DD34" i="18"/>
  <c r="DE34" i="18"/>
  <c r="DJ34" i="18"/>
  <c r="DQ32" i="18"/>
  <c r="DE32" i="18"/>
  <c r="DH32" i="18"/>
  <c r="DK32" i="18"/>
  <c r="DF32" i="18"/>
  <c r="DA84" i="18"/>
  <c r="DP45" i="18"/>
  <c r="DR22" i="18"/>
  <c r="DI22" i="18"/>
  <c r="DQ22" i="18"/>
  <c r="DO22" i="18"/>
  <c r="DJ22" i="18"/>
  <c r="DK35" i="18"/>
  <c r="DG34" i="18"/>
  <c r="DU34" i="18"/>
  <c r="DN34" i="18"/>
  <c r="DO34" i="18"/>
  <c r="DP34" i="18"/>
  <c r="CY34" i="18"/>
  <c r="DG32" i="18"/>
  <c r="DS32" i="18"/>
  <c r="DI32" i="18"/>
  <c r="DR32" i="18"/>
  <c r="DD32" i="18"/>
  <c r="DE82" i="18"/>
  <c r="DF22" i="18"/>
  <c r="DN22" i="18"/>
  <c r="DS22" i="18"/>
  <c r="DU22" i="18"/>
  <c r="DH22" i="18"/>
  <c r="DF35" i="18"/>
  <c r="DG35" i="18"/>
  <c r="DT34" i="18"/>
  <c r="DS34" i="18"/>
  <c r="DQ34" i="18"/>
  <c r="DI34" i="18"/>
  <c r="DC32" i="18"/>
  <c r="DJ32" i="18"/>
  <c r="DM32" i="18"/>
  <c r="DU32" i="18"/>
  <c r="DL32" i="18"/>
  <c r="DB82" i="18"/>
  <c r="DG43" i="18"/>
  <c r="DK62" i="18"/>
  <c r="DL35" i="18"/>
  <c r="DB35" i="18"/>
  <c r="DO35" i="18"/>
  <c r="DP35" i="18"/>
  <c r="DS35" i="18"/>
  <c r="DE35" i="18"/>
  <c r="DM35" i="18"/>
  <c r="DT35" i="18"/>
  <c r="DU35" i="18"/>
  <c r="DH35" i="18"/>
  <c r="DN35" i="18"/>
  <c r="DQ35" i="18"/>
  <c r="DI35" i="18"/>
  <c r="DD35" i="18"/>
  <c r="DA35" i="18"/>
  <c r="DR35" i="18"/>
  <c r="DF63" i="18"/>
  <c r="DU42" i="18"/>
  <c r="DF54" i="18"/>
  <c r="DM51" i="18"/>
  <c r="DQ31" i="18"/>
  <c r="DO31" i="18"/>
  <c r="CY31" i="18"/>
  <c r="DP31" i="18"/>
  <c r="DH31" i="18"/>
  <c r="DN31" i="18"/>
  <c r="DT31" i="18"/>
  <c r="DG31" i="18"/>
  <c r="DP54" i="18"/>
  <c r="DJ54" i="18"/>
  <c r="DO81" i="18"/>
  <c r="DU81" i="18"/>
  <c r="AC17" i="24" s="1"/>
  <c r="AC41" i="24" s="1"/>
  <c r="DJ81" i="18"/>
  <c r="DF81" i="18"/>
  <c r="DT81" i="18"/>
  <c r="DK82" i="18"/>
  <c r="DQ84" i="18"/>
  <c r="DK84" i="18"/>
  <c r="DG84" i="18"/>
  <c r="DB53" i="18"/>
  <c r="DE53" i="18"/>
  <c r="DP53" i="18"/>
  <c r="DG53" i="18"/>
  <c r="DG44" i="18"/>
  <c r="DP63" i="18"/>
  <c r="DL63" i="18"/>
  <c r="DS63" i="18"/>
  <c r="CY51" i="18"/>
  <c r="CY43" i="18"/>
  <c r="DO45" i="18"/>
  <c r="DG45" i="18"/>
  <c r="DC42" i="18"/>
  <c r="CY42" i="18"/>
  <c r="DI52" i="18"/>
  <c r="DD31" i="18"/>
  <c r="DI31" i="18"/>
  <c r="DC31" i="18"/>
  <c r="DJ31" i="18"/>
  <c r="DI81" i="18"/>
  <c r="DH81" i="18"/>
  <c r="DA81" i="18"/>
  <c r="DN81" i="18"/>
  <c r="DR81" i="18"/>
  <c r="DD81" i="18"/>
  <c r="DL84" i="18"/>
  <c r="DU84" i="18"/>
  <c r="DM84" i="18"/>
  <c r="U17" i="29" s="1"/>
  <c r="U41" i="29" s="1"/>
  <c r="DC53" i="18"/>
  <c r="DD53" i="18"/>
  <c r="DM53" i="18"/>
  <c r="DT53" i="18"/>
  <c r="DN63" i="18"/>
  <c r="DR63" i="18"/>
  <c r="DJ63" i="18"/>
  <c r="DB63" i="18"/>
  <c r="DK51" i="18"/>
  <c r="DA43" i="18"/>
  <c r="DF72" i="18"/>
  <c r="DE45" i="18"/>
  <c r="DJ45" i="18"/>
  <c r="DM42" i="18"/>
  <c r="DA55" i="18"/>
  <c r="DK31" i="18"/>
  <c r="DE31" i="18"/>
  <c r="DA31" i="18"/>
  <c r="DB31" i="18"/>
  <c r="DL54" i="18"/>
  <c r="DE81" i="18"/>
  <c r="DQ81" i="18"/>
  <c r="DG81" i="18"/>
  <c r="DP81" i="18"/>
  <c r="DL81" i="18"/>
  <c r="DG82" i="18"/>
  <c r="DI84" i="18"/>
  <c r="DS84" i="18"/>
  <c r="AA17" i="28" s="1"/>
  <c r="AA41" i="28" s="1"/>
  <c r="DT84" i="18"/>
  <c r="DH53" i="18"/>
  <c r="DU53" i="18"/>
  <c r="DQ53" i="18"/>
  <c r="DN53" i="18"/>
  <c r="DO63" i="18"/>
  <c r="DG63" i="18"/>
  <c r="DU63" i="18"/>
  <c r="DD63" i="18"/>
  <c r="DU51" i="18"/>
  <c r="DI43" i="18"/>
  <c r="DE72" i="18"/>
  <c r="DD45" i="18"/>
  <c r="DN42" i="18"/>
  <c r="DE62" i="18"/>
  <c r="DH84" i="18"/>
  <c r="DE84" i="18"/>
  <c r="DN84" i="18"/>
  <c r="CY84" i="18"/>
  <c r="DD44" i="18"/>
  <c r="DG51" i="18"/>
  <c r="DH43" i="18"/>
  <c r="DM43" i="18"/>
  <c r="DD72" i="18"/>
  <c r="DP72" i="18"/>
  <c r="DH45" i="18"/>
  <c r="DK45" i="18"/>
  <c r="DS45" i="18"/>
  <c r="DH42" i="18"/>
  <c r="DF42" i="18"/>
  <c r="DP42" i="18"/>
  <c r="DC55" i="18"/>
  <c r="DG62" i="18"/>
  <c r="DJ52" i="18"/>
  <c r="DS44" i="18"/>
  <c r="DO51" i="18"/>
  <c r="DD51" i="18"/>
  <c r="DU43" i="18"/>
  <c r="DD43" i="18"/>
  <c r="DI72" i="18"/>
  <c r="DP83" i="18"/>
  <c r="DQ45" i="18"/>
  <c r="DL45" i="18"/>
  <c r="DM45" i="18"/>
  <c r="DA42" i="18"/>
  <c r="DR42" i="18"/>
  <c r="DT42" i="18"/>
  <c r="DG55" i="18"/>
  <c r="CY62" i="18"/>
  <c r="DB64" i="18"/>
  <c r="DC51" i="18"/>
  <c r="DI51" i="18"/>
  <c r="DP51" i="18"/>
  <c r="DO43" i="18"/>
  <c r="DR43" i="18"/>
  <c r="DB72" i="18"/>
  <c r="DJ72" i="18"/>
  <c r="DN72" i="18"/>
  <c r="DI45" i="18"/>
  <c r="DA45" i="18"/>
  <c r="DR45" i="18"/>
  <c r="DN45" i="18"/>
  <c r="DO42" i="18"/>
  <c r="DE42" i="18"/>
  <c r="DB42" i="18"/>
  <c r="DJ42" i="18"/>
  <c r="DQ55" i="18"/>
  <c r="DP62" i="18"/>
  <c r="DS52" i="18"/>
  <c r="DI64" i="18"/>
  <c r="DA51" i="18"/>
  <c r="DL51" i="18"/>
  <c r="DS51" i="18"/>
  <c r="DT43" i="18"/>
  <c r="DK43" i="18"/>
  <c r="DJ43" i="18"/>
  <c r="DC72" i="18"/>
  <c r="DG72" i="18"/>
  <c r="DQ72" i="18"/>
  <c r="DP55" i="18"/>
  <c r="DN55" i="18"/>
  <c r="DH62" i="18"/>
  <c r="DL62" i="18"/>
  <c r="DN52" i="18"/>
  <c r="DT52" i="18"/>
  <c r="DU55" i="18"/>
  <c r="DS55" i="18"/>
  <c r="DU62" i="18"/>
  <c r="DJ62" i="18"/>
  <c r="DH52" i="18"/>
  <c r="DR52" i="18"/>
  <c r="DJ65" i="18"/>
  <c r="DL64" i="18"/>
  <c r="DH51" i="18"/>
  <c r="DQ51" i="18"/>
  <c r="DT51" i="18"/>
  <c r="DB51" i="18"/>
  <c r="DE43" i="18"/>
  <c r="DL43" i="18"/>
  <c r="DP43" i="18"/>
  <c r="DB43" i="18"/>
  <c r="DR72" i="18"/>
  <c r="DH72" i="18"/>
  <c r="DT72" i="18"/>
  <c r="DS72" i="18"/>
  <c r="AA16" i="26" s="1"/>
  <c r="AA40" i="26" s="1"/>
  <c r="DH55" i="18"/>
  <c r="DO55" i="18"/>
  <c r="DF55" i="18"/>
  <c r="DR55" i="18"/>
  <c r="DQ62" i="18"/>
  <c r="DC62" i="18"/>
  <c r="DM62" i="18"/>
  <c r="DB62" i="18"/>
  <c r="DO52" i="18"/>
  <c r="DL52" i="18"/>
  <c r="DK52" i="18"/>
  <c r="DB52" i="18"/>
  <c r="DM55" i="18"/>
  <c r="DL55" i="18"/>
  <c r="DJ55" i="18"/>
  <c r="DT55" i="18"/>
  <c r="DA74" i="18"/>
  <c r="DA62" i="18"/>
  <c r="DI62" i="18"/>
  <c r="DD62" i="18"/>
  <c r="DN62" i="18"/>
  <c r="DU52" i="18"/>
  <c r="DQ52" i="18"/>
  <c r="DG52" i="18"/>
  <c r="DD52" i="18"/>
  <c r="DH82" i="18"/>
  <c r="DO84" i="18"/>
  <c r="DC84" i="18"/>
  <c r="DJ84" i="18"/>
  <c r="DP84" i="18"/>
  <c r="DF84" i="18"/>
  <c r="DJ53" i="18"/>
  <c r="DI53" i="18"/>
  <c r="DA53" i="18"/>
  <c r="DS53" i="18"/>
  <c r="DR64" i="18"/>
  <c r="DH44" i="18"/>
  <c r="DH63" i="18"/>
  <c r="DE63" i="18"/>
  <c r="DC63" i="18"/>
  <c r="DI63" i="18"/>
  <c r="DM63" i="18"/>
  <c r="DR51" i="18"/>
  <c r="DE51" i="18"/>
  <c r="DN51" i="18"/>
  <c r="DJ51" i="18"/>
  <c r="DF41" i="18"/>
  <c r="DC43" i="18"/>
  <c r="DQ43" i="18"/>
  <c r="DS43" i="18"/>
  <c r="DF43" i="18"/>
  <c r="DO72" i="18"/>
  <c r="DA72" i="18"/>
  <c r="DU72" i="18"/>
  <c r="AC16" i="26" s="1"/>
  <c r="AC40" i="26" s="1"/>
  <c r="DK72" i="18"/>
  <c r="DL72" i="18"/>
  <c r="DC45" i="18"/>
  <c r="DT45" i="18"/>
  <c r="DU45" i="18"/>
  <c r="DF45" i="18"/>
  <c r="DI42" i="18"/>
  <c r="DK42" i="18"/>
  <c r="DQ42" i="18"/>
  <c r="DS42" i="18"/>
  <c r="DG42" i="18"/>
  <c r="DI55" i="18"/>
  <c r="DB55" i="18"/>
  <c r="DK55" i="18"/>
  <c r="DE55" i="18"/>
  <c r="DD55" i="18"/>
  <c r="DO62" i="18"/>
  <c r="DR62" i="18"/>
  <c r="DF62" i="18"/>
  <c r="DT62" i="18"/>
  <c r="DC52" i="18"/>
  <c r="DP52" i="18"/>
  <c r="DA52" i="18"/>
  <c r="DE52" i="18"/>
  <c r="DF52" i="18"/>
  <c r="CY52" i="18"/>
  <c r="DS31" i="18"/>
  <c r="DR31" i="18"/>
  <c r="DF31" i="18"/>
  <c r="DU31" i="18"/>
  <c r="DH75" i="18"/>
  <c r="DF74" i="18"/>
  <c r="DF75" i="18"/>
  <c r="DU41" i="18"/>
  <c r="DP85" i="18"/>
  <c r="DC65" i="18"/>
  <c r="DP61" i="18"/>
  <c r="DO73" i="18"/>
  <c r="DS54" i="18"/>
  <c r="DR54" i="18"/>
  <c r="DQ54" i="18"/>
  <c r="DD54" i="18"/>
  <c r="DG54" i="18"/>
  <c r="DT54" i="18"/>
  <c r="DI82" i="18"/>
  <c r="DP82" i="18"/>
  <c r="DQ82" i="18"/>
  <c r="DT82" i="18"/>
  <c r="DN82" i="18"/>
  <c r="DS82" i="18"/>
  <c r="AA17" i="26" s="1"/>
  <c r="AA41" i="26" s="1"/>
  <c r="DC64" i="18"/>
  <c r="DA64" i="18"/>
  <c r="DJ64" i="18"/>
  <c r="DT64" i="18"/>
  <c r="DO44" i="18"/>
  <c r="DI44" i="18"/>
  <c r="DL44" i="18"/>
  <c r="DR44" i="18"/>
  <c r="DC41" i="18"/>
  <c r="DQ41" i="18"/>
  <c r="DM41" i="18"/>
  <c r="DU85" i="18"/>
  <c r="DK83" i="18"/>
  <c r="DO65" i="18"/>
  <c r="DN61" i="18"/>
  <c r="DO74" i="18"/>
  <c r="DD74" i="18"/>
  <c r="DN75" i="18"/>
  <c r="DD75" i="18"/>
  <c r="DN73" i="18"/>
  <c r="DC54" i="18"/>
  <c r="DH54" i="18"/>
  <c r="DI54" i="18"/>
  <c r="DK54" i="18"/>
  <c r="DM54" i="18"/>
  <c r="CY54" i="18"/>
  <c r="DC82" i="18"/>
  <c r="DU82" i="18"/>
  <c r="AC17" i="26" s="1"/>
  <c r="AC41" i="26" s="1"/>
  <c r="DM82" i="18"/>
  <c r="U17" i="26" s="1"/>
  <c r="U41" i="26" s="1"/>
  <c r="DL82" i="18"/>
  <c r="DR82" i="18"/>
  <c r="CY82" i="18"/>
  <c r="DN64" i="18"/>
  <c r="DE64" i="18"/>
  <c r="DQ64" i="18"/>
  <c r="CY64" i="18"/>
  <c r="DK44" i="18"/>
  <c r="DE44" i="18"/>
  <c r="DT44" i="18"/>
  <c r="DB44" i="18"/>
  <c r="DA41" i="18"/>
  <c r="DE41" i="18"/>
  <c r="DT41" i="18"/>
  <c r="DG85" i="18"/>
  <c r="DT85" i="18"/>
  <c r="DH83" i="18"/>
  <c r="DT83" i="18"/>
  <c r="DL65" i="18"/>
  <c r="DI61" i="18"/>
  <c r="DP74" i="18"/>
  <c r="DA75" i="18"/>
  <c r="DJ73" i="18"/>
  <c r="DO54" i="18"/>
  <c r="DU54" i="18"/>
  <c r="DE54" i="18"/>
  <c r="DB54" i="18"/>
  <c r="DO82" i="18"/>
  <c r="DD82" i="18"/>
  <c r="DA82" i="18"/>
  <c r="DJ82" i="18"/>
  <c r="DO64" i="18"/>
  <c r="DK64" i="18"/>
  <c r="DS64" i="18"/>
  <c r="DM64" i="18"/>
  <c r="DC44" i="18"/>
  <c r="DP44" i="18"/>
  <c r="DF44" i="18"/>
  <c r="DN44" i="18"/>
  <c r="CY44" i="18"/>
  <c r="DH41" i="18"/>
  <c r="DR41" i="18"/>
  <c r="DD41" i="18"/>
  <c r="DI85" i="18"/>
  <c r="DB85" i="18"/>
  <c r="DQ83" i="18"/>
  <c r="DN83" i="18"/>
  <c r="DF65" i="18"/>
  <c r="DB61" i="18"/>
  <c r="DL61" i="18"/>
  <c r="DM74" i="18"/>
  <c r="DJ75" i="18"/>
  <c r="DP73" i="18"/>
  <c r="DB73" i="18"/>
  <c r="DI41" i="18"/>
  <c r="DL41" i="18"/>
  <c r="DK41" i="18"/>
  <c r="DN41" i="18"/>
  <c r="DJ41" i="18"/>
  <c r="DH85" i="18"/>
  <c r="DD85" i="18"/>
  <c r="DR85" i="18"/>
  <c r="DS85" i="18"/>
  <c r="AA17" i="29" s="1"/>
  <c r="AA41" i="29" s="1"/>
  <c r="DN85" i="18"/>
  <c r="CY85" i="18"/>
  <c r="DC83" i="18"/>
  <c r="DJ83" i="18"/>
  <c r="DR83" i="18"/>
  <c r="DE83" i="18"/>
  <c r="DD83" i="18"/>
  <c r="CY83" i="18"/>
  <c r="DG65" i="18"/>
  <c r="DH65" i="18"/>
  <c r="DE65" i="18"/>
  <c r="DT65" i="18"/>
  <c r="DB65" i="18"/>
  <c r="DC61" i="18"/>
  <c r="DG61" i="18"/>
  <c r="DH61" i="18"/>
  <c r="DQ61" i="18"/>
  <c r="DT61" i="18"/>
  <c r="DH74" i="18"/>
  <c r="DU74" i="18"/>
  <c r="DG74" i="18"/>
  <c r="DN74" i="18"/>
  <c r="DJ74" i="18"/>
  <c r="DM75" i="18"/>
  <c r="DO75" i="18"/>
  <c r="DK75" i="18"/>
  <c r="DU75" i="18"/>
  <c r="DL75" i="18"/>
  <c r="DC73" i="18"/>
  <c r="DE73" i="18"/>
  <c r="DA73" i="18"/>
  <c r="DU73" i="18"/>
  <c r="DR73" i="18"/>
  <c r="DA85" i="18"/>
  <c r="DK85" i="18"/>
  <c r="DF85" i="18"/>
  <c r="DL85" i="18"/>
  <c r="DQ85" i="18"/>
  <c r="DU83" i="18"/>
  <c r="DI83" i="18"/>
  <c r="DF83" i="18"/>
  <c r="DS83" i="18"/>
  <c r="AA17" i="27" s="1"/>
  <c r="AA41" i="27" s="1"/>
  <c r="DG83" i="18"/>
  <c r="DK65" i="18"/>
  <c r="DQ65" i="18"/>
  <c r="DU65" i="18"/>
  <c r="DP65" i="18"/>
  <c r="DR65" i="18"/>
  <c r="DN65" i="18"/>
  <c r="DE61" i="18"/>
  <c r="DO61" i="18"/>
  <c r="DA61" i="18"/>
  <c r="DU61" i="18"/>
  <c r="DJ61" i="18"/>
  <c r="DD61" i="18"/>
  <c r="DI74" i="18"/>
  <c r="DK74" i="18"/>
  <c r="DL74" i="18"/>
  <c r="DQ74" i="18"/>
  <c r="DB74" i="18"/>
  <c r="DC75" i="18"/>
  <c r="DE75" i="18"/>
  <c r="DR75" i="18"/>
  <c r="DB75" i="18"/>
  <c r="DT75" i="18"/>
  <c r="DI73" i="18"/>
  <c r="DQ73" i="18"/>
  <c r="DK73" i="18"/>
  <c r="DF73" i="18"/>
  <c r="DL73" i="18"/>
  <c r="DH64" i="18"/>
  <c r="DP64" i="18"/>
  <c r="DU64" i="18"/>
  <c r="DG64" i="18"/>
  <c r="DF64" i="18"/>
  <c r="DA44" i="18"/>
  <c r="DU44" i="18"/>
  <c r="DM44" i="18"/>
  <c r="DJ44" i="18"/>
  <c r="DB41" i="18"/>
  <c r="DP41" i="18"/>
  <c r="DO41" i="18"/>
  <c r="DS41" i="18"/>
  <c r="DC85" i="18"/>
  <c r="DE85" i="18"/>
  <c r="DO85" i="18"/>
  <c r="DM85" i="18"/>
  <c r="DO83" i="18"/>
  <c r="DA83" i="18"/>
  <c r="DB83" i="18"/>
  <c r="DL83" i="18"/>
  <c r="DI65" i="18"/>
  <c r="DD65" i="18"/>
  <c r="DA65" i="18"/>
  <c r="DS65" i="18"/>
  <c r="DM65" i="18"/>
  <c r="DM61" i="18"/>
  <c r="DK61" i="18"/>
  <c r="DF61" i="18"/>
  <c r="DR61" i="18"/>
  <c r="DS61" i="18"/>
  <c r="DC74" i="18"/>
  <c r="DE74" i="18"/>
  <c r="DS74" i="18"/>
  <c r="AA16" i="28" s="1"/>
  <c r="AA40" i="28" s="1"/>
  <c r="DR74" i="18"/>
  <c r="DI75" i="18"/>
  <c r="DQ75" i="18"/>
  <c r="DS75" i="18"/>
  <c r="AA16" i="29" s="1"/>
  <c r="AA40" i="29" s="1"/>
  <c r="DP75" i="18"/>
  <c r="DH73" i="18"/>
  <c r="DD73" i="18"/>
  <c r="DM73" i="18"/>
  <c r="DS73" i="18"/>
  <c r="AA16" i="27" s="1"/>
  <c r="AA40" i="27" s="1"/>
  <c r="DG73" i="18"/>
  <c r="DN24" i="18"/>
  <c r="DR24" i="18"/>
  <c r="DI24" i="18"/>
  <c r="DL24" i="18"/>
  <c r="DD24" i="18"/>
  <c r="DH24" i="18"/>
  <c r="DA24" i="18"/>
  <c r="DM24" i="18"/>
  <c r="DU24" i="18"/>
  <c r="DE24" i="18"/>
  <c r="DC24" i="18"/>
  <c r="AE24" i="19"/>
  <c r="AE23" i="19"/>
  <c r="AE29" i="19"/>
  <c r="AE27" i="19"/>
  <c r="AE28" i="19"/>
  <c r="AE20" i="19"/>
  <c r="AE22" i="19"/>
  <c r="AE25" i="19"/>
  <c r="AE26" i="19"/>
  <c r="AE21" i="19"/>
  <c r="C8" i="18"/>
  <c r="IW31" i="18"/>
  <c r="IW34" i="18"/>
  <c r="IW35" i="18"/>
  <c r="IW38" i="18"/>
  <c r="IW39" i="18"/>
  <c r="IW33" i="18"/>
  <c r="IW36" i="18"/>
  <c r="IW37" i="18"/>
  <c r="IW40" i="18"/>
  <c r="IW41" i="18"/>
  <c r="IW44" i="18"/>
  <c r="IW45" i="18"/>
  <c r="IW47" i="18"/>
  <c r="IW49" i="18"/>
  <c r="IW51" i="18"/>
  <c r="IW53" i="18"/>
  <c r="IW55" i="18"/>
  <c r="IW57" i="18"/>
  <c r="IW59" i="18"/>
  <c r="IW42" i="18"/>
  <c r="IW43" i="18"/>
  <c r="IW46" i="18"/>
  <c r="IW48" i="18"/>
  <c r="IW50" i="18"/>
  <c r="IW54" i="18"/>
  <c r="IW52" i="18"/>
  <c r="IW58" i="18"/>
  <c r="IW60" i="18"/>
  <c r="IW61" i="18"/>
  <c r="IW63" i="18"/>
  <c r="IW66" i="18"/>
  <c r="IW67" i="18"/>
  <c r="IW70" i="18"/>
  <c r="IW71" i="18"/>
  <c r="IW73" i="18"/>
  <c r="IW75" i="18"/>
  <c r="IW56" i="18"/>
  <c r="IW62" i="18"/>
  <c r="IW65" i="18"/>
  <c r="IW77" i="18"/>
  <c r="IW78" i="18"/>
  <c r="IW69" i="18"/>
  <c r="IW80" i="18"/>
  <c r="IW64" i="18"/>
  <c r="IW72" i="18"/>
  <c r="IW74" i="18"/>
  <c r="IW76" i="18"/>
  <c r="IW89" i="18"/>
  <c r="IW25" i="18"/>
  <c r="IW29" i="18"/>
  <c r="IW79" i="18"/>
  <c r="IW82" i="18"/>
  <c r="IW83" i="18"/>
  <c r="IW84" i="18"/>
  <c r="IW85" i="18"/>
  <c r="IW86" i="18"/>
  <c r="IW87" i="18"/>
  <c r="IW88" i="18"/>
  <c r="IW22" i="18"/>
  <c r="IW26" i="18"/>
  <c r="IW30" i="18"/>
  <c r="IW21" i="18"/>
  <c r="IW68" i="18"/>
  <c r="IW90" i="18"/>
  <c r="IW23" i="18"/>
  <c r="IW27" i="18"/>
  <c r="IW81" i="18"/>
  <c r="IW24" i="18"/>
  <c r="IW28" i="18"/>
  <c r="IW32" i="18"/>
  <c r="IX34" i="18"/>
  <c r="IX36" i="18"/>
  <c r="IX38" i="18"/>
  <c r="IX40" i="18"/>
  <c r="IX42" i="18"/>
  <c r="IX44" i="18"/>
  <c r="IX33" i="18"/>
  <c r="IX60" i="18"/>
  <c r="IX62" i="18"/>
  <c r="IX64" i="18"/>
  <c r="IX66" i="18"/>
  <c r="IX68" i="18"/>
  <c r="IX70" i="18"/>
  <c r="IX37" i="18"/>
  <c r="IX31" i="18"/>
  <c r="IX45" i="18"/>
  <c r="IX46" i="18"/>
  <c r="IX47" i="18"/>
  <c r="IX39" i="18"/>
  <c r="IX41" i="18"/>
  <c r="IX43" i="18"/>
  <c r="IX48" i="18"/>
  <c r="IX49" i="18"/>
  <c r="IX52" i="18"/>
  <c r="IX53" i="18"/>
  <c r="IX56" i="18"/>
  <c r="IX57" i="18"/>
  <c r="IX50" i="18"/>
  <c r="IX51" i="18"/>
  <c r="IX54" i="18"/>
  <c r="IX55" i="18"/>
  <c r="IX58" i="18"/>
  <c r="IX59" i="18"/>
  <c r="IX61" i="18"/>
  <c r="IX35" i="18"/>
  <c r="IX65" i="18"/>
  <c r="IX63" i="18"/>
  <c r="IX67" i="18"/>
  <c r="IX71" i="18"/>
  <c r="IX73" i="18"/>
  <c r="IX75" i="18"/>
  <c r="IX77" i="18"/>
  <c r="IX79" i="18"/>
  <c r="IX81" i="18"/>
  <c r="IX83" i="18"/>
  <c r="IX85" i="18"/>
  <c r="IX87" i="18"/>
  <c r="IX78" i="18"/>
  <c r="IX69" i="18"/>
  <c r="IX80" i="18"/>
  <c r="IX82" i="18"/>
  <c r="IX84" i="18"/>
  <c r="IX86" i="18"/>
  <c r="IX24" i="18"/>
  <c r="IX28" i="18"/>
  <c r="IX74" i="18"/>
  <c r="IX89" i="18"/>
  <c r="IX25" i="18"/>
  <c r="IX29" i="18"/>
  <c r="IX88" i="18"/>
  <c r="IX22" i="18"/>
  <c r="IX26" i="18"/>
  <c r="IX30" i="18"/>
  <c r="IX21" i="18"/>
  <c r="IX72" i="18"/>
  <c r="IX76" i="18"/>
  <c r="IX90" i="18"/>
  <c r="IX23" i="18"/>
  <c r="IX27" i="18"/>
  <c r="IX32" i="18"/>
  <c r="JS33" i="18"/>
  <c r="JS37" i="18"/>
  <c r="JS41" i="18"/>
  <c r="JS45" i="18"/>
  <c r="JS34" i="18"/>
  <c r="JS38" i="18"/>
  <c r="JS42" i="18"/>
  <c r="JS46" i="18"/>
  <c r="JS31" i="18"/>
  <c r="JS39" i="18"/>
  <c r="JS47" i="18"/>
  <c r="JS51" i="18"/>
  <c r="JS55" i="18"/>
  <c r="JS35" i="18"/>
  <c r="JS43" i="18"/>
  <c r="JS49" i="18"/>
  <c r="JS53" i="18"/>
  <c r="JS44" i="18"/>
  <c r="JS52" i="18"/>
  <c r="JS58" i="18"/>
  <c r="JS62" i="18"/>
  <c r="JS32" i="18"/>
  <c r="JS54" i="18"/>
  <c r="JS59" i="18"/>
  <c r="JS63" i="18"/>
  <c r="JS36" i="18"/>
  <c r="JS56" i="18"/>
  <c r="JS65" i="18"/>
  <c r="JS69" i="18"/>
  <c r="JS73" i="18"/>
  <c r="JS77" i="18"/>
  <c r="JS81" i="18"/>
  <c r="JS85" i="18"/>
  <c r="JS50" i="18"/>
  <c r="JS61" i="18"/>
  <c r="JS66" i="18"/>
  <c r="JS70" i="18"/>
  <c r="JS74" i="18"/>
  <c r="JS78" i="18"/>
  <c r="JS82" i="18"/>
  <c r="JS86" i="18"/>
  <c r="JS71" i="18"/>
  <c r="JS79" i="18"/>
  <c r="JS87" i="18"/>
  <c r="JS89" i="18"/>
  <c r="JS24" i="18"/>
  <c r="JS28" i="18"/>
  <c r="JS68" i="18"/>
  <c r="JS76" i="18"/>
  <c r="JS84" i="18"/>
  <c r="JS90" i="18"/>
  <c r="JS25" i="18"/>
  <c r="JS29" i="18"/>
  <c r="JS48" i="18"/>
  <c r="JS60" i="18"/>
  <c r="JS67" i="18"/>
  <c r="JS75" i="18"/>
  <c r="JS83" i="18"/>
  <c r="JS22" i="18"/>
  <c r="JS26" i="18"/>
  <c r="JS30" i="18"/>
  <c r="JS21" i="18"/>
  <c r="JS40" i="18"/>
  <c r="JS64" i="18"/>
  <c r="JS88" i="18"/>
  <c r="JS72" i="18"/>
  <c r="JS23" i="18"/>
  <c r="JS57" i="18"/>
  <c r="JS80" i="18"/>
  <c r="JS27" i="18"/>
  <c r="JR34" i="18"/>
  <c r="JR38" i="18"/>
  <c r="JR42" i="18"/>
  <c r="JR46" i="18"/>
  <c r="JR31" i="18"/>
  <c r="JR35" i="18"/>
  <c r="JR39" i="18"/>
  <c r="JR43" i="18"/>
  <c r="JR47" i="18"/>
  <c r="JR36" i="18"/>
  <c r="JR44" i="18"/>
  <c r="JR48" i="18"/>
  <c r="JR52" i="18"/>
  <c r="JR32" i="18"/>
  <c r="JR40" i="18"/>
  <c r="JR50" i="18"/>
  <c r="JR54" i="18"/>
  <c r="JR41" i="18"/>
  <c r="JR49" i="18"/>
  <c r="JR59" i="18"/>
  <c r="JR63" i="18"/>
  <c r="JR45" i="18"/>
  <c r="JR51" i="18"/>
  <c r="JR56" i="18"/>
  <c r="JR60" i="18"/>
  <c r="JR33" i="18"/>
  <c r="JR53" i="18"/>
  <c r="JR61" i="18"/>
  <c r="JR66" i="18"/>
  <c r="JR70" i="18"/>
  <c r="JR74" i="18"/>
  <c r="JR78" i="18"/>
  <c r="JR82" i="18"/>
  <c r="JR86" i="18"/>
  <c r="JR58" i="18"/>
  <c r="JR67" i="18"/>
  <c r="JR71" i="18"/>
  <c r="JR75" i="18"/>
  <c r="JR79" i="18"/>
  <c r="JR83" i="18"/>
  <c r="JR87" i="18"/>
  <c r="JR68" i="18"/>
  <c r="JR76" i="18"/>
  <c r="JR84" i="18"/>
  <c r="JR90" i="18"/>
  <c r="JR25" i="18"/>
  <c r="JR29" i="18"/>
  <c r="JR55" i="18"/>
  <c r="JR62" i="18"/>
  <c r="JR65" i="18"/>
  <c r="JR73" i="18"/>
  <c r="JR81" i="18"/>
  <c r="JR22" i="18"/>
  <c r="JR26" i="18"/>
  <c r="JR30" i="18"/>
  <c r="JR21" i="18"/>
  <c r="JR57" i="18"/>
  <c r="JR64" i="18"/>
  <c r="JR72" i="18"/>
  <c r="JR80" i="18"/>
  <c r="JR88" i="18"/>
  <c r="JR23" i="18"/>
  <c r="JR27" i="18"/>
  <c r="JR37" i="18"/>
  <c r="JR85" i="18"/>
  <c r="JR28" i="18"/>
  <c r="JR69" i="18"/>
  <c r="JR89" i="18"/>
  <c r="JR77" i="18"/>
  <c r="JR24" i="18"/>
  <c r="AF33" i="25"/>
  <c r="V42" i="27"/>
  <c r="W42" i="30"/>
  <c r="AB42" i="26"/>
  <c r="AB42" i="33"/>
  <c r="S42" i="35"/>
  <c r="W42" i="26"/>
  <c r="Z42" i="30"/>
  <c r="V42" i="29"/>
  <c r="AA42" i="34"/>
  <c r="W42" i="27"/>
  <c r="Y42" i="26"/>
  <c r="V42" i="30"/>
  <c r="T42" i="33"/>
  <c r="Y42" i="33"/>
  <c r="AA42" i="35"/>
  <c r="Z42" i="29"/>
  <c r="AB42" i="29"/>
  <c r="U42" i="26"/>
  <c r="W42" i="33"/>
  <c r="AB42" i="35"/>
  <c r="S42" i="33"/>
  <c r="T42" i="29"/>
  <c r="T42" i="27"/>
  <c r="S42" i="27"/>
  <c r="T42" i="30"/>
  <c r="V42" i="33"/>
  <c r="Z42" i="35"/>
  <c r="AA42" i="29"/>
  <c r="W42" i="34"/>
  <c r="AA42" i="27"/>
  <c r="AB42" i="27"/>
  <c r="S42" i="26"/>
  <c r="AB42" i="30"/>
  <c r="Y42" i="30"/>
  <c r="T42" i="35"/>
  <c r="S42" i="29"/>
  <c r="W42" i="29"/>
  <c r="V42" i="34"/>
  <c r="AB42" i="34"/>
  <c r="AA42" i="36"/>
  <c r="Y42" i="27"/>
  <c r="Z42" i="26"/>
  <c r="AB42" i="28"/>
  <c r="Z42" i="27"/>
  <c r="AA42" i="26"/>
  <c r="T42" i="26"/>
  <c r="V42" i="26"/>
  <c r="AA42" i="30"/>
  <c r="S42" i="30"/>
  <c r="Z42" i="33"/>
  <c r="V42" i="35"/>
  <c r="Y42" i="29"/>
  <c r="S42" i="34"/>
  <c r="Y42" i="34"/>
  <c r="W42" i="36"/>
  <c r="AB42" i="36"/>
  <c r="T42" i="34"/>
  <c r="Z42" i="34"/>
  <c r="W42" i="35"/>
  <c r="Y42" i="35"/>
  <c r="V42" i="36"/>
  <c r="AA42" i="24"/>
  <c r="Z42" i="24"/>
  <c r="T42" i="36"/>
  <c r="Y42" i="36"/>
  <c r="Z42" i="36"/>
  <c r="T42" i="24"/>
  <c r="V42" i="24"/>
  <c r="Y42" i="24"/>
  <c r="S42" i="36"/>
  <c r="S42" i="24"/>
  <c r="U42" i="24"/>
  <c r="W42" i="24"/>
  <c r="Y42" i="28"/>
  <c r="AB42" i="24"/>
  <c r="W42" i="28"/>
  <c r="S42" i="28"/>
  <c r="V42" i="28"/>
  <c r="AA42" i="28"/>
  <c r="Z42" i="28"/>
  <c r="T42" i="28"/>
  <c r="AF30" i="25"/>
  <c r="CY74" i="18" l="1"/>
  <c r="H31" i="42"/>
  <c r="H25" i="42"/>
  <c r="H27" i="42"/>
  <c r="H21" i="42"/>
  <c r="H63" i="42"/>
  <c r="I63" i="42" s="1"/>
  <c r="H62" i="42"/>
  <c r="L19" i="35"/>
  <c r="L43" i="35" s="1"/>
  <c r="L66" i="35" s="1"/>
  <c r="L19" i="24"/>
  <c r="L43" i="24" s="1"/>
  <c r="K13" i="31" s="1"/>
  <c r="L19" i="30"/>
  <c r="L43" i="30" s="1"/>
  <c r="L66" i="30" s="1"/>
  <c r="CY75" i="18"/>
  <c r="L19" i="36"/>
  <c r="L43" i="36" s="1"/>
  <c r="L66" i="36" s="1"/>
  <c r="L19" i="34"/>
  <c r="L43" i="34" s="1"/>
  <c r="L66" i="34" s="1"/>
  <c r="CY45" i="18"/>
  <c r="R18" i="24"/>
  <c r="R42" i="24" s="1"/>
  <c r="Q12" i="31" s="1"/>
  <c r="R18" i="30"/>
  <c r="R42" i="30" s="1"/>
  <c r="Q82" i="31" s="1"/>
  <c r="R16" i="33"/>
  <c r="R40" i="33" s="1"/>
  <c r="Q90" i="31" s="1"/>
  <c r="R16" i="34"/>
  <c r="R40" i="34" s="1"/>
  <c r="R18" i="27"/>
  <c r="R42" i="27" s="1"/>
  <c r="Q40" i="31" s="1"/>
  <c r="R18" i="34"/>
  <c r="R42" i="34" s="1"/>
  <c r="Q110" i="31" s="1"/>
  <c r="R17" i="33"/>
  <c r="R41" i="33" s="1"/>
  <c r="Q91" i="31" s="1"/>
  <c r="R17" i="34"/>
  <c r="R41" i="34" s="1"/>
  <c r="R16" i="35"/>
  <c r="R40" i="35" s="1"/>
  <c r="Q118" i="31" s="1"/>
  <c r="R18" i="28"/>
  <c r="R42" i="28" s="1"/>
  <c r="Q54" i="31" s="1"/>
  <c r="R18" i="35"/>
  <c r="R42" i="35" s="1"/>
  <c r="R16" i="26"/>
  <c r="R40" i="26" s="1"/>
  <c r="Q20" i="31" s="1"/>
  <c r="R16" i="29"/>
  <c r="R40" i="29" s="1"/>
  <c r="Q62" i="31" s="1"/>
  <c r="R17" i="35"/>
  <c r="R41" i="35" s="1"/>
  <c r="Q119" i="31" s="1"/>
  <c r="R18" i="29"/>
  <c r="R42" i="29" s="1"/>
  <c r="R18" i="26"/>
  <c r="R42" i="26" s="1"/>
  <c r="Q26" i="31" s="1"/>
  <c r="R18" i="36"/>
  <c r="R42" i="36" s="1"/>
  <c r="Q138" i="31" s="1"/>
  <c r="K18" i="27"/>
  <c r="K42" i="27" s="1"/>
  <c r="K65" i="27" s="1"/>
  <c r="K18" i="28"/>
  <c r="K42" i="28" s="1"/>
  <c r="K65" i="28" s="1"/>
  <c r="Q18" i="27"/>
  <c r="Q42" i="27" s="1"/>
  <c r="P40" i="31" s="1"/>
  <c r="Q18" i="28"/>
  <c r="Q42" i="28" s="1"/>
  <c r="P54" i="31" s="1"/>
  <c r="Q16" i="33"/>
  <c r="Q40" i="33" s="1"/>
  <c r="P90" i="31" s="1"/>
  <c r="Q16" i="35"/>
  <c r="Q40" i="35" s="1"/>
  <c r="P118" i="31" s="1"/>
  <c r="Q18" i="30"/>
  <c r="Q42" i="30" s="1"/>
  <c r="P82" i="31" s="1"/>
  <c r="Q18" i="29"/>
  <c r="Q42" i="29" s="1"/>
  <c r="P68" i="31" s="1"/>
  <c r="Q18" i="36"/>
  <c r="Q42" i="36" s="1"/>
  <c r="P138" i="31" s="1"/>
  <c r="Q16" i="27"/>
  <c r="Q40" i="27" s="1"/>
  <c r="P34" i="31" s="1"/>
  <c r="Q16" i="34"/>
  <c r="Q40" i="34" s="1"/>
  <c r="P104" i="31" s="1"/>
  <c r="Q17" i="33"/>
  <c r="Q41" i="33" s="1"/>
  <c r="P91" i="31" s="1"/>
  <c r="Q14" i="34"/>
  <c r="Q38" i="34" s="1"/>
  <c r="Q14" i="35"/>
  <c r="Q38" i="35" s="1"/>
  <c r="Q14" i="33"/>
  <c r="Q38" i="33" s="1"/>
  <c r="Q14" i="36"/>
  <c r="Q38" i="36" s="1"/>
  <c r="Q14" i="30"/>
  <c r="Q38" i="30" s="1"/>
  <c r="Q17" i="34"/>
  <c r="Q41" i="34" s="1"/>
  <c r="P105" i="31" s="1"/>
  <c r="Q17" i="30"/>
  <c r="Q41" i="30" s="1"/>
  <c r="P77" i="31" s="1"/>
  <c r="Q17" i="35"/>
  <c r="Q41" i="35" s="1"/>
  <c r="P119" i="31" s="1"/>
  <c r="Q18" i="34"/>
  <c r="Q42" i="34" s="1"/>
  <c r="P110" i="31" s="1"/>
  <c r="Q18" i="35"/>
  <c r="Q42" i="35" s="1"/>
  <c r="P124" i="31" s="1"/>
  <c r="T55" i="31"/>
  <c r="T63" i="31"/>
  <c r="T6" i="31"/>
  <c r="U59" i="24"/>
  <c r="T13" i="31"/>
  <c r="U66" i="24"/>
  <c r="T27" i="31"/>
  <c r="U16" i="33"/>
  <c r="U40" i="33" s="1"/>
  <c r="U16" i="27"/>
  <c r="U40" i="27" s="1"/>
  <c r="U16" i="36"/>
  <c r="U40" i="36" s="1"/>
  <c r="U16" i="30"/>
  <c r="U40" i="30" s="1"/>
  <c r="U16" i="29"/>
  <c r="U40" i="29" s="1"/>
  <c r="U16" i="34"/>
  <c r="U40" i="34" s="1"/>
  <c r="U16" i="28"/>
  <c r="U40" i="28" s="1"/>
  <c r="U16" i="35"/>
  <c r="U40" i="35" s="1"/>
  <c r="U14" i="26"/>
  <c r="U38" i="26" s="1"/>
  <c r="U19" i="27"/>
  <c r="U43" i="27" s="1"/>
  <c r="U18" i="35"/>
  <c r="U42" i="35" s="1"/>
  <c r="T124" i="31" s="1"/>
  <c r="U18" i="30"/>
  <c r="U42" i="30" s="1"/>
  <c r="T82" i="31" s="1"/>
  <c r="U18" i="27"/>
  <c r="U42" i="27" s="1"/>
  <c r="T40" i="31" s="1"/>
  <c r="U18" i="28"/>
  <c r="U42" i="28" s="1"/>
  <c r="T54" i="31" s="1"/>
  <c r="U19" i="34"/>
  <c r="U43" i="34" s="1"/>
  <c r="U19" i="33"/>
  <c r="U43" i="33" s="1"/>
  <c r="U17" i="36"/>
  <c r="U41" i="36" s="1"/>
  <c r="U17" i="33"/>
  <c r="U41" i="33" s="1"/>
  <c r="U17" i="30"/>
  <c r="U41" i="30" s="1"/>
  <c r="U17" i="34"/>
  <c r="U41" i="34" s="1"/>
  <c r="T21" i="31"/>
  <c r="T7" i="31"/>
  <c r="U60" i="24"/>
  <c r="T20" i="31"/>
  <c r="U14" i="29"/>
  <c r="U38" i="29" s="1"/>
  <c r="U14" i="33"/>
  <c r="U38" i="33" s="1"/>
  <c r="U14" i="36"/>
  <c r="U38" i="36" s="1"/>
  <c r="U14" i="34"/>
  <c r="U38" i="34" s="1"/>
  <c r="U14" i="28"/>
  <c r="U38" i="28" s="1"/>
  <c r="U14" i="27"/>
  <c r="U38" i="27" s="1"/>
  <c r="U14" i="35"/>
  <c r="U38" i="35" s="1"/>
  <c r="U14" i="30"/>
  <c r="U38" i="30" s="1"/>
  <c r="U19" i="29"/>
  <c r="U43" i="29" s="1"/>
  <c r="U19" i="30"/>
  <c r="U43" i="30" s="1"/>
  <c r="U18" i="34"/>
  <c r="U42" i="34" s="1"/>
  <c r="T110" i="31" s="1"/>
  <c r="U18" i="36"/>
  <c r="U42" i="36" s="1"/>
  <c r="T138" i="31" s="1"/>
  <c r="U18" i="33"/>
  <c r="U42" i="33" s="1"/>
  <c r="T96" i="31" s="1"/>
  <c r="U19" i="35"/>
  <c r="U43" i="35" s="1"/>
  <c r="U19" i="36"/>
  <c r="U43" i="36" s="1"/>
  <c r="U17" i="27"/>
  <c r="U41" i="27" s="1"/>
  <c r="U17" i="28"/>
  <c r="U41" i="28" s="1"/>
  <c r="U17" i="35"/>
  <c r="U41" i="35" s="1"/>
  <c r="AC19" i="29"/>
  <c r="AC43" i="29" s="1"/>
  <c r="P14" i="34"/>
  <c r="P38" i="34" s="1"/>
  <c r="P14" i="36"/>
  <c r="P38" i="36" s="1"/>
  <c r="P14" i="33"/>
  <c r="P38" i="33" s="1"/>
  <c r="P14" i="35"/>
  <c r="P38" i="35" s="1"/>
  <c r="P14" i="30"/>
  <c r="P38" i="30" s="1"/>
  <c r="P16" i="34"/>
  <c r="P40" i="34" s="1"/>
  <c r="O104" i="31" s="1"/>
  <c r="P16" i="33"/>
  <c r="P40" i="33" s="1"/>
  <c r="O90" i="31" s="1"/>
  <c r="P17" i="34"/>
  <c r="P41" i="34" s="1"/>
  <c r="O105" i="31" s="1"/>
  <c r="P18" i="28"/>
  <c r="P18" i="35"/>
  <c r="P42" i="35" s="1"/>
  <c r="O124" i="31" s="1"/>
  <c r="P17" i="36"/>
  <c r="P41" i="36" s="1"/>
  <c r="O133" i="31" s="1"/>
  <c r="P17" i="33"/>
  <c r="P41" i="33" s="1"/>
  <c r="O91" i="31" s="1"/>
  <c r="P16" i="35"/>
  <c r="P40" i="35" s="1"/>
  <c r="O118" i="31" s="1"/>
  <c r="P18" i="27"/>
  <c r="P18" i="30"/>
  <c r="P18" i="34"/>
  <c r="P42" i="34" s="1"/>
  <c r="O110" i="31" s="1"/>
  <c r="P18" i="36"/>
  <c r="P42" i="36" s="1"/>
  <c r="O138" i="31" s="1"/>
  <c r="AB27" i="31"/>
  <c r="AB138" i="31"/>
  <c r="AB13" i="31"/>
  <c r="AC66" i="24"/>
  <c r="AC16" i="33"/>
  <c r="AC40" i="33" s="1"/>
  <c r="AC16" i="36"/>
  <c r="AC40" i="36" s="1"/>
  <c r="AC16" i="30"/>
  <c r="AC40" i="30" s="1"/>
  <c r="AC16" i="35"/>
  <c r="AC40" i="35" s="1"/>
  <c r="AC16" i="29"/>
  <c r="AC40" i="29" s="1"/>
  <c r="AC16" i="27"/>
  <c r="AC40" i="27" s="1"/>
  <c r="AC16" i="34"/>
  <c r="AC40" i="34" s="1"/>
  <c r="AC16" i="28"/>
  <c r="AC40" i="28" s="1"/>
  <c r="AB21" i="31"/>
  <c r="AB20" i="31"/>
  <c r="AC14" i="26"/>
  <c r="AC38" i="26" s="1"/>
  <c r="AC14" i="36"/>
  <c r="AC38" i="36" s="1"/>
  <c r="AC14" i="30"/>
  <c r="AC38" i="30" s="1"/>
  <c r="AC14" i="35"/>
  <c r="AC38" i="35" s="1"/>
  <c r="AC14" i="33"/>
  <c r="AC38" i="33" s="1"/>
  <c r="AC14" i="27"/>
  <c r="AC38" i="27" s="1"/>
  <c r="AC14" i="29"/>
  <c r="AC38" i="29" s="1"/>
  <c r="AC14" i="34"/>
  <c r="AC38" i="34" s="1"/>
  <c r="AC14" i="28"/>
  <c r="AC38" i="28" s="1"/>
  <c r="AC19" i="28"/>
  <c r="AC43" i="28" s="1"/>
  <c r="AC19" i="35"/>
  <c r="AC43" i="35" s="1"/>
  <c r="AC18" i="28"/>
  <c r="AC42" i="28" s="1"/>
  <c r="AC18" i="29"/>
  <c r="AC42" i="29" s="1"/>
  <c r="AC18" i="33"/>
  <c r="AC42" i="33" s="1"/>
  <c r="AC18" i="27"/>
  <c r="AC42" i="27" s="1"/>
  <c r="AC19" i="33"/>
  <c r="AC43" i="33" s="1"/>
  <c r="AC19" i="36"/>
  <c r="AC43" i="36" s="1"/>
  <c r="AB26" i="31"/>
  <c r="AC17" i="33"/>
  <c r="AC41" i="33" s="1"/>
  <c r="AC17" i="27"/>
  <c r="AC41" i="27" s="1"/>
  <c r="AC17" i="34"/>
  <c r="AC41" i="34" s="1"/>
  <c r="AC17" i="28"/>
  <c r="AC41" i="28" s="1"/>
  <c r="AC17" i="36"/>
  <c r="AC41" i="36" s="1"/>
  <c r="AC17" i="30"/>
  <c r="AC41" i="30" s="1"/>
  <c r="AC17" i="35"/>
  <c r="AC41" i="35" s="1"/>
  <c r="AC17" i="29"/>
  <c r="AC41" i="29" s="1"/>
  <c r="AB7" i="31"/>
  <c r="AC60" i="24"/>
  <c r="AC19" i="30"/>
  <c r="AC43" i="30" s="1"/>
  <c r="AB12" i="31"/>
  <c r="AC65" i="24"/>
  <c r="AC18" i="34"/>
  <c r="AC42" i="34" s="1"/>
  <c r="AC18" i="30"/>
  <c r="AC42" i="30" s="1"/>
  <c r="AC18" i="35"/>
  <c r="AC42" i="35" s="1"/>
  <c r="AC19" i="34"/>
  <c r="AC43" i="34" s="1"/>
  <c r="AC19" i="27"/>
  <c r="AC43" i="27" s="1"/>
  <c r="O18" i="27"/>
  <c r="O18" i="33"/>
  <c r="O42" i="33" s="1"/>
  <c r="N96" i="31" s="1"/>
  <c r="N18" i="33"/>
  <c r="N42" i="33" s="1"/>
  <c r="M96" i="31" s="1"/>
  <c r="O18" i="29"/>
  <c r="O18" i="30"/>
  <c r="O16" i="35"/>
  <c r="O40" i="35" s="1"/>
  <c r="N118" i="31" s="1"/>
  <c r="O16" i="30"/>
  <c r="O40" i="30" s="1"/>
  <c r="N76" i="31" s="1"/>
  <c r="O17" i="34"/>
  <c r="O41" i="34" s="1"/>
  <c r="N105" i="31" s="1"/>
  <c r="O18" i="28"/>
  <c r="O18" i="24"/>
  <c r="O17" i="33"/>
  <c r="O41" i="33" s="1"/>
  <c r="N91" i="31" s="1"/>
  <c r="O17" i="30"/>
  <c r="O41" i="30" s="1"/>
  <c r="N77" i="31" s="1"/>
  <c r="O16" i="29"/>
  <c r="O40" i="29" s="1"/>
  <c r="N62" i="31" s="1"/>
  <c r="O16" i="34"/>
  <c r="O40" i="34" s="1"/>
  <c r="N104" i="31" s="1"/>
  <c r="O18" i="34"/>
  <c r="O42" i="34" s="1"/>
  <c r="N110" i="31" s="1"/>
  <c r="O18" i="35"/>
  <c r="O42" i="35" s="1"/>
  <c r="N124" i="31" s="1"/>
  <c r="O17" i="36"/>
  <c r="O41" i="36" s="1"/>
  <c r="N133" i="31" s="1"/>
  <c r="O16" i="36"/>
  <c r="O40" i="36" s="1"/>
  <c r="N132" i="31" s="1"/>
  <c r="O17" i="35"/>
  <c r="O41" i="35" s="1"/>
  <c r="N119" i="31" s="1"/>
  <c r="O16" i="33"/>
  <c r="O40" i="33" s="1"/>
  <c r="N90" i="31" s="1"/>
  <c r="O16" i="24"/>
  <c r="O40" i="24" s="1"/>
  <c r="N6" i="31" s="1"/>
  <c r="O18" i="36"/>
  <c r="O42" i="36" s="1"/>
  <c r="N138" i="31" s="1"/>
  <c r="N16" i="34"/>
  <c r="N40" i="34" s="1"/>
  <c r="M104" i="31" s="1"/>
  <c r="N16" i="35"/>
  <c r="N40" i="35" s="1"/>
  <c r="M118" i="31" s="1"/>
  <c r="N16" i="36"/>
  <c r="N40" i="36" s="1"/>
  <c r="M132" i="31" s="1"/>
  <c r="N17" i="35"/>
  <c r="N41" i="35" s="1"/>
  <c r="M119" i="31" s="1"/>
  <c r="N18" i="26"/>
  <c r="N18" i="29"/>
  <c r="N18" i="35"/>
  <c r="N42" i="35" s="1"/>
  <c r="M124" i="31" s="1"/>
  <c r="N18" i="36"/>
  <c r="N42" i="36" s="1"/>
  <c r="M138" i="31" s="1"/>
  <c r="N16" i="28"/>
  <c r="N16" i="33"/>
  <c r="N40" i="33" s="1"/>
  <c r="M90" i="31" s="1"/>
  <c r="N17" i="34"/>
  <c r="N41" i="34" s="1"/>
  <c r="M105" i="31" s="1"/>
  <c r="N17" i="33"/>
  <c r="N41" i="33" s="1"/>
  <c r="M91" i="31" s="1"/>
  <c r="N16" i="30"/>
  <c r="N40" i="30" s="1"/>
  <c r="M76" i="31" s="1"/>
  <c r="N18" i="30"/>
  <c r="N18" i="34"/>
  <c r="N42" i="34" s="1"/>
  <c r="M110" i="31" s="1"/>
  <c r="L16" i="24"/>
  <c r="L40" i="24" s="1"/>
  <c r="K6" i="31" s="1"/>
  <c r="L17" i="34"/>
  <c r="L41" i="34" s="1"/>
  <c r="L60" i="34" s="1"/>
  <c r="K18" i="26"/>
  <c r="K42" i="26" s="1"/>
  <c r="K65" i="26" s="1"/>
  <c r="K18" i="24"/>
  <c r="K42" i="24" s="1"/>
  <c r="J12" i="31" s="1"/>
  <c r="K18" i="30"/>
  <c r="K42" i="30" s="1"/>
  <c r="K65" i="30" s="1"/>
  <c r="K18" i="35"/>
  <c r="K42" i="35" s="1"/>
  <c r="K65" i="35" s="1"/>
  <c r="K18" i="29"/>
  <c r="K42" i="29" s="1"/>
  <c r="K65" i="29" s="1"/>
  <c r="K18" i="34"/>
  <c r="K42" i="34" s="1"/>
  <c r="K65" i="34" s="1"/>
  <c r="K18" i="36"/>
  <c r="K42" i="36" s="1"/>
  <c r="K65" i="36" s="1"/>
  <c r="CY41" i="18"/>
  <c r="X17" i="24"/>
  <c r="X41" i="24" s="1"/>
  <c r="X17" i="36"/>
  <c r="X41" i="36" s="1"/>
  <c r="X17" i="30"/>
  <c r="X41" i="30" s="1"/>
  <c r="X17" i="33"/>
  <c r="X41" i="33" s="1"/>
  <c r="X17" i="34"/>
  <c r="X41" i="34" s="1"/>
  <c r="X17" i="28"/>
  <c r="X41" i="28" s="1"/>
  <c r="X17" i="27"/>
  <c r="X41" i="27" s="1"/>
  <c r="X17" i="26"/>
  <c r="X41" i="26" s="1"/>
  <c r="X17" i="35"/>
  <c r="X41" i="35" s="1"/>
  <c r="X17" i="29"/>
  <c r="X41" i="29" s="1"/>
  <c r="W97" i="31"/>
  <c r="X18" i="24"/>
  <c r="X42" i="24" s="1"/>
  <c r="W12" i="31" s="1"/>
  <c r="X18" i="26"/>
  <c r="X42" i="26" s="1"/>
  <c r="W26" i="31" s="1"/>
  <c r="W139" i="31"/>
  <c r="W27" i="31"/>
  <c r="X18" i="28"/>
  <c r="X42" i="28" s="1"/>
  <c r="W54" i="31" s="1"/>
  <c r="X18" i="34"/>
  <c r="X42" i="34" s="1"/>
  <c r="W110" i="31" s="1"/>
  <c r="X18" i="36"/>
  <c r="X42" i="36" s="1"/>
  <c r="W138" i="31" s="1"/>
  <c r="W111" i="31"/>
  <c r="W83" i="31"/>
  <c r="X16" i="24"/>
  <c r="X40" i="24" s="1"/>
  <c r="X16" i="35"/>
  <c r="X40" i="35" s="1"/>
  <c r="X16" i="29"/>
  <c r="X40" i="29" s="1"/>
  <c r="X16" i="30"/>
  <c r="X40" i="30" s="1"/>
  <c r="X16" i="28"/>
  <c r="X40" i="28" s="1"/>
  <c r="X16" i="34"/>
  <c r="X40" i="34" s="1"/>
  <c r="X16" i="36"/>
  <c r="X40" i="36" s="1"/>
  <c r="X16" i="27"/>
  <c r="X40" i="27" s="1"/>
  <c r="X16" i="33"/>
  <c r="X40" i="33" s="1"/>
  <c r="X16" i="26"/>
  <c r="X40" i="26" s="1"/>
  <c r="I18" i="29"/>
  <c r="I42" i="29" s="1"/>
  <c r="I65" i="29" s="1"/>
  <c r="X18" i="35"/>
  <c r="X42" i="35" s="1"/>
  <c r="W124" i="31" s="1"/>
  <c r="X18" i="29"/>
  <c r="X42" i="29" s="1"/>
  <c r="W68" i="31" s="1"/>
  <c r="X18" i="27"/>
  <c r="X42" i="27" s="1"/>
  <c r="W40" i="31" s="1"/>
  <c r="W41" i="31"/>
  <c r="W69" i="31"/>
  <c r="X18" i="30"/>
  <c r="X42" i="30" s="1"/>
  <c r="W82" i="31" s="1"/>
  <c r="W55" i="31"/>
  <c r="W13" i="31"/>
  <c r="X66" i="24"/>
  <c r="I16" i="36"/>
  <c r="I40" i="36" s="1"/>
  <c r="I59" i="36" s="1"/>
  <c r="I18" i="27"/>
  <c r="I42" i="27" s="1"/>
  <c r="I65" i="27" s="1"/>
  <c r="I18" i="28"/>
  <c r="I42" i="28" s="1"/>
  <c r="I65" i="28" s="1"/>
  <c r="I18" i="26"/>
  <c r="I42" i="26" s="1"/>
  <c r="I65" i="26" s="1"/>
  <c r="I18" i="24"/>
  <c r="I42" i="24" s="1"/>
  <c r="H12" i="31" s="1"/>
  <c r="J18" i="26"/>
  <c r="J42" i="26" s="1"/>
  <c r="J65" i="26" s="1"/>
  <c r="M16" i="34"/>
  <c r="M40" i="34" s="1"/>
  <c r="M16" i="33"/>
  <c r="M40" i="33" s="1"/>
  <c r="M17" i="35"/>
  <c r="M41" i="35" s="1"/>
  <c r="I16" i="33"/>
  <c r="I40" i="33" s="1"/>
  <c r="I59" i="33" s="1"/>
  <c r="J18" i="30"/>
  <c r="J42" i="30" s="1"/>
  <c r="J65" i="30" s="1"/>
  <c r="L16" i="30"/>
  <c r="L40" i="30" s="1"/>
  <c r="L59" i="30" s="1"/>
  <c r="I18" i="36"/>
  <c r="I42" i="36" s="1"/>
  <c r="I65" i="36" s="1"/>
  <c r="J18" i="36"/>
  <c r="J42" i="36" s="1"/>
  <c r="J65" i="36" s="1"/>
  <c r="L17" i="28"/>
  <c r="L41" i="28" s="1"/>
  <c r="L60" i="28" s="1"/>
  <c r="L16" i="35"/>
  <c r="L40" i="35" s="1"/>
  <c r="L59" i="35" s="1"/>
  <c r="M16" i="35"/>
  <c r="M40" i="35" s="1"/>
  <c r="M17" i="36"/>
  <c r="M41" i="36" s="1"/>
  <c r="I16" i="24"/>
  <c r="I40" i="24" s="1"/>
  <c r="I59" i="24" s="1"/>
  <c r="I17" i="35"/>
  <c r="I41" i="35" s="1"/>
  <c r="I60" i="35" s="1"/>
  <c r="I16" i="34"/>
  <c r="I40" i="34" s="1"/>
  <c r="I59" i="34" s="1"/>
  <c r="J18" i="27"/>
  <c r="J42" i="27" s="1"/>
  <c r="J65" i="27" s="1"/>
  <c r="J18" i="28"/>
  <c r="J42" i="28" s="1"/>
  <c r="J65" i="28" s="1"/>
  <c r="I18" i="33"/>
  <c r="I42" i="33" s="1"/>
  <c r="I65" i="33" s="1"/>
  <c r="M18" i="29"/>
  <c r="M42" i="29" s="1"/>
  <c r="M18" i="30"/>
  <c r="M42" i="30" s="1"/>
  <c r="I18" i="30"/>
  <c r="I42" i="30" s="1"/>
  <c r="I65" i="30" s="1"/>
  <c r="J18" i="34"/>
  <c r="J42" i="34" s="1"/>
  <c r="J65" i="34" s="1"/>
  <c r="L16" i="36"/>
  <c r="L40" i="36" s="1"/>
  <c r="L59" i="36" s="1"/>
  <c r="L16" i="34"/>
  <c r="L40" i="34" s="1"/>
  <c r="L59" i="34" s="1"/>
  <c r="L16" i="33"/>
  <c r="L40" i="33" s="1"/>
  <c r="L59" i="33" s="1"/>
  <c r="I14" i="36"/>
  <c r="I14" i="30"/>
  <c r="I14" i="33"/>
  <c r="I14" i="34"/>
  <c r="I14" i="35"/>
  <c r="M17" i="34"/>
  <c r="M41" i="34" s="1"/>
  <c r="I17" i="33"/>
  <c r="I41" i="33" s="1"/>
  <c r="I60" i="33" s="1"/>
  <c r="I16" i="35"/>
  <c r="I40" i="35" s="1"/>
  <c r="I59" i="35" s="1"/>
  <c r="M18" i="28"/>
  <c r="M42" i="28" s="1"/>
  <c r="M18" i="36"/>
  <c r="M42" i="36" s="1"/>
  <c r="J18" i="35"/>
  <c r="J42" i="35" s="1"/>
  <c r="J65" i="35" s="1"/>
  <c r="M18" i="34"/>
  <c r="M42" i="34" s="1"/>
  <c r="I18" i="34"/>
  <c r="I42" i="34" s="1"/>
  <c r="I65" i="34" s="1"/>
  <c r="L17" i="36"/>
  <c r="L41" i="36" s="1"/>
  <c r="L60" i="36" s="1"/>
  <c r="M16" i="36"/>
  <c r="M40" i="36" s="1"/>
  <c r="M17" i="33"/>
  <c r="M41" i="33" s="1"/>
  <c r="I17" i="34"/>
  <c r="I41" i="34" s="1"/>
  <c r="I60" i="34" s="1"/>
  <c r="M18" i="26"/>
  <c r="M42" i="26" s="1"/>
  <c r="M18" i="27"/>
  <c r="M42" i="27" s="1"/>
  <c r="M18" i="24"/>
  <c r="M42" i="24" s="1"/>
  <c r="M65" i="24" s="1"/>
  <c r="J18" i="24"/>
  <c r="J42" i="24" s="1"/>
  <c r="J65" i="24" s="1"/>
  <c r="J18" i="29"/>
  <c r="J42" i="29" s="1"/>
  <c r="J65" i="29" s="1"/>
  <c r="L17" i="30"/>
  <c r="L41" i="30" s="1"/>
  <c r="L60" i="30" s="1"/>
  <c r="L17" i="35"/>
  <c r="L41" i="35" s="1"/>
  <c r="L60" i="35" s="1"/>
  <c r="I18" i="35"/>
  <c r="I42" i="35" s="1"/>
  <c r="I65" i="35" s="1"/>
  <c r="M18" i="35"/>
  <c r="M42" i="35" s="1"/>
  <c r="L17" i="33"/>
  <c r="L41" i="33" s="1"/>
  <c r="L60" i="33" s="1"/>
  <c r="L19" i="26"/>
  <c r="L43" i="26" s="1"/>
  <c r="L66" i="26" s="1"/>
  <c r="Z105" i="31"/>
  <c r="AA19" i="27"/>
  <c r="AA43" i="27" s="1"/>
  <c r="Z41" i="31" s="1"/>
  <c r="AA19" i="30"/>
  <c r="AA43" i="30" s="1"/>
  <c r="Z83" i="31" s="1"/>
  <c r="AA19" i="34"/>
  <c r="AA43" i="34" s="1"/>
  <c r="Z111" i="31" s="1"/>
  <c r="AA19" i="28"/>
  <c r="AA43" i="28" s="1"/>
  <c r="Z55" i="31" s="1"/>
  <c r="AA19" i="36"/>
  <c r="AA43" i="36" s="1"/>
  <c r="Z139" i="31" s="1"/>
  <c r="AA19" i="24"/>
  <c r="AA43" i="24" s="1"/>
  <c r="Z13" i="31" s="1"/>
  <c r="L19" i="33"/>
  <c r="L43" i="33" s="1"/>
  <c r="L66" i="33" s="1"/>
  <c r="L19" i="27"/>
  <c r="L43" i="27" s="1"/>
  <c r="L66" i="27" s="1"/>
  <c r="L19" i="29"/>
  <c r="L43" i="29" s="1"/>
  <c r="L66" i="29" s="1"/>
  <c r="L19" i="28"/>
  <c r="L43" i="28" s="1"/>
  <c r="L66" i="28" s="1"/>
  <c r="Z97" i="31"/>
  <c r="Z125" i="31"/>
  <c r="Z133" i="31"/>
  <c r="Z69" i="31"/>
  <c r="Z27" i="31"/>
  <c r="Z6" i="31"/>
  <c r="AA59" i="24"/>
  <c r="AA66" i="24"/>
  <c r="Z34" i="31"/>
  <c r="Z62" i="31"/>
  <c r="Z48" i="31"/>
  <c r="AA14" i="26"/>
  <c r="AA38" i="26" s="1"/>
  <c r="AA16" i="30"/>
  <c r="AA40" i="30" s="1"/>
  <c r="AA17" i="35"/>
  <c r="AA41" i="35" s="1"/>
  <c r="Z49" i="31"/>
  <c r="AA14" i="29"/>
  <c r="AA38" i="29" s="1"/>
  <c r="AA14" i="27"/>
  <c r="AA38" i="27" s="1"/>
  <c r="AA14" i="28"/>
  <c r="AA38" i="28" s="1"/>
  <c r="AA16" i="33"/>
  <c r="AA40" i="33" s="1"/>
  <c r="Z35" i="31"/>
  <c r="Z63" i="31"/>
  <c r="AA16" i="35"/>
  <c r="AA40" i="35" s="1"/>
  <c r="AA16" i="34"/>
  <c r="AA40" i="34" s="1"/>
  <c r="AA16" i="36"/>
  <c r="AA40" i="36" s="1"/>
  <c r="Z21" i="31"/>
  <c r="Z20" i="31"/>
  <c r="Z7" i="31"/>
  <c r="AA60" i="24"/>
  <c r="AA17" i="33"/>
  <c r="AA41" i="33" s="1"/>
  <c r="AA17" i="30"/>
  <c r="AA41" i="30" s="1"/>
  <c r="OA74" i="18"/>
  <c r="MZ74" i="18"/>
  <c r="OF74" i="18"/>
  <c r="NY74" i="18"/>
  <c r="ML74" i="18"/>
  <c r="NX74" i="18"/>
  <c r="NA74" i="18"/>
  <c r="OG74" i="18"/>
  <c r="OD74" i="18"/>
  <c r="OB74" i="18"/>
  <c r="NZ74" i="18"/>
  <c r="OC74" i="18"/>
  <c r="OE74" i="18"/>
  <c r="MT75" i="18"/>
  <c r="MZ75" i="18"/>
  <c r="NW75" i="18"/>
  <c r="MW75" i="18"/>
  <c r="MN75" i="18"/>
  <c r="NG75" i="18"/>
  <c r="MP75" i="18"/>
  <c r="NA75" i="18"/>
  <c r="OE75" i="18"/>
  <c r="MS75" i="18"/>
  <c r="OF75" i="18"/>
  <c r="NN75" i="18"/>
  <c r="MV75" i="18"/>
  <c r="MO75" i="18"/>
  <c r="NB75" i="18"/>
  <c r="ML75" i="18"/>
  <c r="NL75" i="18"/>
  <c r="MY75" i="18"/>
  <c r="NJ75" i="18"/>
  <c r="NR75" i="18"/>
  <c r="MQ75" i="18"/>
  <c r="NF75" i="18"/>
  <c r="NM75" i="18"/>
  <c r="NZ75" i="18"/>
  <c r="NI75" i="18"/>
  <c r="NV75" i="18"/>
  <c r="NU75" i="18"/>
  <c r="MM75" i="18"/>
  <c r="NS75" i="18"/>
  <c r="OA75" i="18"/>
  <c r="NT75" i="18"/>
  <c r="NO75" i="18"/>
  <c r="OG75" i="18"/>
  <c r="NK75" i="18"/>
  <c r="OC75" i="18"/>
  <c r="MX75" i="18"/>
  <c r="ND75" i="18"/>
  <c r="NH75" i="18"/>
  <c r="NE75" i="18"/>
  <c r="MR75" i="18"/>
  <c r="OB75" i="18"/>
  <c r="NC75" i="18"/>
  <c r="NP75" i="18"/>
  <c r="OD75" i="18"/>
  <c r="NY75" i="18"/>
  <c r="NX75" i="18"/>
  <c r="MU75" i="18"/>
  <c r="R16" i="27"/>
  <c r="R40" i="27" s="1"/>
  <c r="Q19" i="30"/>
  <c r="Q43" i="30" s="1"/>
  <c r="P83" i="31" s="1"/>
  <c r="MP74" i="18"/>
  <c r="MU74" i="18"/>
  <c r="NC74" i="18"/>
  <c r="CY53" i="18"/>
  <c r="NE74" i="18"/>
  <c r="N19" i="35"/>
  <c r="N43" i="35" s="1"/>
  <c r="M125" i="31" s="1"/>
  <c r="NH74" i="18"/>
  <c r="NR74" i="18"/>
  <c r="ND74" i="18"/>
  <c r="NJ74" i="18"/>
  <c r="NF74" i="18"/>
  <c r="NG74" i="18"/>
  <c r="NU74" i="18"/>
  <c r="NT74" i="18"/>
  <c r="NW74" i="18"/>
  <c r="NB74" i="18"/>
  <c r="MM74" i="18"/>
  <c r="NL74" i="18"/>
  <c r="NM74" i="18"/>
  <c r="MT74" i="18"/>
  <c r="MW74" i="18"/>
  <c r="NO74" i="18"/>
  <c r="NP74" i="18"/>
  <c r="NS74" i="18"/>
  <c r="NQ74" i="18"/>
  <c r="NN74" i="18"/>
  <c r="NI74" i="18"/>
  <c r="NK74" i="18"/>
  <c r="MS74" i="18"/>
  <c r="NV74" i="18"/>
  <c r="MY74" i="18"/>
  <c r="MX74" i="18"/>
  <c r="MO74" i="18"/>
  <c r="MQ74" i="18"/>
  <c r="MV74" i="18"/>
  <c r="MN74" i="18"/>
  <c r="R16" i="28"/>
  <c r="R40" i="28" s="1"/>
  <c r="Q48" i="31" s="1"/>
  <c r="OD35" i="18"/>
  <c r="NF35" i="18"/>
  <c r="MT35" i="18"/>
  <c r="NP35" i="18"/>
  <c r="NX35" i="18"/>
  <c r="NC35" i="18"/>
  <c r="OA35" i="18"/>
  <c r="NW35" i="18"/>
  <c r="NO35" i="18"/>
  <c r="MM35" i="18"/>
  <c r="MW35" i="18"/>
  <c r="MO35" i="18"/>
  <c r="NZ35" i="18"/>
  <c r="NN35" i="18"/>
  <c r="NJ35" i="18"/>
  <c r="OF35" i="18"/>
  <c r="NL35" i="18"/>
  <c r="OC35" i="18"/>
  <c r="ND35" i="18"/>
  <c r="MY35" i="18"/>
  <c r="NK35" i="18"/>
  <c r="OG35" i="18"/>
  <c r="NQ35" i="18"/>
  <c r="NY35" i="18"/>
  <c r="ML35" i="18"/>
  <c r="NV35" i="18"/>
  <c r="MX35" i="18"/>
  <c r="NT35" i="18"/>
  <c r="NH35" i="18"/>
  <c r="MV35" i="18"/>
  <c r="MR35" i="18"/>
  <c r="MU35" i="18"/>
  <c r="NG35" i="18"/>
  <c r="NE35" i="18"/>
  <c r="NM35" i="18"/>
  <c r="NU35" i="18"/>
  <c r="MP35" i="18"/>
  <c r="MN35" i="18"/>
  <c r="NI35" i="18"/>
  <c r="NR35" i="18"/>
  <c r="MZ35" i="18"/>
  <c r="MQ35" i="18"/>
  <c r="NB35" i="18"/>
  <c r="OE35" i="18"/>
  <c r="NA35" i="18"/>
  <c r="OB35" i="18"/>
  <c r="NS35" i="18"/>
  <c r="MS35" i="18"/>
  <c r="NZ45" i="18"/>
  <c r="NV45" i="18"/>
  <c r="NN45" i="18"/>
  <c r="NX45" i="18"/>
  <c r="OF45" i="18"/>
  <c r="MU45" i="18"/>
  <c r="NW45" i="18"/>
  <c r="NO45" i="18"/>
  <c r="MN45" i="18"/>
  <c r="NQ45" i="18"/>
  <c r="OC45" i="18"/>
  <c r="NE45" i="18"/>
  <c r="NI45" i="18"/>
  <c r="NB45" i="18"/>
  <c r="NR45" i="18"/>
  <c r="NL45" i="18"/>
  <c r="NT45" i="18"/>
  <c r="ND45" i="18"/>
  <c r="NU45" i="18"/>
  <c r="NK45" i="18"/>
  <c r="NG45" i="18"/>
  <c r="OA45" i="18"/>
  <c r="MS45" i="18"/>
  <c r="NA45" i="18"/>
  <c r="NF45" i="18"/>
  <c r="NJ45" i="18"/>
  <c r="OB45" i="18"/>
  <c r="NP45" i="18"/>
  <c r="ML45" i="18"/>
  <c r="OD45" i="18"/>
  <c r="NH45" i="18"/>
  <c r="MR45" i="18"/>
  <c r="MM45" i="18"/>
  <c r="OG45" i="18"/>
  <c r="MY45" i="18"/>
  <c r="NY45" i="18"/>
  <c r="MP45" i="18"/>
  <c r="MZ45" i="18"/>
  <c r="MQ45" i="18"/>
  <c r="MO45" i="18"/>
  <c r="MT45" i="18"/>
  <c r="MV45" i="18"/>
  <c r="OE45" i="18"/>
  <c r="NC45" i="18"/>
  <c r="MW45" i="18"/>
  <c r="MX45" i="18"/>
  <c r="NS45" i="18"/>
  <c r="NM45" i="18"/>
  <c r="NQ65" i="18"/>
  <c r="NA65" i="18"/>
  <c r="NO65" i="18"/>
  <c r="NT65" i="18"/>
  <c r="OG65" i="18"/>
  <c r="OA65" i="18"/>
  <c r="MP65" i="18"/>
  <c r="ML65" i="18"/>
  <c r="NP65" i="18"/>
  <c r="NY65" i="18"/>
  <c r="MQ65" i="18"/>
  <c r="NH65" i="18"/>
  <c r="OD65" i="18"/>
  <c r="NL65" i="18"/>
  <c r="MO65" i="18"/>
  <c r="ND65" i="18"/>
  <c r="OB65" i="18"/>
  <c r="NW65" i="18"/>
  <c r="NU65" i="18"/>
  <c r="MV65" i="18"/>
  <c r="OF65" i="18"/>
  <c r="NC65" i="18"/>
  <c r="NM65" i="18"/>
  <c r="OE65" i="18"/>
  <c r="NV65" i="18"/>
  <c r="NR65" i="18"/>
  <c r="MM65" i="18"/>
  <c r="OC65" i="18"/>
  <c r="MX65" i="18"/>
  <c r="MR65" i="18"/>
  <c r="NE65" i="18"/>
  <c r="MY65" i="18"/>
  <c r="NN65" i="18"/>
  <c r="NK65" i="18"/>
  <c r="NB65" i="18"/>
  <c r="NZ65" i="18"/>
  <c r="NF65" i="18"/>
  <c r="MZ65" i="18"/>
  <c r="MT65" i="18"/>
  <c r="MU65" i="18"/>
  <c r="NS65" i="18"/>
  <c r="NI65" i="18"/>
  <c r="NG65" i="18"/>
  <c r="MW65" i="18"/>
  <c r="MN65" i="18"/>
  <c r="MS65" i="18"/>
  <c r="NJ65" i="18"/>
  <c r="NX65" i="18"/>
  <c r="P19" i="30"/>
  <c r="P43" i="30" s="1"/>
  <c r="O83" i="31" s="1"/>
  <c r="OB53" i="18"/>
  <c r="OD53" i="18"/>
  <c r="OE53" i="18"/>
  <c r="OF53" i="18"/>
  <c r="OC53" i="18"/>
  <c r="OG53" i="18"/>
  <c r="OA53" i="18"/>
  <c r="OC63" i="18"/>
  <c r="OF63" i="18"/>
  <c r="OA63" i="18"/>
  <c r="OE63" i="18"/>
  <c r="OG63" i="18"/>
  <c r="OB63" i="18"/>
  <c r="OD63" i="18"/>
  <c r="ML55" i="18"/>
  <c r="MT55" i="18"/>
  <c r="NF55" i="18"/>
  <c r="ND55" i="18"/>
  <c r="NH55" i="18"/>
  <c r="MV55" i="18"/>
  <c r="MZ55" i="18"/>
  <c r="MY55" i="18"/>
  <c r="OE55" i="18"/>
  <c r="NA55" i="18"/>
  <c r="MU55" i="18"/>
  <c r="NQ55" i="18"/>
  <c r="OD55" i="18"/>
  <c r="NJ55" i="18"/>
  <c r="MX55" i="18"/>
  <c r="OB55" i="18"/>
  <c r="OF55" i="18"/>
  <c r="NS55" i="18"/>
  <c r="MR55" i="18"/>
  <c r="MM55" i="18"/>
  <c r="NW55" i="18"/>
  <c r="NY55" i="18"/>
  <c r="NU55" i="18"/>
  <c r="MS55" i="18"/>
  <c r="NM55" i="18"/>
  <c r="NR55" i="18"/>
  <c r="NP55" i="18"/>
  <c r="OC55" i="18"/>
  <c r="MW55" i="18"/>
  <c r="NG55" i="18"/>
  <c r="NX55" i="18"/>
  <c r="NC55" i="18"/>
  <c r="NE55" i="18"/>
  <c r="NZ55" i="18"/>
  <c r="NT55" i="18"/>
  <c r="OG55" i="18"/>
  <c r="OA55" i="18"/>
  <c r="MO55" i="18"/>
  <c r="NV55" i="18"/>
  <c r="NN55" i="18"/>
  <c r="MP55" i="18"/>
  <c r="MN55" i="18"/>
  <c r="NO55" i="18"/>
  <c r="NI55" i="18"/>
  <c r="NB55" i="18"/>
  <c r="NL55" i="18"/>
  <c r="MQ55" i="18"/>
  <c r="NK55" i="18"/>
  <c r="NZ53" i="18"/>
  <c r="NX53" i="18"/>
  <c r="NY53" i="18"/>
  <c r="NX32" i="18"/>
  <c r="NZ32" i="18"/>
  <c r="NY32" i="18"/>
  <c r="MQ73" i="18"/>
  <c r="NZ73" i="18"/>
  <c r="NY73" i="18"/>
  <c r="NX73" i="18"/>
  <c r="NZ63" i="18"/>
  <c r="NY63" i="18"/>
  <c r="NX63" i="18"/>
  <c r="MR73" i="18"/>
  <c r="MT73" i="18"/>
  <c r="MS73" i="18"/>
  <c r="MN73" i="18"/>
  <c r="MO73" i="18"/>
  <c r="M16" i="26"/>
  <c r="M40" i="26" s="1"/>
  <c r="ML73" i="18"/>
  <c r="MW73" i="18"/>
  <c r="MV73" i="18"/>
  <c r="MU73" i="18"/>
  <c r="MM73" i="18"/>
  <c r="CY63" i="18"/>
  <c r="NW73" i="18"/>
  <c r="ND73" i="18"/>
  <c r="NF73" i="18"/>
  <c r="NO73" i="18"/>
  <c r="NV73" i="18"/>
  <c r="NT73" i="18"/>
  <c r="MX73" i="18"/>
  <c r="NN73" i="18"/>
  <c r="MZ73" i="18"/>
  <c r="NM73" i="18"/>
  <c r="NB73" i="18"/>
  <c r="NQ73" i="18"/>
  <c r="NR73" i="18"/>
  <c r="NH73" i="18"/>
  <c r="NU73" i="18"/>
  <c r="MY73" i="18"/>
  <c r="NJ73" i="18"/>
  <c r="NA73" i="18"/>
  <c r="NS73" i="18"/>
  <c r="NG73" i="18"/>
  <c r="NE73" i="18"/>
  <c r="NI73" i="18"/>
  <c r="NP73" i="18"/>
  <c r="NL73" i="18"/>
  <c r="NK73" i="18"/>
  <c r="NC73" i="18"/>
  <c r="NA63" i="18"/>
  <c r="ND63" i="18"/>
  <c r="NJ63" i="18"/>
  <c r="NN63" i="18"/>
  <c r="NK63" i="18"/>
  <c r="NP63" i="18"/>
  <c r="NW63" i="18"/>
  <c r="MZ63" i="18"/>
  <c r="NM63" i="18"/>
  <c r="NF63" i="18"/>
  <c r="NU63" i="18"/>
  <c r="NL63" i="18"/>
  <c r="NQ63" i="18"/>
  <c r="NB63" i="18"/>
  <c r="NO63" i="18"/>
  <c r="NS63" i="18"/>
  <c r="NH63" i="18"/>
  <c r="NE63" i="18"/>
  <c r="MX63" i="18"/>
  <c r="NR63" i="18"/>
  <c r="NG63" i="18"/>
  <c r="NV63" i="18"/>
  <c r="NI63" i="18"/>
  <c r="NT63" i="18"/>
  <c r="MY63" i="18"/>
  <c r="NC63" i="18"/>
  <c r="NM53" i="18"/>
  <c r="MX53" i="18"/>
  <c r="NK53" i="18"/>
  <c r="NQ53" i="18"/>
  <c r="NP53" i="18"/>
  <c r="NG53" i="18"/>
  <c r="NB53" i="18"/>
  <c r="NU53" i="18"/>
  <c r="NL53" i="18"/>
  <c r="MY53" i="18"/>
  <c r="NN53" i="18"/>
  <c r="NH53" i="18"/>
  <c r="NE53" i="18"/>
  <c r="NS53" i="18"/>
  <c r="NR53" i="18"/>
  <c r="ND53" i="18"/>
  <c r="NA53" i="18"/>
  <c r="NW53" i="18"/>
  <c r="NO53" i="18"/>
  <c r="NF53" i="18"/>
  <c r="MZ53" i="18"/>
  <c r="NI53" i="18"/>
  <c r="NT53" i="18"/>
  <c r="NV53" i="18"/>
  <c r="NC53" i="18"/>
  <c r="NJ53" i="18"/>
  <c r="NZ61" i="18"/>
  <c r="OE61" i="18"/>
  <c r="OF61" i="18"/>
  <c r="OB61" i="18"/>
  <c r="OD61" i="18"/>
  <c r="NY61" i="18"/>
  <c r="OC61" i="18"/>
  <c r="OA61" i="18"/>
  <c r="NX61" i="18"/>
  <c r="OG61" i="18"/>
  <c r="MQ63" i="18"/>
  <c r="MN63" i="18"/>
  <c r="MR63" i="18"/>
  <c r="MT63" i="18"/>
  <c r="MU63" i="18"/>
  <c r="MS63" i="18"/>
  <c r="MP63" i="18"/>
  <c r="MO63" i="18"/>
  <c r="MW63" i="18"/>
  <c r="ML63" i="18"/>
  <c r="MV63" i="18"/>
  <c r="MM63" i="18"/>
  <c r="MP53" i="18"/>
  <c r="MW53" i="18"/>
  <c r="MR53" i="18"/>
  <c r="MQ53" i="18"/>
  <c r="ML53" i="18"/>
  <c r="MN53" i="18"/>
  <c r="MT53" i="18"/>
  <c r="MU53" i="18"/>
  <c r="MS53" i="18"/>
  <c r="MM53" i="18"/>
  <c r="MV53" i="18"/>
  <c r="MO53" i="18"/>
  <c r="OA41" i="18"/>
  <c r="OE41" i="18"/>
  <c r="NY41" i="18"/>
  <c r="NX41" i="18"/>
  <c r="NZ41" i="18"/>
  <c r="OD41" i="18"/>
  <c r="OB41" i="18"/>
  <c r="OG41" i="18"/>
  <c r="OF41" i="18"/>
  <c r="OC41" i="18"/>
  <c r="ML32" i="18"/>
  <c r="NH32" i="18"/>
  <c r="NK32" i="18"/>
  <c r="NV32" i="18"/>
  <c r="NP32" i="18"/>
  <c r="MM32" i="18"/>
  <c r="NB32" i="18"/>
  <c r="NC32" i="18"/>
  <c r="NU32" i="18"/>
  <c r="NF32" i="18"/>
  <c r="MV32" i="18"/>
  <c r="NA32" i="18"/>
  <c r="NN32" i="18"/>
  <c r="MZ32" i="18"/>
  <c r="NR32" i="18"/>
  <c r="MN32" i="18"/>
  <c r="MY32" i="18"/>
  <c r="NE32" i="18"/>
  <c r="MP32" i="18"/>
  <c r="NW32" i="18"/>
  <c r="MW32" i="18"/>
  <c r="MX32" i="18"/>
  <c r="MR32" i="18"/>
  <c r="MT32" i="18"/>
  <c r="NM32" i="18"/>
  <c r="NL32" i="18"/>
  <c r="MU32" i="18"/>
  <c r="NT32" i="18"/>
  <c r="NS32" i="18"/>
  <c r="MS32" i="18"/>
  <c r="NQ32" i="18"/>
  <c r="NO32" i="18"/>
  <c r="NJ32" i="18"/>
  <c r="NG32" i="18"/>
  <c r="MQ32" i="18"/>
  <c r="ND32" i="18"/>
  <c r="NI32" i="18"/>
  <c r="MO32" i="18"/>
  <c r="P16" i="24"/>
  <c r="P40" i="24" s="1"/>
  <c r="P59" i="24" s="1"/>
  <c r="NB61" i="18"/>
  <c r="NR61" i="18"/>
  <c r="NH61" i="18"/>
  <c r="MY61" i="18"/>
  <c r="NO61" i="18"/>
  <c r="MZ61" i="18"/>
  <c r="NI61" i="18"/>
  <c r="NF61" i="18"/>
  <c r="NA61" i="18"/>
  <c r="NS61" i="18"/>
  <c r="ND61" i="18"/>
  <c r="NP61" i="18"/>
  <c r="NJ61" i="18"/>
  <c r="NM61" i="18"/>
  <c r="NG61" i="18"/>
  <c r="NW61" i="18"/>
  <c r="NQ61" i="18"/>
  <c r="MX61" i="18"/>
  <c r="NN61" i="18"/>
  <c r="NK61" i="18"/>
  <c r="NT61" i="18"/>
  <c r="NV61" i="18"/>
  <c r="NC61" i="18"/>
  <c r="NE61" i="18"/>
  <c r="NU61" i="18"/>
  <c r="NL61" i="18"/>
  <c r="NB41" i="18"/>
  <c r="NR41" i="18"/>
  <c r="MY41" i="18"/>
  <c r="NO41" i="18"/>
  <c r="NL41" i="18"/>
  <c r="NI41" i="18"/>
  <c r="NW41" i="18"/>
  <c r="ND41" i="18"/>
  <c r="NQ41" i="18"/>
  <c r="MX41" i="18"/>
  <c r="NF41" i="18"/>
  <c r="NV41" i="18"/>
  <c r="NC41" i="18"/>
  <c r="NS41" i="18"/>
  <c r="MZ41" i="18"/>
  <c r="NP41" i="18"/>
  <c r="NM41" i="18"/>
  <c r="NG41" i="18"/>
  <c r="NT41" i="18"/>
  <c r="NN41" i="18"/>
  <c r="NK41" i="18"/>
  <c r="NH41" i="18"/>
  <c r="NE41" i="18"/>
  <c r="NU41" i="18"/>
  <c r="NJ41" i="18"/>
  <c r="NA41" i="18"/>
  <c r="Q16" i="26"/>
  <c r="Q40" i="26" s="1"/>
  <c r="Q19" i="34"/>
  <c r="Q43" i="34" s="1"/>
  <c r="Q19" i="33"/>
  <c r="Q43" i="33" s="1"/>
  <c r="P97" i="31" s="1"/>
  <c r="Q16" i="24"/>
  <c r="Q40" i="24" s="1"/>
  <c r="P6" i="31" s="1"/>
  <c r="ML61" i="18"/>
  <c r="MO61" i="18"/>
  <c r="MN61" i="18"/>
  <c r="MV61" i="18"/>
  <c r="MU61" i="18"/>
  <c r="MR61" i="18"/>
  <c r="MP61" i="18"/>
  <c r="MW61" i="18"/>
  <c r="MM61" i="18"/>
  <c r="MT61" i="18"/>
  <c r="MQ61" i="18"/>
  <c r="MS61" i="18"/>
  <c r="ML41" i="18"/>
  <c r="MM41" i="18"/>
  <c r="MN41" i="18"/>
  <c r="MO41" i="18"/>
  <c r="MP41" i="18"/>
  <c r="MQ41" i="18"/>
  <c r="MR41" i="18"/>
  <c r="MS41" i="18"/>
  <c r="MT41" i="18"/>
  <c r="MU41" i="18"/>
  <c r="MV41" i="18"/>
  <c r="MW41" i="18"/>
  <c r="CY23" i="18"/>
  <c r="CY25" i="18"/>
  <c r="CY22" i="18"/>
  <c r="ML24" i="18"/>
  <c r="NB24" i="18"/>
  <c r="NR24" i="18"/>
  <c r="MM24" i="18"/>
  <c r="NC24" i="18"/>
  <c r="NS24" i="18"/>
  <c r="MN24" i="18"/>
  <c r="ND24" i="18"/>
  <c r="NT24" i="18"/>
  <c r="MO24" i="18"/>
  <c r="MS24" i="18"/>
  <c r="MW24" i="18"/>
  <c r="MP24" i="18"/>
  <c r="NF24" i="18"/>
  <c r="NV24" i="18"/>
  <c r="MQ24" i="18"/>
  <c r="NG24" i="18"/>
  <c r="NW24" i="18"/>
  <c r="MR24" i="18"/>
  <c r="NH24" i="18"/>
  <c r="NX24" i="18"/>
  <c r="NE24" i="18"/>
  <c r="NI24" i="18"/>
  <c r="NM24" i="18"/>
  <c r="MT24" i="18"/>
  <c r="NJ24" i="18"/>
  <c r="NZ24" i="18"/>
  <c r="MU24" i="18"/>
  <c r="NK24" i="18"/>
  <c r="OA24" i="18"/>
  <c r="MV24" i="18"/>
  <c r="NL24" i="18"/>
  <c r="OB24" i="18"/>
  <c r="NU24" i="18"/>
  <c r="NY24" i="18"/>
  <c r="OC24" i="18"/>
  <c r="MX24" i="18"/>
  <c r="NN24" i="18"/>
  <c r="OD24" i="18"/>
  <c r="MY24" i="18"/>
  <c r="NO24" i="18"/>
  <c r="OE24" i="18"/>
  <c r="MZ24" i="18"/>
  <c r="NP24" i="18"/>
  <c r="OF24" i="18"/>
  <c r="NA24" i="18"/>
  <c r="NQ24" i="18"/>
  <c r="OG24" i="18"/>
  <c r="Q16" i="28"/>
  <c r="Q40" i="28" s="1"/>
  <c r="M19" i="33"/>
  <c r="M43" i="33" s="1"/>
  <c r="R16" i="30"/>
  <c r="R40" i="30" s="1"/>
  <c r="R19" i="35"/>
  <c r="R43" i="35" s="1"/>
  <c r="Q125" i="31" s="1"/>
  <c r="R19" i="33"/>
  <c r="R43" i="33" s="1"/>
  <c r="K16" i="35"/>
  <c r="K40" i="35" s="1"/>
  <c r="K59" i="35" s="1"/>
  <c r="J16" i="34"/>
  <c r="J40" i="34" s="1"/>
  <c r="J59" i="34" s="1"/>
  <c r="N19" i="36"/>
  <c r="N43" i="36" s="1"/>
  <c r="P19" i="36"/>
  <c r="P43" i="36" s="1"/>
  <c r="O139" i="31" s="1"/>
  <c r="I19" i="33"/>
  <c r="I43" i="33" s="1"/>
  <c r="I66" i="33" s="1"/>
  <c r="K16" i="33"/>
  <c r="K40" i="33" s="1"/>
  <c r="K59" i="33" s="1"/>
  <c r="J16" i="33"/>
  <c r="J40" i="33" s="1"/>
  <c r="J59" i="33" s="1"/>
  <c r="M19" i="30"/>
  <c r="M43" i="30" s="1"/>
  <c r="P19" i="33"/>
  <c r="P43" i="33" s="1"/>
  <c r="R19" i="24"/>
  <c r="R43" i="24" s="1"/>
  <c r="R66" i="24" s="1"/>
  <c r="O19" i="34"/>
  <c r="O43" i="34" s="1"/>
  <c r="N111" i="31" s="1"/>
  <c r="J16" i="35"/>
  <c r="J40" i="35" s="1"/>
  <c r="J59" i="35" s="1"/>
  <c r="Q19" i="35"/>
  <c r="Q43" i="35" s="1"/>
  <c r="P125" i="31" s="1"/>
  <c r="P19" i="34"/>
  <c r="P43" i="34" s="1"/>
  <c r="R19" i="36"/>
  <c r="R43" i="36" s="1"/>
  <c r="R19" i="26"/>
  <c r="R43" i="26" s="1"/>
  <c r="I19" i="30"/>
  <c r="I43" i="30" s="1"/>
  <c r="I66" i="30" s="1"/>
  <c r="I19" i="36"/>
  <c r="I43" i="36" s="1"/>
  <c r="I66" i="36" s="1"/>
  <c r="N19" i="34"/>
  <c r="N43" i="34" s="1"/>
  <c r="M111" i="31" s="1"/>
  <c r="K16" i="34"/>
  <c r="K40" i="34" s="1"/>
  <c r="K59" i="34" s="1"/>
  <c r="M19" i="36"/>
  <c r="M43" i="36" s="1"/>
  <c r="M19" i="34"/>
  <c r="M43" i="34" s="1"/>
  <c r="R19" i="28"/>
  <c r="R43" i="28" s="1"/>
  <c r="Q55" i="31" s="1"/>
  <c r="I19" i="34"/>
  <c r="I43" i="34" s="1"/>
  <c r="I66" i="34" s="1"/>
  <c r="R19" i="30"/>
  <c r="R43" i="30" s="1"/>
  <c r="I19" i="35"/>
  <c r="I43" i="35" s="1"/>
  <c r="I66" i="35" s="1"/>
  <c r="M19" i="35"/>
  <c r="M43" i="35" s="1"/>
  <c r="Q19" i="36"/>
  <c r="Q43" i="36" s="1"/>
  <c r="P19" i="35"/>
  <c r="P43" i="35" s="1"/>
  <c r="O125" i="31" s="1"/>
  <c r="R19" i="29"/>
  <c r="R43" i="29" s="1"/>
  <c r="Q69" i="31" s="1"/>
  <c r="R19" i="34"/>
  <c r="R43" i="34" s="1"/>
  <c r="Q111" i="31" s="1"/>
  <c r="R19" i="27"/>
  <c r="R43" i="27" s="1"/>
  <c r="Q41" i="31" s="1"/>
  <c r="N19" i="33"/>
  <c r="N43" i="33" s="1"/>
  <c r="K17" i="36"/>
  <c r="K41" i="36" s="1"/>
  <c r="K60" i="36" s="1"/>
  <c r="O19" i="36"/>
  <c r="O43" i="36" s="1"/>
  <c r="R17" i="28"/>
  <c r="R41" i="28" s="1"/>
  <c r="O17" i="26"/>
  <c r="O41" i="26" s="1"/>
  <c r="R17" i="24"/>
  <c r="R41" i="24" s="1"/>
  <c r="Q7" i="31" s="1"/>
  <c r="O17" i="28"/>
  <c r="O41" i="28" s="1"/>
  <c r="N49" i="31" s="1"/>
  <c r="Q17" i="26"/>
  <c r="Q41" i="26" s="1"/>
  <c r="P21" i="31" s="1"/>
  <c r="R17" i="27"/>
  <c r="R41" i="27" s="1"/>
  <c r="P17" i="26"/>
  <c r="P41" i="26" s="1"/>
  <c r="Q17" i="24"/>
  <c r="Q41" i="24" s="1"/>
  <c r="P7" i="31" s="1"/>
  <c r="Q17" i="28"/>
  <c r="Q41" i="28" s="1"/>
  <c r="R17" i="26"/>
  <c r="R41" i="26" s="1"/>
  <c r="I17" i="30"/>
  <c r="I41" i="30" s="1"/>
  <c r="I60" i="30" s="1"/>
  <c r="N17" i="26"/>
  <c r="N41" i="26" s="1"/>
  <c r="M21" i="31" s="1"/>
  <c r="N17" i="30"/>
  <c r="N41" i="30" s="1"/>
  <c r="J17" i="35"/>
  <c r="J41" i="35" s="1"/>
  <c r="J60" i="35" s="1"/>
  <c r="Q17" i="27"/>
  <c r="Q41" i="27" s="1"/>
  <c r="J16" i="36"/>
  <c r="J40" i="36" s="1"/>
  <c r="J59" i="36" s="1"/>
  <c r="R16" i="36"/>
  <c r="R40" i="36" s="1"/>
  <c r="I17" i="36"/>
  <c r="I41" i="36" s="1"/>
  <c r="I60" i="36" s="1"/>
  <c r="K17" i="35"/>
  <c r="K41" i="35" s="1"/>
  <c r="K60" i="35" s="1"/>
  <c r="K17" i="30"/>
  <c r="K41" i="30" s="1"/>
  <c r="K60" i="30" s="1"/>
  <c r="K17" i="34"/>
  <c r="K41" i="34" s="1"/>
  <c r="K60" i="34" s="1"/>
  <c r="J17" i="34"/>
  <c r="J41" i="34" s="1"/>
  <c r="J60" i="34" s="1"/>
  <c r="Q17" i="36"/>
  <c r="Q41" i="36" s="1"/>
  <c r="K17" i="33"/>
  <c r="K41" i="33" s="1"/>
  <c r="K60" i="33" s="1"/>
  <c r="J17" i="33"/>
  <c r="J41" i="33" s="1"/>
  <c r="J60" i="33" s="1"/>
  <c r="P17" i="30"/>
  <c r="P41" i="30" s="1"/>
  <c r="O77" i="31" s="1"/>
  <c r="R17" i="30"/>
  <c r="R41" i="30" s="1"/>
  <c r="Q77" i="31" s="1"/>
  <c r="R17" i="36"/>
  <c r="R41" i="36" s="1"/>
  <c r="N17" i="36"/>
  <c r="N41" i="36" s="1"/>
  <c r="P16" i="36"/>
  <c r="P40" i="36" s="1"/>
  <c r="K16" i="36"/>
  <c r="K40" i="36" s="1"/>
  <c r="K59" i="36" s="1"/>
  <c r="J17" i="36"/>
  <c r="J41" i="36" s="1"/>
  <c r="J60" i="36" s="1"/>
  <c r="Q16" i="36"/>
  <c r="Q40" i="36" s="1"/>
  <c r="P17" i="35"/>
  <c r="P41" i="35" s="1"/>
  <c r="K19" i="33"/>
  <c r="K43" i="33" s="1"/>
  <c r="K66" i="33" s="1"/>
  <c r="J19" i="33"/>
  <c r="J43" i="33" s="1"/>
  <c r="J66" i="33" s="1"/>
  <c r="J19" i="34"/>
  <c r="J43" i="34" s="1"/>
  <c r="J66" i="34" s="1"/>
  <c r="O19" i="33"/>
  <c r="O43" i="33" s="1"/>
  <c r="N97" i="31" s="1"/>
  <c r="O19" i="35"/>
  <c r="O43" i="35" s="1"/>
  <c r="K19" i="36"/>
  <c r="K43" i="36" s="1"/>
  <c r="K66" i="36" s="1"/>
  <c r="K19" i="35"/>
  <c r="K43" i="35" s="1"/>
  <c r="K66" i="35" s="1"/>
  <c r="K19" i="34"/>
  <c r="K43" i="34" s="1"/>
  <c r="K66" i="34" s="1"/>
  <c r="J19" i="36"/>
  <c r="J43" i="36" s="1"/>
  <c r="J66" i="36" s="1"/>
  <c r="J19" i="35"/>
  <c r="J43" i="35" s="1"/>
  <c r="J66" i="35" s="1"/>
  <c r="M17" i="30"/>
  <c r="M41" i="30" s="1"/>
  <c r="Q19" i="26"/>
  <c r="Q43" i="26" s="1"/>
  <c r="P27" i="31" s="1"/>
  <c r="N19" i="30"/>
  <c r="N43" i="30" s="1"/>
  <c r="R17" i="29"/>
  <c r="R41" i="29" s="1"/>
  <c r="K16" i="30"/>
  <c r="K40" i="30" s="1"/>
  <c r="K59" i="30" s="1"/>
  <c r="M16" i="30"/>
  <c r="M40" i="30" s="1"/>
  <c r="Q19" i="29"/>
  <c r="Q43" i="29" s="1"/>
  <c r="P69" i="31" s="1"/>
  <c r="Q19" i="27"/>
  <c r="Q43" i="27" s="1"/>
  <c r="Q19" i="28"/>
  <c r="Q43" i="28" s="1"/>
  <c r="I16" i="30"/>
  <c r="I40" i="30" s="1"/>
  <c r="I59" i="30" s="1"/>
  <c r="R16" i="24"/>
  <c r="R40" i="24" s="1"/>
  <c r="Q19" i="24"/>
  <c r="Q43" i="24" s="1"/>
  <c r="Q66" i="24" s="1"/>
  <c r="K19" i="30"/>
  <c r="K43" i="30" s="1"/>
  <c r="K66" i="30" s="1"/>
  <c r="J19" i="30"/>
  <c r="J17" i="30"/>
  <c r="J41" i="30" s="1"/>
  <c r="J60" i="30" s="1"/>
  <c r="O19" i="30"/>
  <c r="O43" i="30" s="1"/>
  <c r="N83" i="31" s="1"/>
  <c r="Q16" i="30"/>
  <c r="Q40" i="30" s="1"/>
  <c r="J16" i="30"/>
  <c r="J40" i="30" s="1"/>
  <c r="J59" i="30" s="1"/>
  <c r="Q14" i="26"/>
  <c r="Q38" i="26" s="1"/>
  <c r="Q16" i="29"/>
  <c r="Q40" i="29" s="1"/>
  <c r="Q17" i="29"/>
  <c r="Q41" i="29" s="1"/>
  <c r="Q14" i="27"/>
  <c r="Q38" i="27" s="1"/>
  <c r="Q14" i="28"/>
  <c r="Q38" i="28" s="1"/>
  <c r="Q14" i="29"/>
  <c r="Q38" i="29" s="1"/>
  <c r="P16" i="30"/>
  <c r="P40" i="30" s="1"/>
  <c r="M16" i="27"/>
  <c r="M40" i="27" s="1"/>
  <c r="P16" i="26"/>
  <c r="P40" i="26" s="1"/>
  <c r="M16" i="29"/>
  <c r="M40" i="29" s="1"/>
  <c r="P16" i="29"/>
  <c r="P40" i="29" s="1"/>
  <c r="O17" i="24"/>
  <c r="O41" i="24" s="1"/>
  <c r="N7" i="31" s="1"/>
  <c r="N16" i="26"/>
  <c r="N40" i="26" s="1"/>
  <c r="M16" i="28"/>
  <c r="M40" i="28" s="1"/>
  <c r="N16" i="24"/>
  <c r="N40" i="24" s="1"/>
  <c r="N59" i="24" s="1"/>
  <c r="KL68" i="18"/>
  <c r="KL80" i="18"/>
  <c r="KL48" i="18"/>
  <c r="K16" i="28"/>
  <c r="K40" i="28" s="1"/>
  <c r="K59" i="28" s="1"/>
  <c r="P19" i="26"/>
  <c r="P43" i="26" s="1"/>
  <c r="O27" i="31" s="1"/>
  <c r="N19" i="28"/>
  <c r="N43" i="28" s="1"/>
  <c r="KL65" i="18"/>
  <c r="K16" i="24"/>
  <c r="K40" i="24" s="1"/>
  <c r="KL28" i="18"/>
  <c r="KL30" i="18"/>
  <c r="KL70" i="18"/>
  <c r="KL47" i="18"/>
  <c r="KL40" i="18"/>
  <c r="KL39" i="18"/>
  <c r="M19" i="29"/>
  <c r="M43" i="29" s="1"/>
  <c r="M19" i="28"/>
  <c r="M43" i="28" s="1"/>
  <c r="M19" i="27"/>
  <c r="M43" i="27" s="1"/>
  <c r="KL90" i="18"/>
  <c r="KL26" i="18"/>
  <c r="KL89" i="18"/>
  <c r="KL77" i="18"/>
  <c r="KL67" i="18"/>
  <c r="KL60" i="18"/>
  <c r="KL50" i="18"/>
  <c r="P17" i="29"/>
  <c r="P41" i="29" s="1"/>
  <c r="P19" i="27"/>
  <c r="P43" i="27" s="1"/>
  <c r="O41" i="31" s="1"/>
  <c r="P19" i="24"/>
  <c r="P43" i="24" s="1"/>
  <c r="P66" i="24" s="1"/>
  <c r="P19" i="28"/>
  <c r="P43" i="28" s="1"/>
  <c r="I19" i="28"/>
  <c r="I43" i="28" s="1"/>
  <c r="I66" i="28" s="1"/>
  <c r="KL56" i="18"/>
  <c r="N19" i="24"/>
  <c r="N43" i="24" s="1"/>
  <c r="M13" i="31" s="1"/>
  <c r="N19" i="27"/>
  <c r="N43" i="27" s="1"/>
  <c r="M41" i="31" s="1"/>
  <c r="M19" i="24"/>
  <c r="M43" i="24" s="1"/>
  <c r="M66" i="24" s="1"/>
  <c r="KL79" i="18"/>
  <c r="KL32" i="18"/>
  <c r="I19" i="24"/>
  <c r="I43" i="24" s="1"/>
  <c r="H13" i="31" s="1"/>
  <c r="KL88" i="18"/>
  <c r="KL69" i="18"/>
  <c r="J16" i="24"/>
  <c r="J40" i="24" s="1"/>
  <c r="KL57" i="18"/>
  <c r="KL49" i="18"/>
  <c r="M17" i="29"/>
  <c r="M41" i="29" s="1"/>
  <c r="M16" i="24"/>
  <c r="M40" i="24" s="1"/>
  <c r="L6" i="31" s="1"/>
  <c r="M19" i="26"/>
  <c r="M43" i="26" s="1"/>
  <c r="KL76" i="18"/>
  <c r="I19" i="26"/>
  <c r="I43" i="26" s="1"/>
  <c r="I66" i="26" s="1"/>
  <c r="I19" i="27"/>
  <c r="I43" i="27" s="1"/>
  <c r="I66" i="27" s="1"/>
  <c r="KL66" i="18"/>
  <c r="KL36" i="18"/>
  <c r="KL46" i="18"/>
  <c r="KL86" i="18"/>
  <c r="O19" i="29"/>
  <c r="O43" i="29" s="1"/>
  <c r="N69" i="31" s="1"/>
  <c r="N19" i="29"/>
  <c r="N43" i="29" s="1"/>
  <c r="N19" i="26"/>
  <c r="N43" i="26" s="1"/>
  <c r="KL24" i="18"/>
  <c r="I14" i="28"/>
  <c r="I38" i="28" s="1"/>
  <c r="I57" i="28" s="1"/>
  <c r="KL41" i="18"/>
  <c r="L16" i="28"/>
  <c r="L40" i="28" s="1"/>
  <c r="L59" i="28" s="1"/>
  <c r="KL51" i="18"/>
  <c r="K19" i="28"/>
  <c r="K43" i="28" s="1"/>
  <c r="K66" i="28" s="1"/>
  <c r="J19" i="28"/>
  <c r="J43" i="28" s="1"/>
  <c r="J66" i="28" s="1"/>
  <c r="P14" i="28"/>
  <c r="P38" i="28" s="1"/>
  <c r="O46" i="31" s="1"/>
  <c r="K16" i="29"/>
  <c r="K40" i="29" s="1"/>
  <c r="K59" i="29" s="1"/>
  <c r="K16" i="27"/>
  <c r="K40" i="27" s="1"/>
  <c r="K59" i="27" s="1"/>
  <c r="L17" i="27"/>
  <c r="L41" i="27" s="1"/>
  <c r="L60" i="27" s="1"/>
  <c r="O17" i="29"/>
  <c r="O41" i="29" s="1"/>
  <c r="KL52" i="18"/>
  <c r="O16" i="26"/>
  <c r="O40" i="26" s="1"/>
  <c r="KL55" i="18"/>
  <c r="KL54" i="18"/>
  <c r="J17" i="24"/>
  <c r="J41" i="24" s="1"/>
  <c r="KL63" i="18"/>
  <c r="KL38" i="18"/>
  <c r="KL29" i="18"/>
  <c r="KL25" i="18"/>
  <c r="KL23" i="18"/>
  <c r="I14" i="27"/>
  <c r="I38" i="27" s="1"/>
  <c r="I57" i="27" s="1"/>
  <c r="O19" i="24"/>
  <c r="O43" i="24" s="1"/>
  <c r="O66" i="24" s="1"/>
  <c r="O16" i="27"/>
  <c r="O40" i="27" s="1"/>
  <c r="KL85" i="18"/>
  <c r="I17" i="29"/>
  <c r="I41" i="29" s="1"/>
  <c r="I60" i="29" s="1"/>
  <c r="KL53" i="18"/>
  <c r="KL83" i="18"/>
  <c r="I17" i="27"/>
  <c r="I41" i="27" s="1"/>
  <c r="I60" i="27" s="1"/>
  <c r="N16" i="27"/>
  <c r="N40" i="27" s="1"/>
  <c r="N17" i="27"/>
  <c r="N41" i="27" s="1"/>
  <c r="P16" i="28"/>
  <c r="P40" i="28" s="1"/>
  <c r="K17" i="27"/>
  <c r="K41" i="27" s="1"/>
  <c r="K60" i="27" s="1"/>
  <c r="KL72" i="18"/>
  <c r="I16" i="26"/>
  <c r="I40" i="26" s="1"/>
  <c r="I59" i="26" s="1"/>
  <c r="KL74" i="18"/>
  <c r="I16" i="28"/>
  <c r="I40" i="28" s="1"/>
  <c r="I59" i="28" s="1"/>
  <c r="K19" i="26"/>
  <c r="K43" i="26" s="1"/>
  <c r="K66" i="26" s="1"/>
  <c r="J19" i="26"/>
  <c r="J43" i="26" s="1"/>
  <c r="J66" i="26" s="1"/>
  <c r="K17" i="29"/>
  <c r="K41" i="29" s="1"/>
  <c r="K60" i="29" s="1"/>
  <c r="KL44" i="18"/>
  <c r="J16" i="29"/>
  <c r="J40" i="29" s="1"/>
  <c r="J59" i="29" s="1"/>
  <c r="J16" i="28"/>
  <c r="KL61" i="18"/>
  <c r="N17" i="29"/>
  <c r="N41" i="29" s="1"/>
  <c r="M17" i="27"/>
  <c r="M41" i="27" s="1"/>
  <c r="L17" i="29"/>
  <c r="L41" i="29" s="1"/>
  <c r="L60" i="29" s="1"/>
  <c r="J16" i="27"/>
  <c r="J40" i="27" s="1"/>
  <c r="J59" i="27" s="1"/>
  <c r="KL82" i="18"/>
  <c r="I17" i="26"/>
  <c r="I41" i="26" s="1"/>
  <c r="I60" i="26" s="1"/>
  <c r="KL75" i="18"/>
  <c r="I16" i="29"/>
  <c r="I40" i="29" s="1"/>
  <c r="I59" i="29" s="1"/>
  <c r="K17" i="26"/>
  <c r="K41" i="26" s="1"/>
  <c r="K60" i="26" s="1"/>
  <c r="L16" i="29"/>
  <c r="L40" i="29" s="1"/>
  <c r="L59" i="29" s="1"/>
  <c r="N16" i="29"/>
  <c r="N40" i="29" s="1"/>
  <c r="K17" i="28"/>
  <c r="K16" i="26"/>
  <c r="K40" i="26" s="1"/>
  <c r="K59" i="26" s="1"/>
  <c r="KL42" i="18"/>
  <c r="M17" i="28"/>
  <c r="M41" i="28" s="1"/>
  <c r="KL31" i="18"/>
  <c r="I14" i="24"/>
  <c r="I38" i="24" s="1"/>
  <c r="H4" i="31" s="1"/>
  <c r="KL43" i="18"/>
  <c r="KL81" i="18"/>
  <c r="I17" i="24"/>
  <c r="I41" i="24" s="1"/>
  <c r="I60" i="24" s="1"/>
  <c r="N17" i="24"/>
  <c r="N41" i="24" s="1"/>
  <c r="P14" i="29"/>
  <c r="P38" i="29" s="1"/>
  <c r="J17" i="26"/>
  <c r="P14" i="26"/>
  <c r="P38" i="26" s="1"/>
  <c r="O18" i="31" s="1"/>
  <c r="KL84" i="18"/>
  <c r="I17" i="28"/>
  <c r="I41" i="28" s="1"/>
  <c r="I60" i="28" s="1"/>
  <c r="J17" i="28"/>
  <c r="J41" i="28" s="1"/>
  <c r="J60" i="28" s="1"/>
  <c r="K17" i="24"/>
  <c r="K41" i="24" s="1"/>
  <c r="KL37" i="18"/>
  <c r="KL58" i="18"/>
  <c r="KL27" i="18"/>
  <c r="O19" i="28"/>
  <c r="O43" i="28" s="1"/>
  <c r="N55" i="31" s="1"/>
  <c r="KL71" i="18"/>
  <c r="J17" i="27"/>
  <c r="J41" i="27" s="1"/>
  <c r="J60" i="27" s="1"/>
  <c r="K19" i="27"/>
  <c r="K43" i="27" s="1"/>
  <c r="K66" i="27" s="1"/>
  <c r="K19" i="24"/>
  <c r="K43" i="24" s="1"/>
  <c r="J19" i="24"/>
  <c r="J43" i="24" s="1"/>
  <c r="L16" i="27"/>
  <c r="L40" i="27" s="1"/>
  <c r="L59" i="27" s="1"/>
  <c r="O17" i="27"/>
  <c r="O41" i="27" s="1"/>
  <c r="KL73" i="18"/>
  <c r="I16" i="27"/>
  <c r="I40" i="27" s="1"/>
  <c r="I59" i="27" s="1"/>
  <c r="O16" i="28"/>
  <c r="O40" i="28" s="1"/>
  <c r="J17" i="29"/>
  <c r="J41" i="29" s="1"/>
  <c r="J60" i="29" s="1"/>
  <c r="L17" i="26"/>
  <c r="L41" i="26" s="1"/>
  <c r="L60" i="26" s="1"/>
  <c r="P17" i="27"/>
  <c r="P41" i="27" s="1"/>
  <c r="KL64" i="18"/>
  <c r="N17" i="28"/>
  <c r="N41" i="28" s="1"/>
  <c r="KL45" i="18"/>
  <c r="J16" i="26"/>
  <c r="J40" i="26" s="1"/>
  <c r="J59" i="26" s="1"/>
  <c r="L16" i="26"/>
  <c r="L40" i="26" s="1"/>
  <c r="L59" i="26" s="1"/>
  <c r="P17" i="28"/>
  <c r="P41" i="28" s="1"/>
  <c r="M17" i="24"/>
  <c r="M41" i="24" s="1"/>
  <c r="M60" i="24" s="1"/>
  <c r="L17" i="24"/>
  <c r="L41" i="24" s="1"/>
  <c r="P17" i="24"/>
  <c r="P41" i="24" s="1"/>
  <c r="M17" i="26"/>
  <c r="M41" i="26" s="1"/>
  <c r="P14" i="27"/>
  <c r="P38" i="27" s="1"/>
  <c r="KL33" i="18"/>
  <c r="KL87" i="18"/>
  <c r="O19" i="26"/>
  <c r="O43" i="26" s="1"/>
  <c r="K19" i="29"/>
  <c r="K43" i="29" s="1"/>
  <c r="K66" i="29" s="1"/>
  <c r="J19" i="27"/>
  <c r="J43" i="27" s="1"/>
  <c r="J66" i="27" s="1"/>
  <c r="P16" i="27"/>
  <c r="P40" i="27" s="1"/>
  <c r="KL62" i="18"/>
  <c r="KL22" i="18"/>
  <c r="I14" i="26"/>
  <c r="I38" i="26" s="1"/>
  <c r="I57" i="26" s="1"/>
  <c r="KL34" i="18"/>
  <c r="P19" i="29"/>
  <c r="P43" i="29" s="1"/>
  <c r="O69" i="31" s="1"/>
  <c r="KL59" i="18"/>
  <c r="KL78" i="18"/>
  <c r="I19" i="29"/>
  <c r="I43" i="29" s="1"/>
  <c r="I66" i="29" s="1"/>
  <c r="O19" i="27"/>
  <c r="O43" i="27" s="1"/>
  <c r="KL35" i="18"/>
  <c r="I14" i="29"/>
  <c r="I38" i="29" s="1"/>
  <c r="I57" i="29" s="1"/>
  <c r="J19" i="29"/>
  <c r="J43" i="29" s="1"/>
  <c r="J66" i="29" s="1"/>
  <c r="N40" i="28"/>
  <c r="M48" i="31" s="1"/>
  <c r="P42" i="30"/>
  <c r="L42" i="30"/>
  <c r="L65" i="30" s="1"/>
  <c r="N42" i="30"/>
  <c r="O42" i="30"/>
  <c r="O59" i="24"/>
  <c r="DT21" i="18"/>
  <c r="DP21" i="18"/>
  <c r="DH21" i="18"/>
  <c r="DC21" i="18"/>
  <c r="K14" i="35" s="1"/>
  <c r="K38" i="35" s="1"/>
  <c r="K57" i="35" s="1"/>
  <c r="DJ21" i="18"/>
  <c r="R14" i="28" s="1"/>
  <c r="R38" i="28" s="1"/>
  <c r="DE21" i="18"/>
  <c r="DL21" i="18"/>
  <c r="DF21" i="18"/>
  <c r="N14" i="28" s="1"/>
  <c r="N38" i="28" s="1"/>
  <c r="M46" i="31" s="1"/>
  <c r="DG21" i="18"/>
  <c r="DU21" i="18"/>
  <c r="AC14" i="24" s="1"/>
  <c r="AC38" i="24" s="1"/>
  <c r="DN21" i="18"/>
  <c r="DS21" i="18"/>
  <c r="AA14" i="24" s="1"/>
  <c r="AA38" i="24" s="1"/>
  <c r="DD21" i="18"/>
  <c r="L14" i="26" s="1"/>
  <c r="L38" i="26" s="1"/>
  <c r="L57" i="26" s="1"/>
  <c r="DQ21" i="18"/>
  <c r="DR21" i="18"/>
  <c r="DI21" i="18"/>
  <c r="Q14" i="24" s="1"/>
  <c r="Q38" i="24" s="1"/>
  <c r="DO21" i="18"/>
  <c r="DB21" i="18"/>
  <c r="J14" i="24" s="1"/>
  <c r="DM21" i="18"/>
  <c r="U14" i="24" s="1"/>
  <c r="U38" i="24" s="1"/>
  <c r="DK21" i="18"/>
  <c r="CS21" i="18"/>
  <c r="CM21" i="18" s="1"/>
  <c r="O42" i="24"/>
  <c r="N12" i="31" s="1"/>
  <c r="L42" i="27"/>
  <c r="L65" i="27" s="1"/>
  <c r="L42" i="28"/>
  <c r="L65" i="28" s="1"/>
  <c r="O42" i="27"/>
  <c r="N40" i="31" s="1"/>
  <c r="P42" i="27"/>
  <c r="O40" i="31" s="1"/>
  <c r="P42" i="24"/>
  <c r="O12" i="31" s="1"/>
  <c r="P42" i="28"/>
  <c r="O42" i="28"/>
  <c r="O42" i="29"/>
  <c r="P42" i="29"/>
  <c r="O68" i="31" s="1"/>
  <c r="N42" i="28"/>
  <c r="L42" i="26"/>
  <c r="L65" i="26" s="1"/>
  <c r="L42" i="29"/>
  <c r="L65" i="29" s="1"/>
  <c r="N42" i="24"/>
  <c r="N65" i="24" s="1"/>
  <c r="N42" i="26"/>
  <c r="O42" i="26"/>
  <c r="P42" i="26"/>
  <c r="L42" i="24"/>
  <c r="L65" i="24" s="1"/>
  <c r="L59" i="24"/>
  <c r="N42" i="29"/>
  <c r="N42" i="27"/>
  <c r="R54" i="31"/>
  <c r="X54" i="31"/>
  <c r="W65" i="24"/>
  <c r="V12" i="31"/>
  <c r="S65" i="24"/>
  <c r="R12" i="31"/>
  <c r="R65" i="24"/>
  <c r="X138" i="31"/>
  <c r="K110" i="31"/>
  <c r="R110" i="31"/>
  <c r="K96" i="31"/>
  <c r="Z26" i="31"/>
  <c r="AA54" i="31"/>
  <c r="U110" i="31"/>
  <c r="S124" i="31"/>
  <c r="P96" i="31"/>
  <c r="R26" i="31"/>
  <c r="Y124" i="31"/>
  <c r="U96" i="31"/>
  <c r="S40" i="31"/>
  <c r="AA124" i="31"/>
  <c r="T26" i="31"/>
  <c r="AA68" i="31"/>
  <c r="V40" i="31"/>
  <c r="Z110" i="31"/>
  <c r="AA26" i="31"/>
  <c r="Y54" i="31"/>
  <c r="Q65" i="24"/>
  <c r="P12" i="31"/>
  <c r="Y65" i="24"/>
  <c r="X12" i="31"/>
  <c r="S138" i="31"/>
  <c r="Z65" i="24"/>
  <c r="Y12" i="31"/>
  <c r="T68" i="31"/>
  <c r="S110" i="31"/>
  <c r="V138" i="31"/>
  <c r="U124" i="31"/>
  <c r="R82" i="31"/>
  <c r="Y26" i="31"/>
  <c r="Z138" i="31"/>
  <c r="V68" i="31"/>
  <c r="P26" i="31"/>
  <c r="Z40" i="31"/>
  <c r="S82" i="31"/>
  <c r="S68" i="31"/>
  <c r="S96" i="31"/>
  <c r="U82" i="31"/>
  <c r="U68" i="31"/>
  <c r="R124" i="31"/>
  <c r="V82" i="31"/>
  <c r="V54" i="31"/>
  <c r="AB65" i="24"/>
  <c r="AA12" i="31"/>
  <c r="K138" i="31"/>
  <c r="V65" i="24"/>
  <c r="U12" i="31"/>
  <c r="AA65" i="24"/>
  <c r="Z12" i="31"/>
  <c r="X124" i="31"/>
  <c r="Y96" i="31"/>
  <c r="Z82" i="31"/>
  <c r="U26" i="31"/>
  <c r="X40" i="31"/>
  <c r="R68" i="31"/>
  <c r="Z96" i="31"/>
  <c r="X82" i="31"/>
  <c r="AA40" i="31"/>
  <c r="V110" i="31"/>
  <c r="K124" i="31"/>
  <c r="R96" i="31"/>
  <c r="V96" i="31"/>
  <c r="Y68" i="31"/>
  <c r="Z124" i="31"/>
  <c r="Q96" i="31"/>
  <c r="X26" i="31"/>
  <c r="Y82" i="31"/>
  <c r="AA96" i="31"/>
  <c r="U40" i="31"/>
  <c r="S54" i="31"/>
  <c r="Z54" i="31"/>
  <c r="U54" i="31"/>
  <c r="U65" i="24"/>
  <c r="T12" i="31"/>
  <c r="R138" i="31"/>
  <c r="T65" i="24"/>
  <c r="S12" i="31"/>
  <c r="Y138" i="31"/>
  <c r="X65" i="24"/>
  <c r="U138" i="31"/>
  <c r="V124" i="31"/>
  <c r="Y110" i="31"/>
  <c r="AA138" i="31"/>
  <c r="X110" i="31"/>
  <c r="X68" i="31"/>
  <c r="O96" i="31"/>
  <c r="S26" i="31"/>
  <c r="Y40" i="31"/>
  <c r="AA110" i="31"/>
  <c r="W96" i="31"/>
  <c r="AA82" i="31"/>
  <c r="L96" i="31"/>
  <c r="Z68" i="31"/>
  <c r="J96" i="31"/>
  <c r="R40" i="31"/>
  <c r="X96" i="31"/>
  <c r="V26" i="31"/>
  <c r="J42" i="33"/>
  <c r="J65" i="33" s="1"/>
  <c r="AE65" i="35" l="1"/>
  <c r="J27" i="42"/>
  <c r="K27" i="42" s="1"/>
  <c r="J31" i="42"/>
  <c r="K31" i="42" s="1"/>
  <c r="J63" i="42"/>
  <c r="K63" i="42" s="1"/>
  <c r="J62" i="42"/>
  <c r="I62" i="42"/>
  <c r="AE65" i="29"/>
  <c r="AE60" i="36"/>
  <c r="AE65" i="36"/>
  <c r="AE66" i="36"/>
  <c r="AE59" i="36"/>
  <c r="AE66" i="27"/>
  <c r="AE60" i="30"/>
  <c r="AE60" i="33"/>
  <c r="AE59" i="35"/>
  <c r="AE66" i="29"/>
  <c r="AE66" i="34"/>
  <c r="AE60" i="34"/>
  <c r="AE65" i="33"/>
  <c r="AE66" i="33"/>
  <c r="AE66" i="26"/>
  <c r="AE66" i="28"/>
  <c r="AE59" i="34"/>
  <c r="AE59" i="26"/>
  <c r="AE59" i="27"/>
  <c r="AE60" i="27"/>
  <c r="AE59" i="30"/>
  <c r="AE66" i="35"/>
  <c r="AE65" i="34"/>
  <c r="AE60" i="35"/>
  <c r="AE65" i="28"/>
  <c r="AE65" i="30"/>
  <c r="AE59" i="29"/>
  <c r="AE59" i="33"/>
  <c r="AE65" i="27"/>
  <c r="AE60" i="29"/>
  <c r="AE65" i="26"/>
  <c r="J21" i="42"/>
  <c r="J25" i="42"/>
  <c r="K125" i="31"/>
  <c r="L90" i="31"/>
  <c r="K77" i="31"/>
  <c r="K133" i="31"/>
  <c r="H133" i="31"/>
  <c r="L63" i="31"/>
  <c r="L21" i="31"/>
  <c r="J133" i="31"/>
  <c r="L77" i="31"/>
  <c r="I105" i="31"/>
  <c r="I119" i="31"/>
  <c r="L133" i="31"/>
  <c r="J63" i="31"/>
  <c r="J105" i="31"/>
  <c r="H105" i="31"/>
  <c r="H77" i="31"/>
  <c r="K119" i="31"/>
  <c r="L91" i="31"/>
  <c r="K49" i="31"/>
  <c r="J48" i="31"/>
  <c r="K132" i="31"/>
  <c r="H20" i="31"/>
  <c r="K76" i="31"/>
  <c r="H76" i="31"/>
  <c r="L132" i="31"/>
  <c r="H90" i="31"/>
  <c r="L20" i="31"/>
  <c r="L118" i="31"/>
  <c r="H132" i="31"/>
  <c r="I118" i="31"/>
  <c r="I90" i="31"/>
  <c r="I104" i="31"/>
  <c r="L76" i="31"/>
  <c r="L104" i="31"/>
  <c r="J125" i="31"/>
  <c r="L139" i="31"/>
  <c r="K55" i="31"/>
  <c r="L97" i="31"/>
  <c r="L41" i="31"/>
  <c r="H125" i="31"/>
  <c r="H139" i="31"/>
  <c r="K27" i="31"/>
  <c r="L110" i="31"/>
  <c r="H54" i="31"/>
  <c r="K139" i="31"/>
  <c r="L125" i="31"/>
  <c r="K111" i="31"/>
  <c r="K18" i="31"/>
  <c r="L55" i="31"/>
  <c r="I111" i="31"/>
  <c r="H83" i="31"/>
  <c r="I124" i="31"/>
  <c r="L82" i="31"/>
  <c r="I125" i="31"/>
  <c r="L124" i="31"/>
  <c r="L26" i="31"/>
  <c r="L138" i="31"/>
  <c r="K83" i="31"/>
  <c r="J97" i="31"/>
  <c r="H96" i="31"/>
  <c r="I69" i="31"/>
  <c r="J111" i="31"/>
  <c r="L66" i="24"/>
  <c r="AB54" i="31"/>
  <c r="J124" i="31"/>
  <c r="AB69" i="31"/>
  <c r="L119" i="31"/>
  <c r="Q68" i="31"/>
  <c r="S37" i="25" s="1"/>
  <c r="Q124" i="31"/>
  <c r="Q105" i="31"/>
  <c r="Q104" i="31"/>
  <c r="J110" i="31"/>
  <c r="I138" i="31"/>
  <c r="K91" i="31"/>
  <c r="H91" i="31"/>
  <c r="R14" i="26"/>
  <c r="R38" i="26" s="1"/>
  <c r="Q18" i="31" s="1"/>
  <c r="R14" i="27"/>
  <c r="R38" i="27" s="1"/>
  <c r="R14" i="29"/>
  <c r="R38" i="29" s="1"/>
  <c r="Q60" i="31" s="1"/>
  <c r="R14" i="24"/>
  <c r="R38" i="24" s="1"/>
  <c r="R57" i="24" s="1"/>
  <c r="R14" i="34"/>
  <c r="R38" i="34" s="1"/>
  <c r="R14" i="36"/>
  <c r="R38" i="36" s="1"/>
  <c r="R14" i="33"/>
  <c r="R38" i="33" s="1"/>
  <c r="R14" i="35"/>
  <c r="R38" i="35" s="1"/>
  <c r="R14" i="30"/>
  <c r="R38" i="30" s="1"/>
  <c r="J138" i="31"/>
  <c r="H119" i="31"/>
  <c r="H104" i="31"/>
  <c r="P130" i="31"/>
  <c r="P116" i="31"/>
  <c r="P74" i="31"/>
  <c r="P88" i="31"/>
  <c r="P102" i="31"/>
  <c r="T4" i="31"/>
  <c r="U57" i="24"/>
  <c r="T119" i="31"/>
  <c r="T35" i="31"/>
  <c r="T125" i="31"/>
  <c r="T83" i="31"/>
  <c r="T74" i="31"/>
  <c r="T32" i="31"/>
  <c r="T102" i="31"/>
  <c r="T88" i="31"/>
  <c r="T105" i="31"/>
  <c r="T91" i="31"/>
  <c r="T97" i="31"/>
  <c r="T41" i="31"/>
  <c r="T118" i="31"/>
  <c r="T104" i="31"/>
  <c r="T76" i="31"/>
  <c r="T34" i="31"/>
  <c r="T49" i="31"/>
  <c r="T139" i="31"/>
  <c r="T69" i="31"/>
  <c r="T116" i="31"/>
  <c r="T46" i="31"/>
  <c r="T130" i="31"/>
  <c r="T60" i="31"/>
  <c r="T77" i="31"/>
  <c r="T133" i="31"/>
  <c r="T111" i="31"/>
  <c r="T18" i="31"/>
  <c r="T48" i="31"/>
  <c r="T62" i="31"/>
  <c r="T132" i="31"/>
  <c r="T90" i="31"/>
  <c r="O116" i="31"/>
  <c r="O130" i="31"/>
  <c r="O74" i="31"/>
  <c r="O88" i="31"/>
  <c r="O102" i="31"/>
  <c r="AE18" i="36"/>
  <c r="AB111" i="31"/>
  <c r="AB82" i="31"/>
  <c r="AB83" i="31"/>
  <c r="AB119" i="31"/>
  <c r="AB133" i="31"/>
  <c r="AB105" i="31"/>
  <c r="AB91" i="31"/>
  <c r="AB97" i="31"/>
  <c r="AB96" i="31"/>
  <c r="AB55" i="31"/>
  <c r="AB102" i="31"/>
  <c r="AB32" i="31"/>
  <c r="AB116" i="31"/>
  <c r="AB130" i="31"/>
  <c r="AB48" i="31"/>
  <c r="AB34" i="31"/>
  <c r="AB118" i="31"/>
  <c r="AB132" i="31"/>
  <c r="AB4" i="31"/>
  <c r="AC57" i="24"/>
  <c r="AB41" i="31"/>
  <c r="AB124" i="31"/>
  <c r="AB110" i="31"/>
  <c r="AB63" i="31"/>
  <c r="AB77" i="31"/>
  <c r="AB49" i="31"/>
  <c r="AB35" i="31"/>
  <c r="AB139" i="31"/>
  <c r="AB40" i="31"/>
  <c r="AB68" i="31"/>
  <c r="AB125" i="31"/>
  <c r="AB46" i="31"/>
  <c r="AB60" i="31"/>
  <c r="AB88" i="31"/>
  <c r="AB74" i="31"/>
  <c r="AB18" i="31"/>
  <c r="AB104" i="31"/>
  <c r="AB62" i="31"/>
  <c r="AB76" i="31"/>
  <c r="AB90" i="31"/>
  <c r="AE18" i="33"/>
  <c r="AF18" i="36"/>
  <c r="AE18" i="35"/>
  <c r="K105" i="31"/>
  <c r="L105" i="31"/>
  <c r="O14" i="28"/>
  <c r="O38" i="28" s="1"/>
  <c r="N46" i="31" s="1"/>
  <c r="O14" i="35"/>
  <c r="O38" i="35" s="1"/>
  <c r="O14" i="34"/>
  <c r="O38" i="34" s="1"/>
  <c r="O14" i="33"/>
  <c r="O38" i="33" s="1"/>
  <c r="O14" i="36"/>
  <c r="O38" i="36" s="1"/>
  <c r="O14" i="30"/>
  <c r="O38" i="30" s="1"/>
  <c r="O14" i="29"/>
  <c r="O38" i="29" s="1"/>
  <c r="N60" i="31" s="1"/>
  <c r="O14" i="27"/>
  <c r="O38" i="27" s="1"/>
  <c r="O14" i="26"/>
  <c r="O38" i="26" s="1"/>
  <c r="N14" i="35"/>
  <c r="N38" i="35" s="1"/>
  <c r="N14" i="34"/>
  <c r="N38" i="34" s="1"/>
  <c r="N14" i="33"/>
  <c r="N38" i="33" s="1"/>
  <c r="N14" i="36"/>
  <c r="N38" i="36" s="1"/>
  <c r="N14" i="30"/>
  <c r="N38" i="30" s="1"/>
  <c r="N14" i="26"/>
  <c r="N38" i="26" s="1"/>
  <c r="N14" i="29"/>
  <c r="N38" i="29" s="1"/>
  <c r="N14" i="27"/>
  <c r="N38" i="27" s="1"/>
  <c r="M32" i="31" s="1"/>
  <c r="K14" i="26"/>
  <c r="K38" i="26" s="1"/>
  <c r="K57" i="26" s="1"/>
  <c r="K14" i="29"/>
  <c r="K38" i="29" s="1"/>
  <c r="K57" i="29" s="1"/>
  <c r="K14" i="28"/>
  <c r="K38" i="28" s="1"/>
  <c r="K57" i="28" s="1"/>
  <c r="K14" i="36"/>
  <c r="K38" i="36" s="1"/>
  <c r="K57" i="36" s="1"/>
  <c r="K14" i="33"/>
  <c r="K38" i="33" s="1"/>
  <c r="K57" i="33" s="1"/>
  <c r="K14" i="27"/>
  <c r="K38" i="27" s="1"/>
  <c r="K57" i="27" s="1"/>
  <c r="K14" i="30"/>
  <c r="K38" i="30" s="1"/>
  <c r="K57" i="30" s="1"/>
  <c r="K14" i="34"/>
  <c r="K38" i="34" s="1"/>
  <c r="K57" i="34" s="1"/>
  <c r="J116" i="31"/>
  <c r="H6" i="31"/>
  <c r="K118" i="31"/>
  <c r="K104" i="31"/>
  <c r="Y38" i="25"/>
  <c r="H118" i="31"/>
  <c r="AF42" i="35"/>
  <c r="K90" i="31"/>
  <c r="AF18" i="33"/>
  <c r="H124" i="31"/>
  <c r="AE18" i="34"/>
  <c r="AE42" i="35"/>
  <c r="K41" i="31"/>
  <c r="H110" i="31"/>
  <c r="AF18" i="34"/>
  <c r="AF18" i="35"/>
  <c r="W132" i="31"/>
  <c r="W62" i="31"/>
  <c r="W21" i="31"/>
  <c r="W91" i="31"/>
  <c r="W20" i="31"/>
  <c r="W104" i="31"/>
  <c r="W118" i="31"/>
  <c r="W35" i="31"/>
  <c r="W77" i="31"/>
  <c r="X14" i="27"/>
  <c r="X38" i="27" s="1"/>
  <c r="X14" i="26"/>
  <c r="X38" i="26" s="1"/>
  <c r="X14" i="29"/>
  <c r="X38" i="29" s="1"/>
  <c r="X14" i="34"/>
  <c r="X38" i="34" s="1"/>
  <c r="X14" i="24"/>
  <c r="X38" i="24" s="1"/>
  <c r="X14" i="30"/>
  <c r="X38" i="30" s="1"/>
  <c r="X14" i="36"/>
  <c r="X38" i="36" s="1"/>
  <c r="X14" i="33"/>
  <c r="X38" i="33" s="1"/>
  <c r="X14" i="35"/>
  <c r="X38" i="35" s="1"/>
  <c r="X14" i="28"/>
  <c r="X38" i="28" s="1"/>
  <c r="W90" i="31"/>
  <c r="W48" i="31"/>
  <c r="W6" i="31"/>
  <c r="X59" i="24"/>
  <c r="W63" i="31"/>
  <c r="W49" i="31"/>
  <c r="W133" i="31"/>
  <c r="W34" i="31"/>
  <c r="W76" i="31"/>
  <c r="W119" i="31"/>
  <c r="W105" i="31"/>
  <c r="W7" i="31"/>
  <c r="X60" i="24"/>
  <c r="M14" i="36"/>
  <c r="M38" i="36" s="1"/>
  <c r="M14" i="33"/>
  <c r="M38" i="33" s="1"/>
  <c r="M14" i="35"/>
  <c r="M38" i="35" s="1"/>
  <c r="M14" i="34"/>
  <c r="M38" i="34" s="1"/>
  <c r="M14" i="30"/>
  <c r="M38" i="30" s="1"/>
  <c r="I38" i="33"/>
  <c r="I57" i="33" s="1"/>
  <c r="J14" i="33"/>
  <c r="J38" i="33" s="1"/>
  <c r="J57" i="33" s="1"/>
  <c r="J14" i="36"/>
  <c r="J38" i="36" s="1"/>
  <c r="J57" i="36" s="1"/>
  <c r="J14" i="34"/>
  <c r="J38" i="34" s="1"/>
  <c r="J57" i="34" s="1"/>
  <c r="J14" i="35"/>
  <c r="J38" i="35" s="1"/>
  <c r="J57" i="35" s="1"/>
  <c r="J14" i="30"/>
  <c r="J38" i="30" s="1"/>
  <c r="J57" i="30" s="1"/>
  <c r="M14" i="29"/>
  <c r="M38" i="29" s="1"/>
  <c r="L14" i="28"/>
  <c r="L38" i="28" s="1"/>
  <c r="L57" i="28" s="1"/>
  <c r="J14" i="27"/>
  <c r="J38" i="27" s="1"/>
  <c r="J57" i="27" s="1"/>
  <c r="M14" i="28"/>
  <c r="M38" i="28" s="1"/>
  <c r="I38" i="30"/>
  <c r="I57" i="30" s="1"/>
  <c r="L14" i="27"/>
  <c r="L38" i="27" s="1"/>
  <c r="L57" i="27" s="1"/>
  <c r="L14" i="29"/>
  <c r="L38" i="29" s="1"/>
  <c r="L57" i="29" s="1"/>
  <c r="J14" i="26"/>
  <c r="J38" i="26" s="1"/>
  <c r="J57" i="26" s="1"/>
  <c r="M14" i="27"/>
  <c r="M38" i="27" s="1"/>
  <c r="I38" i="35"/>
  <c r="I57" i="35" s="1"/>
  <c r="I38" i="36"/>
  <c r="I57" i="36" s="1"/>
  <c r="J14" i="28"/>
  <c r="J38" i="28" s="1"/>
  <c r="J57" i="28" s="1"/>
  <c r="M14" i="26"/>
  <c r="M38" i="26" s="1"/>
  <c r="L14" i="33"/>
  <c r="L38" i="33" s="1"/>
  <c r="L57" i="33" s="1"/>
  <c r="L14" i="35"/>
  <c r="L38" i="35" s="1"/>
  <c r="L57" i="35" s="1"/>
  <c r="L14" i="36"/>
  <c r="L38" i="36" s="1"/>
  <c r="L57" i="36" s="1"/>
  <c r="L14" i="34"/>
  <c r="L38" i="34" s="1"/>
  <c r="L57" i="34" s="1"/>
  <c r="L14" i="30"/>
  <c r="L38" i="30" s="1"/>
  <c r="L57" i="30" s="1"/>
  <c r="J14" i="29"/>
  <c r="J38" i="29" s="1"/>
  <c r="J57" i="29" s="1"/>
  <c r="I38" i="34"/>
  <c r="I57" i="34" s="1"/>
  <c r="AF40" i="34"/>
  <c r="K69" i="31"/>
  <c r="AB38" i="25"/>
  <c r="Q34" i="31"/>
  <c r="K97" i="31"/>
  <c r="Z118" i="31"/>
  <c r="Z60" i="31"/>
  <c r="Z76" i="31"/>
  <c r="AA57" i="24"/>
  <c r="Z4" i="31"/>
  <c r="Z90" i="31"/>
  <c r="Z18" i="31"/>
  <c r="Z77" i="31"/>
  <c r="Z132" i="31"/>
  <c r="Z46" i="31"/>
  <c r="Z91" i="31"/>
  <c r="Z104" i="31"/>
  <c r="Z32" i="31"/>
  <c r="Z119" i="31"/>
  <c r="M139" i="31"/>
  <c r="P139" i="31"/>
  <c r="Q27" i="31"/>
  <c r="P20" i="31"/>
  <c r="P48" i="31"/>
  <c r="L83" i="31"/>
  <c r="Q60" i="24"/>
  <c r="M77" i="31"/>
  <c r="Q49" i="31"/>
  <c r="Q59" i="24"/>
  <c r="J118" i="31"/>
  <c r="P111" i="31"/>
  <c r="P49" i="31"/>
  <c r="Q35" i="31"/>
  <c r="M6" i="31"/>
  <c r="H111" i="31"/>
  <c r="Q13" i="31"/>
  <c r="Q76" i="31"/>
  <c r="AE40" i="35"/>
  <c r="E78" i="35" s="1"/>
  <c r="AF40" i="33"/>
  <c r="AE40" i="33"/>
  <c r="E78" i="33" s="1"/>
  <c r="AF40" i="35"/>
  <c r="J90" i="31"/>
  <c r="O76" i="31"/>
  <c r="AF16" i="33"/>
  <c r="AE16" i="33"/>
  <c r="O97" i="31"/>
  <c r="AF16" i="35"/>
  <c r="AF16" i="34"/>
  <c r="J104" i="31"/>
  <c r="AE16" i="35"/>
  <c r="L111" i="31"/>
  <c r="R60" i="24"/>
  <c r="AE40" i="34"/>
  <c r="E78" i="34" s="1"/>
  <c r="AE16" i="34"/>
  <c r="Q97" i="31"/>
  <c r="O111" i="31"/>
  <c r="N139" i="31"/>
  <c r="Q83" i="31"/>
  <c r="H97" i="31"/>
  <c r="M97" i="31"/>
  <c r="NB25" i="18"/>
  <c r="MM25" i="18"/>
  <c r="NS25" i="18"/>
  <c r="ND25" i="18"/>
  <c r="MO25" i="18"/>
  <c r="MW25" i="18"/>
  <c r="MP25" i="18"/>
  <c r="NF25" i="18"/>
  <c r="NV25" i="18"/>
  <c r="MQ25" i="18"/>
  <c r="NG25" i="18"/>
  <c r="NW25" i="18"/>
  <c r="MR25" i="18"/>
  <c r="NH25" i="18"/>
  <c r="NX25" i="18"/>
  <c r="NE25" i="18"/>
  <c r="NI25" i="18"/>
  <c r="NM25" i="18"/>
  <c r="MT25" i="18"/>
  <c r="NZ25" i="18"/>
  <c r="NK25" i="18"/>
  <c r="MV25" i="18"/>
  <c r="OB25" i="18"/>
  <c r="NY25" i="18"/>
  <c r="NJ25" i="18"/>
  <c r="MU25" i="18"/>
  <c r="OA25" i="18"/>
  <c r="NL25" i="18"/>
  <c r="NU25" i="18"/>
  <c r="MX25" i="18"/>
  <c r="NN25" i="18"/>
  <c r="OD25" i="18"/>
  <c r="MY25" i="18"/>
  <c r="NO25" i="18"/>
  <c r="OE25" i="18"/>
  <c r="MZ25" i="18"/>
  <c r="NP25" i="18"/>
  <c r="OF25" i="18"/>
  <c r="NA25" i="18"/>
  <c r="NQ25" i="18"/>
  <c r="OG25" i="18"/>
  <c r="ML25" i="18"/>
  <c r="NR25" i="18"/>
  <c r="NC25" i="18"/>
  <c r="MN25" i="18"/>
  <c r="NT25" i="18"/>
  <c r="MS25" i="18"/>
  <c r="OC25" i="18"/>
  <c r="Q139" i="31"/>
  <c r="ML22" i="18"/>
  <c r="NB22" i="18"/>
  <c r="NR22" i="18"/>
  <c r="MM22" i="18"/>
  <c r="NC22" i="18"/>
  <c r="NS22" i="18"/>
  <c r="MN22" i="18"/>
  <c r="ND22" i="18"/>
  <c r="NT22" i="18"/>
  <c r="MO22" i="18"/>
  <c r="MS22" i="18"/>
  <c r="MW22" i="18"/>
  <c r="MY22" i="18"/>
  <c r="NP22" i="18"/>
  <c r="NQ22" i="18"/>
  <c r="MP22" i="18"/>
  <c r="NF22" i="18"/>
  <c r="NV22" i="18"/>
  <c r="MQ22" i="18"/>
  <c r="NG22" i="18"/>
  <c r="NW22" i="18"/>
  <c r="MR22" i="18"/>
  <c r="NH22" i="18"/>
  <c r="NX22" i="18"/>
  <c r="NE22" i="18"/>
  <c r="NI22" i="18"/>
  <c r="NM22" i="18"/>
  <c r="OD22" i="18"/>
  <c r="MZ22" i="18"/>
  <c r="OG22" i="18"/>
  <c r="MT22" i="18"/>
  <c r="NJ22" i="18"/>
  <c r="MU22" i="18"/>
  <c r="NK22" i="18"/>
  <c r="OA22" i="18"/>
  <c r="MV22" i="18"/>
  <c r="NL22" i="18"/>
  <c r="OB22" i="18"/>
  <c r="NU22" i="18"/>
  <c r="NY22" i="18"/>
  <c r="OC22" i="18"/>
  <c r="NN22" i="18"/>
  <c r="OE22" i="18"/>
  <c r="NA22" i="18"/>
  <c r="MX22" i="18"/>
  <c r="NO22" i="18"/>
  <c r="OF22" i="18"/>
  <c r="ML23" i="18"/>
  <c r="NB23" i="18"/>
  <c r="NR23" i="18"/>
  <c r="MM23" i="18"/>
  <c r="NC23" i="18"/>
  <c r="NS23" i="18"/>
  <c r="MN23" i="18"/>
  <c r="ND23" i="18"/>
  <c r="NT23" i="18"/>
  <c r="MO23" i="18"/>
  <c r="MS23" i="18"/>
  <c r="NM23" i="18"/>
  <c r="OD23" i="18"/>
  <c r="MZ23" i="18"/>
  <c r="NQ23" i="18"/>
  <c r="OG23" i="18"/>
  <c r="MP23" i="18"/>
  <c r="NF23" i="18"/>
  <c r="NV23" i="18"/>
  <c r="MQ23" i="18"/>
  <c r="NG23" i="18"/>
  <c r="NW23" i="18"/>
  <c r="MR23" i="18"/>
  <c r="NH23" i="18"/>
  <c r="NX23" i="18"/>
  <c r="NE23" i="18"/>
  <c r="NI23" i="18"/>
  <c r="OC23" i="18"/>
  <c r="OE23" i="18"/>
  <c r="MT23" i="18"/>
  <c r="NJ23" i="18"/>
  <c r="NZ23" i="18"/>
  <c r="MU23" i="18"/>
  <c r="NK23" i="18"/>
  <c r="OA23" i="18"/>
  <c r="MV23" i="18"/>
  <c r="NL23" i="18"/>
  <c r="OB23" i="18"/>
  <c r="NU23" i="18"/>
  <c r="NY23" i="18"/>
  <c r="NA23" i="18"/>
  <c r="MX23" i="18"/>
  <c r="MY23" i="18"/>
  <c r="NP23" i="18"/>
  <c r="MW23" i="18"/>
  <c r="NN23" i="18"/>
  <c r="NO23" i="18"/>
  <c r="OF23" i="18"/>
  <c r="CY21" i="18"/>
  <c r="J91" i="31"/>
  <c r="AE40" i="36"/>
  <c r="E78" i="36" s="1"/>
  <c r="AE41" i="35"/>
  <c r="E79" i="35" s="1"/>
  <c r="AF41" i="35"/>
  <c r="J119" i="31"/>
  <c r="P35" i="31"/>
  <c r="AF17" i="35"/>
  <c r="AE17" i="35"/>
  <c r="N66" i="24"/>
  <c r="AF17" i="33"/>
  <c r="I91" i="31"/>
  <c r="AE41" i="34"/>
  <c r="E79" i="34" s="1"/>
  <c r="AE17" i="34"/>
  <c r="AF41" i="33"/>
  <c r="AF17" i="34"/>
  <c r="I139" i="31"/>
  <c r="AF41" i="36"/>
  <c r="AF41" i="34"/>
  <c r="AE17" i="36"/>
  <c r="I133" i="31"/>
  <c r="Q21" i="31"/>
  <c r="AE41" i="36"/>
  <c r="E79" i="36" s="1"/>
  <c r="AF17" i="36"/>
  <c r="AE16" i="36"/>
  <c r="AE17" i="33"/>
  <c r="I132" i="31"/>
  <c r="AE41" i="33"/>
  <c r="E79" i="33" s="1"/>
  <c r="AF40" i="36"/>
  <c r="J132" i="31"/>
  <c r="AF16" i="36"/>
  <c r="P132" i="31"/>
  <c r="M133" i="31"/>
  <c r="Q133" i="31"/>
  <c r="Q132" i="31"/>
  <c r="O119" i="31"/>
  <c r="O132" i="31"/>
  <c r="P133" i="31"/>
  <c r="M83" i="31"/>
  <c r="AE43" i="36"/>
  <c r="I97" i="31"/>
  <c r="AE19" i="33"/>
  <c r="AF19" i="36"/>
  <c r="AE19" i="35"/>
  <c r="N125" i="31"/>
  <c r="P41" i="31"/>
  <c r="AF43" i="33"/>
  <c r="AE19" i="36"/>
  <c r="AE43" i="34"/>
  <c r="AF19" i="33"/>
  <c r="AF43" i="34"/>
  <c r="AF43" i="35"/>
  <c r="AE43" i="33"/>
  <c r="J139" i="31"/>
  <c r="AF43" i="36"/>
  <c r="AE43" i="35"/>
  <c r="AE19" i="34"/>
  <c r="AF19" i="34"/>
  <c r="AF19" i="35"/>
  <c r="P13" i="31"/>
  <c r="P55" i="31"/>
  <c r="Q6" i="31"/>
  <c r="R59" i="24"/>
  <c r="Q63" i="31"/>
  <c r="Q46" i="31"/>
  <c r="P62" i="31"/>
  <c r="P46" i="31"/>
  <c r="P63" i="31"/>
  <c r="P18" i="31"/>
  <c r="P76" i="31"/>
  <c r="P60" i="31"/>
  <c r="P32" i="31"/>
  <c r="P4" i="31"/>
  <c r="Q57" i="24"/>
  <c r="O6" i="31"/>
  <c r="L48" i="31"/>
  <c r="O62" i="31"/>
  <c r="N21" i="31"/>
  <c r="L7" i="31"/>
  <c r="M59" i="24"/>
  <c r="H48" i="31"/>
  <c r="O7" i="31"/>
  <c r="P60" i="24"/>
  <c r="H63" i="31"/>
  <c r="L62" i="31"/>
  <c r="L34" i="31"/>
  <c r="N41" i="31"/>
  <c r="H35" i="31"/>
  <c r="L49" i="31"/>
  <c r="O48" i="31"/>
  <c r="O63" i="31"/>
  <c r="K7" i="31"/>
  <c r="L60" i="24"/>
  <c r="O35" i="31"/>
  <c r="M35" i="31"/>
  <c r="O34" i="31"/>
  <c r="M34" i="31"/>
  <c r="H32" i="31"/>
  <c r="N13" i="31"/>
  <c r="K21" i="31"/>
  <c r="O55" i="31"/>
  <c r="N27" i="31"/>
  <c r="O49" i="31"/>
  <c r="M49" i="31"/>
  <c r="M7" i="31"/>
  <c r="N60" i="24"/>
  <c r="K62" i="31"/>
  <c r="L35" i="31"/>
  <c r="N63" i="31"/>
  <c r="K48" i="31"/>
  <c r="K20" i="31"/>
  <c r="M63" i="31"/>
  <c r="K35" i="31"/>
  <c r="N35" i="31"/>
  <c r="N34" i="31"/>
  <c r="N20" i="31"/>
  <c r="N48" i="31"/>
  <c r="K34" i="31"/>
  <c r="M62" i="31"/>
  <c r="K63" i="31"/>
  <c r="L14" i="24"/>
  <c r="L38" i="24" s="1"/>
  <c r="O14" i="24"/>
  <c r="O38" i="24" s="1"/>
  <c r="N14" i="24"/>
  <c r="N38" i="24" s="1"/>
  <c r="K14" i="24"/>
  <c r="K38" i="24" s="1"/>
  <c r="P14" i="24"/>
  <c r="P38" i="24" s="1"/>
  <c r="J38" i="24"/>
  <c r="I4" i="31" s="1"/>
  <c r="KL21" i="18"/>
  <c r="D18" i="18" s="1"/>
  <c r="M14" i="24"/>
  <c r="M38" i="24" s="1"/>
  <c r="L4" i="31" s="1"/>
  <c r="O20" i="31"/>
  <c r="O21" i="31"/>
  <c r="H62" i="31"/>
  <c r="H21" i="31"/>
  <c r="H49" i="31"/>
  <c r="M69" i="31"/>
  <c r="M20" i="31"/>
  <c r="L27" i="31"/>
  <c r="M55" i="31"/>
  <c r="H7" i="31"/>
  <c r="O60" i="24"/>
  <c r="M27" i="31"/>
  <c r="H34" i="31"/>
  <c r="O13" i="31"/>
  <c r="H18" i="31"/>
  <c r="L13" i="31"/>
  <c r="O60" i="31"/>
  <c r="AE17" i="27"/>
  <c r="AE16" i="27"/>
  <c r="L69" i="31"/>
  <c r="H69" i="31"/>
  <c r="H55" i="31"/>
  <c r="O32" i="31"/>
  <c r="J82" i="31"/>
  <c r="AF17" i="27"/>
  <c r="AF19" i="30"/>
  <c r="AF19" i="28"/>
  <c r="AF19" i="27"/>
  <c r="AF19" i="24"/>
  <c r="AF19" i="29"/>
  <c r="AF19" i="26"/>
  <c r="H46" i="31"/>
  <c r="AF16" i="28"/>
  <c r="J40" i="28"/>
  <c r="J59" i="28" s="1"/>
  <c r="AE59" i="28" s="1"/>
  <c r="AE16" i="30"/>
  <c r="AF16" i="27"/>
  <c r="AF17" i="30"/>
  <c r="AE16" i="29"/>
  <c r="AF17" i="28"/>
  <c r="K41" i="28"/>
  <c r="K60" i="28" s="1"/>
  <c r="AE60" i="28" s="1"/>
  <c r="J21" i="31"/>
  <c r="AF17" i="24"/>
  <c r="AF16" i="30"/>
  <c r="I57" i="24"/>
  <c r="AE41" i="29"/>
  <c r="E79" i="29" s="1"/>
  <c r="AE16" i="28"/>
  <c r="AF17" i="29"/>
  <c r="O82" i="31"/>
  <c r="I82" i="31"/>
  <c r="N82" i="31"/>
  <c r="AE17" i="29"/>
  <c r="AF16" i="29"/>
  <c r="AE17" i="26"/>
  <c r="I26" i="31"/>
  <c r="M82" i="31"/>
  <c r="AF16" i="24"/>
  <c r="AE16" i="26"/>
  <c r="AE17" i="28"/>
  <c r="AE17" i="24"/>
  <c r="AF17" i="26"/>
  <c r="AF16" i="26"/>
  <c r="J41" i="26"/>
  <c r="J60" i="26" s="1"/>
  <c r="AE60" i="26" s="1"/>
  <c r="AE16" i="24"/>
  <c r="I6" i="31"/>
  <c r="J59" i="24"/>
  <c r="J7" i="31"/>
  <c r="K60" i="24"/>
  <c r="AF40" i="24"/>
  <c r="J6" i="31"/>
  <c r="K59" i="24"/>
  <c r="AE40" i="24"/>
  <c r="E78" i="24" s="1"/>
  <c r="J35" i="31"/>
  <c r="J76" i="31"/>
  <c r="J20" i="31"/>
  <c r="J62" i="31"/>
  <c r="J34" i="31"/>
  <c r="AF41" i="30"/>
  <c r="I77" i="31"/>
  <c r="AE41" i="30"/>
  <c r="E79" i="30" s="1"/>
  <c r="I76" i="31"/>
  <c r="AE40" i="30"/>
  <c r="E78" i="30" s="1"/>
  <c r="AF40" i="30"/>
  <c r="J77" i="31"/>
  <c r="AE17" i="30"/>
  <c r="AE41" i="27"/>
  <c r="E79" i="27" s="1"/>
  <c r="AE41" i="24"/>
  <c r="E79" i="24" s="1"/>
  <c r="AF40" i="26"/>
  <c r="AF40" i="29"/>
  <c r="AF40" i="27"/>
  <c r="K82" i="31"/>
  <c r="AE18" i="30"/>
  <c r="L54" i="31"/>
  <c r="H82" i="31"/>
  <c r="AF18" i="30"/>
  <c r="J43" i="30"/>
  <c r="J66" i="30" s="1"/>
  <c r="AE66" i="30" s="1"/>
  <c r="AE19" i="30"/>
  <c r="J83" i="31"/>
  <c r="O65" i="24"/>
  <c r="AF41" i="29"/>
  <c r="AF41" i="24"/>
  <c r="AF41" i="27"/>
  <c r="K26" i="31"/>
  <c r="K54" i="31"/>
  <c r="L68" i="31"/>
  <c r="O26" i="31"/>
  <c r="J54" i="31"/>
  <c r="I40" i="31"/>
  <c r="AE40" i="27"/>
  <c r="E78" i="27" s="1"/>
  <c r="L12" i="31"/>
  <c r="I65" i="24"/>
  <c r="AE18" i="28"/>
  <c r="I54" i="31"/>
  <c r="AE40" i="26"/>
  <c r="E78" i="26" s="1"/>
  <c r="AE40" i="29"/>
  <c r="E78" i="29" s="1"/>
  <c r="I12" i="31"/>
  <c r="J40" i="31"/>
  <c r="K40" i="31"/>
  <c r="N68" i="31"/>
  <c r="K65" i="24"/>
  <c r="I68" i="31"/>
  <c r="AF42" i="28"/>
  <c r="M12" i="31"/>
  <c r="N54" i="31"/>
  <c r="H68" i="31"/>
  <c r="AF18" i="28"/>
  <c r="AE18" i="29"/>
  <c r="AF18" i="29"/>
  <c r="AE18" i="24"/>
  <c r="AE19" i="27"/>
  <c r="AF18" i="27"/>
  <c r="AF18" i="26"/>
  <c r="AF18" i="24"/>
  <c r="M40" i="31"/>
  <c r="O54" i="31"/>
  <c r="K12" i="31"/>
  <c r="M54" i="31"/>
  <c r="AE18" i="27"/>
  <c r="AE42" i="28"/>
  <c r="L40" i="31"/>
  <c r="J68" i="31"/>
  <c r="K68" i="31"/>
  <c r="AE18" i="26"/>
  <c r="AE42" i="24"/>
  <c r="K66" i="24"/>
  <c r="J13" i="31"/>
  <c r="AE19" i="28"/>
  <c r="I55" i="31"/>
  <c r="H40" i="31"/>
  <c r="AE42" i="27"/>
  <c r="AF42" i="27"/>
  <c r="I41" i="31"/>
  <c r="J26" i="31"/>
  <c r="M26" i="31"/>
  <c r="AE42" i="29"/>
  <c r="M68" i="31"/>
  <c r="N26" i="31"/>
  <c r="AF43" i="28"/>
  <c r="AF43" i="29"/>
  <c r="I35" i="31"/>
  <c r="I49" i="31"/>
  <c r="I7" i="31"/>
  <c r="J60" i="24"/>
  <c r="I20" i="31"/>
  <c r="I63" i="31"/>
  <c r="I62" i="31"/>
  <c r="I34" i="31"/>
  <c r="AF42" i="24"/>
  <c r="P65" i="24"/>
  <c r="J41" i="31"/>
  <c r="AE19" i="24"/>
  <c r="J55" i="31"/>
  <c r="AE43" i="29"/>
  <c r="AE43" i="28"/>
  <c r="AE19" i="29"/>
  <c r="AE19" i="26"/>
  <c r="J69" i="31"/>
  <c r="J27" i="31"/>
  <c r="I13" i="31"/>
  <c r="J66" i="24"/>
  <c r="I27" i="31"/>
  <c r="AF43" i="26"/>
  <c r="AE43" i="26"/>
  <c r="AE43" i="27"/>
  <c r="H41" i="31"/>
  <c r="AF43" i="27"/>
  <c r="H27" i="31"/>
  <c r="H60" i="31"/>
  <c r="AF43" i="24"/>
  <c r="AE43" i="24"/>
  <c r="I66" i="24"/>
  <c r="I110" i="31"/>
  <c r="I96" i="31"/>
  <c r="X37" i="25"/>
  <c r="AE42" i="33"/>
  <c r="W37" i="25"/>
  <c r="AB37" i="25"/>
  <c r="Z37" i="25"/>
  <c r="V37" i="25"/>
  <c r="R37" i="25"/>
  <c r="AA37" i="25"/>
  <c r="U37" i="25"/>
  <c r="AC37" i="25"/>
  <c r="T37" i="25"/>
  <c r="Y37" i="25"/>
  <c r="H138" i="31"/>
  <c r="AF42" i="36"/>
  <c r="AE42" i="36"/>
  <c r="H26" i="31"/>
  <c r="AF42" i="34"/>
  <c r="AF42" i="33"/>
  <c r="AF42" i="26"/>
  <c r="AE42" i="26"/>
  <c r="AE42" i="34"/>
  <c r="AF42" i="30"/>
  <c r="AE42" i="30"/>
  <c r="AF42" i="29"/>
  <c r="K62" i="42" l="1"/>
  <c r="K64" i="42" s="1"/>
  <c r="AE57" i="28"/>
  <c r="AC68" i="28" s="1"/>
  <c r="I70" i="28" s="1"/>
  <c r="AE57" i="27"/>
  <c r="AC68" i="27" s="1"/>
  <c r="I70" i="27" s="1"/>
  <c r="AE57" i="36"/>
  <c r="AC68" i="36" s="1"/>
  <c r="I70" i="36" s="1"/>
  <c r="AE57" i="34"/>
  <c r="AC68" i="34" s="1"/>
  <c r="I70" i="34" s="1"/>
  <c r="AE57" i="26"/>
  <c r="AC68" i="26" s="1"/>
  <c r="I70" i="26" s="1"/>
  <c r="AE57" i="30"/>
  <c r="AC68" i="30" s="1"/>
  <c r="I70" i="30" s="1"/>
  <c r="T36" i="39" s="1"/>
  <c r="AE57" i="29"/>
  <c r="AC68" i="29" s="1"/>
  <c r="I70" i="29" s="1"/>
  <c r="T35" i="39" s="1"/>
  <c r="AE57" i="35"/>
  <c r="AC68" i="35" s="1"/>
  <c r="I70" i="35" s="1"/>
  <c r="AE57" i="33"/>
  <c r="AC68" i="33" s="1"/>
  <c r="I70" i="33" s="1"/>
  <c r="K25" i="42"/>
  <c r="M25" i="42" s="1"/>
  <c r="K21" i="42"/>
  <c r="M21" i="42" s="1"/>
  <c r="V32" i="25"/>
  <c r="AE41" i="26"/>
  <c r="E79" i="26" s="1"/>
  <c r="J32" i="31"/>
  <c r="AF6" i="31" s="1"/>
  <c r="K46" i="31"/>
  <c r="J88" i="31"/>
  <c r="I18" i="31"/>
  <c r="J46" i="31"/>
  <c r="L32" i="31"/>
  <c r="J18" i="31"/>
  <c r="L18" i="31"/>
  <c r="J102" i="31"/>
  <c r="J74" i="31"/>
  <c r="AF9" i="31" s="1"/>
  <c r="AD38" i="25"/>
  <c r="AD32" i="25"/>
  <c r="V38" i="25"/>
  <c r="V31" i="25"/>
  <c r="AD37" i="25"/>
  <c r="AD31" i="25"/>
  <c r="Q32" i="31"/>
  <c r="Q4" i="31"/>
  <c r="Q116" i="31"/>
  <c r="Q88" i="31"/>
  <c r="Q130" i="31"/>
  <c r="Q74" i="31"/>
  <c r="Q102" i="31"/>
  <c r="M60" i="31"/>
  <c r="V29" i="25"/>
  <c r="J60" i="31"/>
  <c r="AF8" i="31" s="1"/>
  <c r="M18" i="31"/>
  <c r="N18" i="31"/>
  <c r="N32" i="31"/>
  <c r="AD29" i="25"/>
  <c r="M38" i="25"/>
  <c r="N74" i="31"/>
  <c r="N88" i="31"/>
  <c r="N116" i="31"/>
  <c r="N130" i="31"/>
  <c r="N102" i="31"/>
  <c r="AF14" i="28"/>
  <c r="J130" i="31"/>
  <c r="M130" i="31"/>
  <c r="M102" i="31"/>
  <c r="M74" i="31"/>
  <c r="M88" i="31"/>
  <c r="M116" i="31"/>
  <c r="S31" i="25"/>
  <c r="AB32" i="25"/>
  <c r="AB31" i="25"/>
  <c r="AB29" i="25"/>
  <c r="Y31" i="25"/>
  <c r="K32" i="31"/>
  <c r="AF14" i="27"/>
  <c r="AE38" i="27"/>
  <c r="AE45" i="27" s="1"/>
  <c r="I32" i="31"/>
  <c r="AF38" i="29"/>
  <c r="AE14" i="26"/>
  <c r="AE20" i="26" s="1"/>
  <c r="L60" i="31"/>
  <c r="AE14" i="29"/>
  <c r="AE20" i="29" s="1"/>
  <c r="W46" i="31"/>
  <c r="W74" i="31"/>
  <c r="W18" i="31"/>
  <c r="W116" i="31"/>
  <c r="W4" i="31"/>
  <c r="X57" i="24"/>
  <c r="W32" i="31"/>
  <c r="W88" i="31"/>
  <c r="W102" i="31"/>
  <c r="Y32" i="25"/>
  <c r="W130" i="31"/>
  <c r="W60" i="31"/>
  <c r="AE38" i="28"/>
  <c r="AE38" i="26"/>
  <c r="AE38" i="29"/>
  <c r="AE45" i="29" s="1"/>
  <c r="AF38" i="28"/>
  <c r="AF14" i="29"/>
  <c r="AE14" i="27"/>
  <c r="AE20" i="27" s="1"/>
  <c r="AF14" i="26"/>
  <c r="AF38" i="26"/>
  <c r="K60" i="31"/>
  <c r="L46" i="31"/>
  <c r="AE14" i="28"/>
  <c r="AE20" i="28" s="1"/>
  <c r="AF38" i="27"/>
  <c r="I46" i="31"/>
  <c r="I60" i="31"/>
  <c r="AE14" i="34"/>
  <c r="AE20" i="34" s="1"/>
  <c r="AE14" i="36"/>
  <c r="AE20" i="36" s="1"/>
  <c r="AF14" i="30"/>
  <c r="K102" i="31"/>
  <c r="I116" i="31"/>
  <c r="AE38" i="33"/>
  <c r="AE45" i="33" s="1"/>
  <c r="AF38" i="33"/>
  <c r="H88" i="31"/>
  <c r="L102" i="31"/>
  <c r="AF38" i="34"/>
  <c r="AE38" i="34"/>
  <c r="AE45" i="34" s="1"/>
  <c r="H102" i="31"/>
  <c r="K130" i="31"/>
  <c r="AE38" i="35"/>
  <c r="AE45" i="35" s="1"/>
  <c r="H116" i="31"/>
  <c r="AF38" i="35"/>
  <c r="AE14" i="30"/>
  <c r="AE20" i="30" s="1"/>
  <c r="I102" i="31"/>
  <c r="AF14" i="33"/>
  <c r="L116" i="31"/>
  <c r="K116" i="31"/>
  <c r="AF14" i="36"/>
  <c r="AE14" i="35"/>
  <c r="AE20" i="35" s="1"/>
  <c r="AE38" i="30"/>
  <c r="H74" i="31"/>
  <c r="AF38" i="30"/>
  <c r="I130" i="31"/>
  <c r="AE14" i="33"/>
  <c r="AE20" i="33" s="1"/>
  <c r="L88" i="31"/>
  <c r="AF14" i="34"/>
  <c r="K74" i="31"/>
  <c r="K88" i="31"/>
  <c r="AF38" i="36"/>
  <c r="AE38" i="36"/>
  <c r="AE45" i="36" s="1"/>
  <c r="H130" i="31"/>
  <c r="AF14" i="35"/>
  <c r="I74" i="31"/>
  <c r="I88" i="31"/>
  <c r="L74" i="31"/>
  <c r="L130" i="31"/>
  <c r="S38" i="25"/>
  <c r="P32" i="25"/>
  <c r="R32" i="25"/>
  <c r="R31" i="25"/>
  <c r="S32" i="25"/>
  <c r="R38" i="25"/>
  <c r="R29" i="25"/>
  <c r="N31" i="25"/>
  <c r="P31" i="25"/>
  <c r="O31" i="25"/>
  <c r="Q37" i="25"/>
  <c r="MN21" i="18"/>
  <c r="ND21" i="18"/>
  <c r="MO21" i="18"/>
  <c r="NU21" i="18"/>
  <c r="NF21" i="18"/>
  <c r="MQ21" i="18"/>
  <c r="MY21" i="18"/>
  <c r="MR21" i="18"/>
  <c r="NH21" i="18"/>
  <c r="NX21" i="18"/>
  <c r="MS21" i="18"/>
  <c r="NI21" i="18"/>
  <c r="NY21" i="18"/>
  <c r="MT21" i="18"/>
  <c r="NJ21" i="18"/>
  <c r="NZ21" i="18"/>
  <c r="NG21" i="18"/>
  <c r="NK21" i="18"/>
  <c r="NO21" i="18"/>
  <c r="OB21" i="18"/>
  <c r="NM21" i="18"/>
  <c r="MX21" i="18"/>
  <c r="OD21" i="18"/>
  <c r="OA21" i="18"/>
  <c r="MV21" i="18"/>
  <c r="NL21" i="18"/>
  <c r="MW21" i="18"/>
  <c r="OC21" i="18"/>
  <c r="NN21" i="18"/>
  <c r="NW21" i="18"/>
  <c r="OE21" i="18"/>
  <c r="MZ21" i="18"/>
  <c r="NP21" i="18"/>
  <c r="OF21" i="18"/>
  <c r="NA21" i="18"/>
  <c r="NQ21" i="18"/>
  <c r="OG21" i="18"/>
  <c r="NB21" i="18"/>
  <c r="NR21" i="18"/>
  <c r="ML21" i="18"/>
  <c r="NS21" i="18"/>
  <c r="NC21" i="18"/>
  <c r="MM21" i="18"/>
  <c r="NT21" i="18"/>
  <c r="NE21" i="18"/>
  <c r="MP21" i="18"/>
  <c r="NV21" i="18"/>
  <c r="MU21" i="18"/>
  <c r="N38" i="25"/>
  <c r="Q31" i="25"/>
  <c r="P38" i="25"/>
  <c r="Q38" i="25"/>
  <c r="P37" i="25"/>
  <c r="O32" i="25"/>
  <c r="N32" i="25"/>
  <c r="O38" i="25"/>
  <c r="J32" i="25"/>
  <c r="O37" i="25"/>
  <c r="M37" i="25"/>
  <c r="L38" i="25"/>
  <c r="L37" i="25"/>
  <c r="N37" i="25"/>
  <c r="J38" i="25"/>
  <c r="M32" i="25"/>
  <c r="J31" i="25"/>
  <c r="Q32" i="25"/>
  <c r="M57" i="24"/>
  <c r="AF14" i="24"/>
  <c r="AE14" i="24"/>
  <c r="AE20" i="24" s="1"/>
  <c r="O4" i="31"/>
  <c r="Q29" i="25" s="1"/>
  <c r="P57" i="24"/>
  <c r="K4" i="31"/>
  <c r="L57" i="24"/>
  <c r="N4" i="31"/>
  <c r="O57" i="24"/>
  <c r="K57" i="24"/>
  <c r="J4" i="31"/>
  <c r="AE38" i="24"/>
  <c r="AF38" i="24"/>
  <c r="M4" i="31"/>
  <c r="N57" i="24"/>
  <c r="J57" i="24"/>
  <c r="I48" i="31"/>
  <c r="K31" i="25" s="1"/>
  <c r="AF40" i="28"/>
  <c r="J49" i="31"/>
  <c r="AE40" i="28"/>
  <c r="E78" i="28" s="1"/>
  <c r="AF41" i="28"/>
  <c r="L31" i="25"/>
  <c r="AE60" i="24"/>
  <c r="AE41" i="28"/>
  <c r="E79" i="28" s="1"/>
  <c r="I21" i="31"/>
  <c r="AE59" i="24"/>
  <c r="AF41" i="26"/>
  <c r="I83" i="31"/>
  <c r="K38" i="25" s="1"/>
  <c r="AE43" i="30"/>
  <c r="AF43" i="30"/>
  <c r="AE65" i="24"/>
  <c r="AE66" i="24"/>
  <c r="K37" i="25"/>
  <c r="J37" i="25"/>
  <c r="S32" i="39" l="1"/>
  <c r="T32" i="39"/>
  <c r="S38" i="39"/>
  <c r="T38" i="39"/>
  <c r="I72" i="27"/>
  <c r="T33" i="39"/>
  <c r="I72" i="33"/>
  <c r="T37" i="39"/>
  <c r="I72" i="28"/>
  <c r="T34" i="39"/>
  <c r="I72" i="35"/>
  <c r="T39" i="39"/>
  <c r="S40" i="39"/>
  <c r="T40" i="39"/>
  <c r="AE45" i="26"/>
  <c r="AE45" i="30"/>
  <c r="AE45" i="28"/>
  <c r="E82" i="24"/>
  <c r="AE45" i="24"/>
  <c r="I72" i="34"/>
  <c r="I72" i="36"/>
  <c r="S39" i="39"/>
  <c r="I72" i="26"/>
  <c r="S33" i="39"/>
  <c r="S34" i="39"/>
  <c r="S37" i="39"/>
  <c r="E77" i="30"/>
  <c r="E82" i="30"/>
  <c r="J85" i="27"/>
  <c r="J89" i="27" s="1"/>
  <c r="J88" i="27"/>
  <c r="M88" i="27" s="1"/>
  <c r="E77" i="27"/>
  <c r="E82" i="27"/>
  <c r="J88" i="35"/>
  <c r="M88" i="35" s="1"/>
  <c r="J85" i="35"/>
  <c r="J89" i="35" s="1"/>
  <c r="E82" i="35"/>
  <c r="E77" i="35"/>
  <c r="E77" i="33"/>
  <c r="E82" i="33"/>
  <c r="J85" i="29"/>
  <c r="J88" i="29"/>
  <c r="M88" i="29" s="1"/>
  <c r="I72" i="30"/>
  <c r="S36" i="39"/>
  <c r="J88" i="30"/>
  <c r="M88" i="30" s="1"/>
  <c r="J85" i="30"/>
  <c r="J89" i="30" s="1"/>
  <c r="J85" i="28"/>
  <c r="J89" i="28" s="1"/>
  <c r="J88" i="28"/>
  <c r="M88" i="28" s="1"/>
  <c r="E77" i="29"/>
  <c r="E82" i="29"/>
  <c r="S35" i="39"/>
  <c r="I72" i="29"/>
  <c r="J88" i="34"/>
  <c r="M88" i="34" s="1"/>
  <c r="J85" i="34"/>
  <c r="J89" i="34" s="1"/>
  <c r="J88" i="33"/>
  <c r="M88" i="33" s="1"/>
  <c r="J85" i="33"/>
  <c r="J89" i="33" s="1"/>
  <c r="E77" i="26"/>
  <c r="E82" i="26"/>
  <c r="J88" i="26"/>
  <c r="M88" i="26" s="1"/>
  <c r="J85" i="26"/>
  <c r="J89" i="26" s="1"/>
  <c r="E82" i="34"/>
  <c r="E77" i="34"/>
  <c r="E77" i="28"/>
  <c r="E82" i="28"/>
  <c r="E77" i="36"/>
  <c r="E82" i="36"/>
  <c r="J88" i="36"/>
  <c r="M88" i="36" s="1"/>
  <c r="J85" i="36"/>
  <c r="J89" i="36" s="1"/>
  <c r="K32" i="25"/>
  <c r="AF5" i="31"/>
  <c r="N29" i="25"/>
  <c r="R32" i="39"/>
  <c r="J29" i="25"/>
  <c r="L29" i="25"/>
  <c r="K29" i="25"/>
  <c r="AK38" i="25"/>
  <c r="AK31" i="25"/>
  <c r="AK37" i="25"/>
  <c r="H32" i="42" s="1"/>
  <c r="O29" i="25"/>
  <c r="S29" i="25"/>
  <c r="J88" i="24"/>
  <c r="M88" i="24" s="1"/>
  <c r="J85" i="24"/>
  <c r="J89" i="24" s="1"/>
  <c r="C8" i="34"/>
  <c r="P29" i="25"/>
  <c r="AF24" i="19"/>
  <c r="AG24" i="19" s="1"/>
  <c r="AF22" i="19"/>
  <c r="AG22" i="19" s="1"/>
  <c r="Y29" i="25"/>
  <c r="C8" i="27"/>
  <c r="M29" i="25"/>
  <c r="C8" i="26"/>
  <c r="C8" i="29"/>
  <c r="C8" i="35"/>
  <c r="AF21" i="19"/>
  <c r="AG21" i="19" s="1"/>
  <c r="C8" i="36"/>
  <c r="C8" i="33"/>
  <c r="C8" i="30"/>
  <c r="C8" i="28"/>
  <c r="C8" i="24"/>
  <c r="E77" i="24"/>
  <c r="AG38" i="25"/>
  <c r="AF20" i="19"/>
  <c r="AG20" i="19" s="1"/>
  <c r="AF7" i="31"/>
  <c r="L32" i="25"/>
  <c r="AF38" i="25"/>
  <c r="AG31" i="25"/>
  <c r="AE57" i="24"/>
  <c r="AF4" i="31"/>
  <c r="AF23" i="19"/>
  <c r="AG23" i="19" s="1"/>
  <c r="AF31" i="25"/>
  <c r="AF25" i="19"/>
  <c r="AF28" i="19"/>
  <c r="AF27" i="19"/>
  <c r="AF26" i="19"/>
  <c r="AF29" i="19"/>
  <c r="AF37" i="25"/>
  <c r="AG37" i="25"/>
  <c r="H28" i="42" l="1"/>
  <c r="H22" i="42"/>
  <c r="H29" i="42"/>
  <c r="H23" i="42"/>
  <c r="J87" i="30"/>
  <c r="J87" i="33"/>
  <c r="J86" i="26"/>
  <c r="J87" i="35"/>
  <c r="J87" i="26"/>
  <c r="J87" i="34"/>
  <c r="J87" i="28"/>
  <c r="J87" i="36"/>
  <c r="J87" i="27"/>
  <c r="J89" i="29"/>
  <c r="J87" i="29"/>
  <c r="J87" i="24"/>
  <c r="AC68" i="24"/>
  <c r="I70" i="24" s="1"/>
  <c r="J32" i="42"/>
  <c r="AK32" i="25"/>
  <c r="AK29" i="25"/>
  <c r="AG29" i="25"/>
  <c r="AF29" i="25"/>
  <c r="I4" i="29"/>
  <c r="R35" i="39"/>
  <c r="J86" i="29" s="1"/>
  <c r="R33" i="39"/>
  <c r="J86" i="27" s="1"/>
  <c r="I4" i="36"/>
  <c r="R40" i="39"/>
  <c r="J86" i="36" s="1"/>
  <c r="I4" i="33"/>
  <c r="R37" i="39"/>
  <c r="J86" i="33" s="1"/>
  <c r="I4" i="35"/>
  <c r="R39" i="39"/>
  <c r="J86" i="35" s="1"/>
  <c r="I4" i="28"/>
  <c r="R34" i="39"/>
  <c r="J86" i="28" s="1"/>
  <c r="R36" i="39"/>
  <c r="J86" i="30" s="1"/>
  <c r="I4" i="34"/>
  <c r="R38" i="39"/>
  <c r="J86" i="34" s="1"/>
  <c r="AF32" i="25"/>
  <c r="AG32" i="25"/>
  <c r="AG26" i="19"/>
  <c r="AG27" i="19"/>
  <c r="AG28" i="19"/>
  <c r="AG29" i="19"/>
  <c r="AG25" i="19"/>
  <c r="S31" i="39" l="1"/>
  <c r="T31" i="39"/>
  <c r="J29" i="42"/>
  <c r="K29" i="42" s="1"/>
  <c r="J28" i="42"/>
  <c r="K28" i="42" s="1"/>
  <c r="H30" i="42"/>
  <c r="J30" i="42" s="1"/>
  <c r="H24" i="42"/>
  <c r="H26" i="42"/>
  <c r="H20" i="42"/>
  <c r="R31" i="39"/>
  <c r="J86" i="24" s="1"/>
  <c r="I72" i="24"/>
  <c r="I4" i="24" s="1"/>
  <c r="J23" i="42"/>
  <c r="J22" i="42"/>
  <c r="K32" i="42"/>
  <c r="AK40" i="25"/>
  <c r="I4" i="27"/>
  <c r="AF40" i="25"/>
  <c r="I4" i="26"/>
  <c r="I4" i="30"/>
  <c r="J26" i="42" l="1"/>
  <c r="K26" i="42" s="1"/>
  <c r="J45" i="25"/>
  <c r="K23" i="42"/>
  <c r="M23" i="42" s="1"/>
  <c r="K22" i="42"/>
  <c r="M22" i="42" s="1"/>
  <c r="J24" i="42"/>
  <c r="J20" i="42"/>
  <c r="K30" i="42"/>
  <c r="AG40" i="25"/>
  <c r="C8" i="25" s="1"/>
  <c r="J42" i="25"/>
  <c r="J43" i="25" s="1"/>
  <c r="J47" i="25" l="1"/>
  <c r="AK49" i="25" s="1"/>
  <c r="J44" i="25"/>
  <c r="X50" i="25" s="1"/>
  <c r="K20" i="42"/>
  <c r="K24" i="42"/>
  <c r="J46" i="25"/>
  <c r="K59" i="42" l="1"/>
  <c r="E68" i="42" s="1"/>
  <c r="M24" i="42"/>
</calcChain>
</file>

<file path=xl/sharedStrings.xml><?xml version="1.0" encoding="utf-8"?>
<sst xmlns="http://schemas.openxmlformats.org/spreadsheetml/2006/main" count="3078" uniqueCount="684">
  <si>
    <t>Roster of Care</t>
  </si>
  <si>
    <t>DAY</t>
  </si>
  <si>
    <t>12am</t>
  </si>
  <si>
    <t>1am</t>
  </si>
  <si>
    <t>2am</t>
  </si>
  <si>
    <t>3am</t>
  </si>
  <si>
    <t>4am</t>
  </si>
  <si>
    <t>5am</t>
  </si>
  <si>
    <t>6am</t>
  </si>
  <si>
    <t>7am</t>
  </si>
  <si>
    <t>8am</t>
  </si>
  <si>
    <t>9am</t>
  </si>
  <si>
    <t>10am</t>
  </si>
  <si>
    <t>11am</t>
  </si>
  <si>
    <t>12pm</t>
  </si>
  <si>
    <t>1pm</t>
  </si>
  <si>
    <t>2pm</t>
  </si>
  <si>
    <t>3pm</t>
  </si>
  <si>
    <t>4pm</t>
  </si>
  <si>
    <t>5pm</t>
  </si>
  <si>
    <t>6pm</t>
  </si>
  <si>
    <t>7pm</t>
  </si>
  <si>
    <t>8pm</t>
  </si>
  <si>
    <t>9pm</t>
  </si>
  <si>
    <t>10pm</t>
  </si>
  <si>
    <t>11pm</t>
  </si>
  <si>
    <t>Mon</t>
  </si>
  <si>
    <t>2:3</t>
  </si>
  <si>
    <t>1:2</t>
  </si>
  <si>
    <t>1:3</t>
  </si>
  <si>
    <t>Tues</t>
  </si>
  <si>
    <t>Wed</t>
  </si>
  <si>
    <t>Fri</t>
  </si>
  <si>
    <t>Sat</t>
  </si>
  <si>
    <t>Sun</t>
  </si>
  <si>
    <t>Yes</t>
  </si>
  <si>
    <t>Thu</t>
  </si>
  <si>
    <t>hrs / week</t>
  </si>
  <si>
    <t>Sleepovers</t>
  </si>
  <si>
    <t>nights / week</t>
  </si>
  <si>
    <t>Active (Mon-Fri) overnight shift</t>
  </si>
  <si>
    <t>3:1</t>
  </si>
  <si>
    <t>Units</t>
  </si>
  <si>
    <t>Total</t>
  </si>
  <si>
    <t>Irregular supports</t>
  </si>
  <si>
    <t>Total:</t>
  </si>
  <si>
    <t>No</t>
  </si>
  <si>
    <t>Time flag</t>
  </si>
  <si>
    <t>S_Day</t>
  </si>
  <si>
    <t>E_Day</t>
  </si>
  <si>
    <t>3:2</t>
  </si>
  <si>
    <t>Day</t>
  </si>
  <si>
    <t>Night</t>
  </si>
  <si>
    <t>Sleep</t>
  </si>
  <si>
    <t>Night cutoff time:</t>
  </si>
  <si>
    <t>Ratio Combinations:</t>
  </si>
  <si>
    <t>Choices:</t>
  </si>
  <si>
    <t>5:4</t>
  </si>
  <si>
    <t xml:space="preserve">Each block is </t>
  </si>
  <si>
    <t>Hour</t>
  </si>
  <si>
    <t>$ / week</t>
  </si>
  <si>
    <t>$ / year</t>
  </si>
  <si>
    <t>Hourly Breakdown</t>
  </si>
  <si>
    <t>Participant Name:</t>
  </si>
  <si>
    <t>All Ratios:</t>
  </si>
  <si>
    <t>1:1</t>
  </si>
  <si>
    <t>1:4</t>
  </si>
  <si>
    <t>1:5</t>
  </si>
  <si>
    <t>1:6</t>
  </si>
  <si>
    <t>2:1</t>
  </si>
  <si>
    <t>2:2</t>
  </si>
  <si>
    <t>2:5</t>
  </si>
  <si>
    <t>3:4</t>
  </si>
  <si>
    <t>3:5</t>
  </si>
  <si>
    <t>4:1</t>
  </si>
  <si>
    <t>4:3</t>
  </si>
  <si>
    <t>4:4</t>
  </si>
  <si>
    <t>4:5</t>
  </si>
  <si>
    <t>5:1</t>
  </si>
  <si>
    <t>5:2</t>
  </si>
  <si>
    <t>5:3</t>
  </si>
  <si>
    <t>5:6</t>
  </si>
  <si>
    <t>6:1</t>
  </si>
  <si>
    <t>6:5</t>
  </si>
  <si>
    <t>7:1</t>
  </si>
  <si>
    <t>7:2</t>
  </si>
  <si>
    <t>7:3</t>
  </si>
  <si>
    <t>7:4</t>
  </si>
  <si>
    <t>7:5</t>
  </si>
  <si>
    <t>7:6</t>
  </si>
  <si>
    <t>8:1</t>
  </si>
  <si>
    <t>8:3</t>
  </si>
  <si>
    <t>8:5</t>
  </si>
  <si>
    <t>9:1</t>
  </si>
  <si>
    <t>9:2</t>
  </si>
  <si>
    <t>9:4</t>
  </si>
  <si>
    <t>9:5</t>
  </si>
  <si>
    <t>9:7</t>
  </si>
  <si>
    <t>9:8</t>
  </si>
  <si>
    <t>2:4</t>
  </si>
  <si>
    <t>2:6</t>
  </si>
  <si>
    <t>3:3</t>
  </si>
  <si>
    <t>3:6</t>
  </si>
  <si>
    <t>4:2</t>
  </si>
  <si>
    <t>4:6</t>
  </si>
  <si>
    <t>5:5</t>
  </si>
  <si>
    <t>6:2</t>
  </si>
  <si>
    <t>6:3</t>
  </si>
  <si>
    <t>6:4</t>
  </si>
  <si>
    <t>6:6</t>
  </si>
  <si>
    <t>8:2</t>
  </si>
  <si>
    <t>8:4</t>
  </si>
  <si>
    <t>8:6</t>
  </si>
  <si>
    <t>Ratio Summary</t>
  </si>
  <si>
    <t>(Please use this section to help NDIA staff to understand your proposed roster of care)</t>
  </si>
  <si>
    <t>Example participant</t>
  </si>
  <si>
    <t>Mon-Fri (6am-8pm)</t>
  </si>
  <si>
    <t>Mon-Fri (8pm-12am)</t>
  </si>
  <si>
    <t>Saturday</t>
  </si>
  <si>
    <t>Sunday</t>
  </si>
  <si>
    <t>Public holiday</t>
  </si>
  <si>
    <t>9:3</t>
  </si>
  <si>
    <t>9:6</t>
  </si>
  <si>
    <t>1:7</t>
  </si>
  <si>
    <t>1:8</t>
  </si>
  <si>
    <t>1:9</t>
  </si>
  <si>
    <t>1:10</t>
  </si>
  <si>
    <t>Weeks/yr:</t>
  </si>
  <si>
    <t>#</t>
  </si>
  <si>
    <t>days / year</t>
  </si>
  <si>
    <t>Time Flag:</t>
  </si>
  <si>
    <t>Weeks/yr_2:</t>
  </si>
  <si>
    <t>[placeholder]</t>
  </si>
  <si>
    <t>placeholder</t>
  </si>
  <si>
    <t>Assumptions:</t>
  </si>
  <si>
    <t>Participant 1 receives an active sleepover shift from 10pm to 6am</t>
  </si>
  <si>
    <t>crossover</t>
  </si>
  <si>
    <t>complete</t>
  </si>
  <si>
    <t>Time Range</t>
  </si>
  <si>
    <t xml:space="preserve">Sleep time: </t>
  </si>
  <si>
    <t xml:space="preserve">Sleep end time is after 6 am and before 8 pm. </t>
  </si>
  <si>
    <t>Name Range</t>
  </si>
  <si>
    <t>BlockTime</t>
  </si>
  <si>
    <t>Weeks_yr</t>
  </si>
  <si>
    <t>Hours_day</t>
  </si>
  <si>
    <t>week_yr2</t>
  </si>
  <si>
    <t>Dropdown Options:</t>
  </si>
  <si>
    <t>Public holiday: days/year</t>
  </si>
  <si>
    <t>Public holiday: hours/week</t>
  </si>
  <si>
    <t>Checks:</t>
  </si>
  <si>
    <t>unit</t>
  </si>
  <si>
    <t>hours</t>
  </si>
  <si>
    <t>days</t>
  </si>
  <si>
    <t>M_F_6</t>
  </si>
  <si>
    <t>M_F_8</t>
  </si>
  <si>
    <t>Sleepover</t>
  </si>
  <si>
    <t>Active_shift</t>
  </si>
  <si>
    <t>Pub_wk</t>
  </si>
  <si>
    <t>Pub_yr</t>
  </si>
  <si>
    <t>nights</t>
  </si>
  <si>
    <t>Total hours per week (excluding sleepover)</t>
  </si>
  <si>
    <t>total_hour</t>
  </si>
  <si>
    <t>manual inputs</t>
  </si>
  <si>
    <t>Community hours/wk</t>
  </si>
  <si>
    <t>Sleepover hrs/wk</t>
  </si>
  <si>
    <t>hrs entered/wk</t>
  </si>
  <si>
    <t>ratio complte</t>
  </si>
  <si>
    <t>Error Allowance:</t>
  </si>
  <si>
    <t>Legend:</t>
  </si>
  <si>
    <t xml:space="preserve"> </t>
  </si>
  <si>
    <t>Overnight sleeptime - nights</t>
  </si>
  <si>
    <t>calculations</t>
  </si>
  <si>
    <t>Cross-over start time is only going to be after sleep start time and before 8pm.</t>
  </si>
  <si>
    <t>Blank</t>
  </si>
  <si>
    <t>checks:</t>
  </si>
  <si>
    <t>Repeat Check:</t>
  </si>
  <si>
    <t>sum</t>
  </si>
  <si>
    <t>*Check if all the ratios are unique:</t>
  </si>
  <si>
    <t>Sleep start time:</t>
  </si>
  <si>
    <t xml:space="preserve">Sleep start time is after 8pm until 12:00 am. </t>
  </si>
  <si>
    <t>Night shift Choice:</t>
  </si>
  <si>
    <t>Active Overnight</t>
  </si>
  <si>
    <t>Afternoon / Evening Shift</t>
  </si>
  <si>
    <t>CA</t>
  </si>
  <si>
    <t>Other Support</t>
  </si>
  <si>
    <t>Check</t>
  </si>
  <si>
    <t>Household</t>
  </si>
  <si>
    <t xml:space="preserve">  </t>
  </si>
  <si>
    <t>Other Support (e.g. Family visits)</t>
  </si>
  <si>
    <t>Average shift start time</t>
  </si>
  <si>
    <t>Repeat</t>
  </si>
  <si>
    <t>Additional notes:</t>
  </si>
  <si>
    <t>Indexation:</t>
  </si>
  <si>
    <t>sum_all</t>
  </si>
  <si>
    <t>Financial yr start date</t>
  </si>
  <si>
    <t>Financial yr start month</t>
  </si>
  <si>
    <t>Days/week</t>
  </si>
  <si>
    <t>Holiday hrs/wk</t>
  </si>
  <si>
    <t>Start Date</t>
  </si>
  <si>
    <t>End Date</t>
  </si>
  <si>
    <t>f_date</t>
  </si>
  <si>
    <t>f_month</t>
  </si>
  <si>
    <t>2:7</t>
  </si>
  <si>
    <t>2:8</t>
  </si>
  <si>
    <t>2:9</t>
  </si>
  <si>
    <t>2:10</t>
  </si>
  <si>
    <t>3:7</t>
  </si>
  <si>
    <t>3:8</t>
  </si>
  <si>
    <t>3:9</t>
  </si>
  <si>
    <t>3:10</t>
  </si>
  <si>
    <t>4:7</t>
  </si>
  <si>
    <t>4:8</t>
  </si>
  <si>
    <t>4:9</t>
  </si>
  <si>
    <t>4:10</t>
  </si>
  <si>
    <t>5:7</t>
  </si>
  <si>
    <t>5:8</t>
  </si>
  <si>
    <t>5:9</t>
  </si>
  <si>
    <t>5:10</t>
  </si>
  <si>
    <t>6:7</t>
  </si>
  <si>
    <t>6:8</t>
  </si>
  <si>
    <t>6:9</t>
  </si>
  <si>
    <t>6:10</t>
  </si>
  <si>
    <t>7:7</t>
  </si>
  <si>
    <t>7:8</t>
  </si>
  <si>
    <t>7:9</t>
  </si>
  <si>
    <t>7:10</t>
  </si>
  <si>
    <t>8:7</t>
  </si>
  <si>
    <t>8:8</t>
  </si>
  <si>
    <t>8:9</t>
  </si>
  <si>
    <t>8:10</t>
  </si>
  <si>
    <t>9:9</t>
  </si>
  <si>
    <t>9:10</t>
  </si>
  <si>
    <t>Overnight shift</t>
  </si>
  <si>
    <t>Overnight Support Information</t>
  </si>
  <si>
    <t>Hours/day (irr):</t>
  </si>
  <si>
    <t>Hours/day (pub):</t>
  </si>
  <si>
    <t>hr_day_pub</t>
  </si>
  <si>
    <t>$ / hour</t>
  </si>
  <si>
    <t>$ / night</t>
  </si>
  <si>
    <t>Total ($)</t>
  </si>
  <si>
    <t>Total weekly quote ($):</t>
  </si>
  <si>
    <t>$/week</t>
  </si>
  <si>
    <t>Quote amount by shift ($)</t>
  </si>
  <si>
    <t xml:space="preserve">Effective Date from: </t>
  </si>
  <si>
    <t>To:</t>
  </si>
  <si>
    <t>Total days in a year:</t>
  </si>
  <si>
    <t>% days in current rates:</t>
  </si>
  <si>
    <t>% days in indexed rates:</t>
  </si>
  <si>
    <t>Name</t>
  </si>
  <si>
    <t>Property Address:</t>
  </si>
  <si>
    <t>Start time</t>
  </si>
  <si>
    <t>End time</t>
  </si>
  <si>
    <t>Public holiday (calculated as 24 hr days)</t>
  </si>
  <si>
    <t>Irregular supports (calculated as 16 hr days)</t>
  </si>
  <si>
    <t>Overall information Inputs</t>
  </si>
  <si>
    <t>Participant Name</t>
  </si>
  <si>
    <t>Higher needs</t>
  </si>
  <si>
    <t>Standard needs</t>
  </si>
  <si>
    <t>Participant 1</t>
  </si>
  <si>
    <t>Participant 2</t>
  </si>
  <si>
    <t>Participant 3</t>
  </si>
  <si>
    <t>Participant 4</t>
  </si>
  <si>
    <t>Participant 5</t>
  </si>
  <si>
    <t>Participant 6</t>
  </si>
  <si>
    <t>Participant 7</t>
  </si>
  <si>
    <t>Participant 8</t>
  </si>
  <si>
    <t>Participant 9</t>
  </si>
  <si>
    <t>Participant 10</t>
  </si>
  <si>
    <t>Needs:</t>
  </si>
  <si>
    <t>Step 1.2 Enter participant's details:</t>
  </si>
  <si>
    <t>Overall Information</t>
  </si>
  <si>
    <t>1:11</t>
  </si>
  <si>
    <t>1:12</t>
  </si>
  <si>
    <t>1:13</t>
  </si>
  <si>
    <t>1:14</t>
  </si>
  <si>
    <t>1:15</t>
  </si>
  <si>
    <t>1:16</t>
  </si>
  <si>
    <t>1:17</t>
  </si>
  <si>
    <t>1:18</t>
  </si>
  <si>
    <t>1:19</t>
  </si>
  <si>
    <t>1:20</t>
  </si>
  <si>
    <t>2:11</t>
  </si>
  <si>
    <t>2:12</t>
  </si>
  <si>
    <t>2:13</t>
  </si>
  <si>
    <t>2:14</t>
  </si>
  <si>
    <t>2:15</t>
  </si>
  <si>
    <t>2:16</t>
  </si>
  <si>
    <t>2:17</t>
  </si>
  <si>
    <t>2:18</t>
  </si>
  <si>
    <t>2:19</t>
  </si>
  <si>
    <t>2:20</t>
  </si>
  <si>
    <t>3:11</t>
  </si>
  <si>
    <t>3:12</t>
  </si>
  <si>
    <t>3:13</t>
  </si>
  <si>
    <t>3:14</t>
  </si>
  <si>
    <t>3:15</t>
  </si>
  <si>
    <t>3:16</t>
  </si>
  <si>
    <t>3:17</t>
  </si>
  <si>
    <t>3:18</t>
  </si>
  <si>
    <t>3:19</t>
  </si>
  <si>
    <t>3:20</t>
  </si>
  <si>
    <t>4:11</t>
  </si>
  <si>
    <t>4:12</t>
  </si>
  <si>
    <t>4:13</t>
  </si>
  <si>
    <t>4:14</t>
  </si>
  <si>
    <t>4:15</t>
  </si>
  <si>
    <t>4:16</t>
  </si>
  <si>
    <t>4:17</t>
  </si>
  <si>
    <t>4:18</t>
  </si>
  <si>
    <t>4:19</t>
  </si>
  <si>
    <t>4:20</t>
  </si>
  <si>
    <t>5:11</t>
  </si>
  <si>
    <t>5:12</t>
  </si>
  <si>
    <t>5:13</t>
  </si>
  <si>
    <t>5:14</t>
  </si>
  <si>
    <t>5:15</t>
  </si>
  <si>
    <t>5:16</t>
  </si>
  <si>
    <t>5:17</t>
  </si>
  <si>
    <t>5:18</t>
  </si>
  <si>
    <t>5:19</t>
  </si>
  <si>
    <t>5:20</t>
  </si>
  <si>
    <t>6:11</t>
  </si>
  <si>
    <t>6:12</t>
  </si>
  <si>
    <t>6:13</t>
  </si>
  <si>
    <t>6:14</t>
  </si>
  <si>
    <t>6:15</t>
  </si>
  <si>
    <t>6:16</t>
  </si>
  <si>
    <t>6:17</t>
  </si>
  <si>
    <t>6:18</t>
  </si>
  <si>
    <t>6:19</t>
  </si>
  <si>
    <t>6:20</t>
  </si>
  <si>
    <t>7:11</t>
  </si>
  <si>
    <t>7:12</t>
  </si>
  <si>
    <t>7:13</t>
  </si>
  <si>
    <t>7:14</t>
  </si>
  <si>
    <t>7:15</t>
  </si>
  <si>
    <t>7:16</t>
  </si>
  <si>
    <t>7:17</t>
  </si>
  <si>
    <t>7:18</t>
  </si>
  <si>
    <t>7:19</t>
  </si>
  <si>
    <t>7:20</t>
  </si>
  <si>
    <t>8:11</t>
  </si>
  <si>
    <t>8:12</t>
  </si>
  <si>
    <t>8:13</t>
  </si>
  <si>
    <t>8:14</t>
  </si>
  <si>
    <t>8:15</t>
  </si>
  <si>
    <t>8:16</t>
  </si>
  <si>
    <t>8:17</t>
  </si>
  <si>
    <t>8:18</t>
  </si>
  <si>
    <t>8:19</t>
  </si>
  <si>
    <t>8:20</t>
  </si>
  <si>
    <t>9:11</t>
  </si>
  <si>
    <t>9:12</t>
  </si>
  <si>
    <t>9:13</t>
  </si>
  <si>
    <t>9:14</t>
  </si>
  <si>
    <t>9:15</t>
  </si>
  <si>
    <t>9:16</t>
  </si>
  <si>
    <t>9:17</t>
  </si>
  <si>
    <t>9:18</t>
  </si>
  <si>
    <t>9:19</t>
  </si>
  <si>
    <t>9:20</t>
  </si>
  <si>
    <t>level</t>
  </si>
  <si>
    <t>date</t>
  </si>
  <si>
    <t>yes / no</t>
  </si>
  <si>
    <t>yes</t>
  </si>
  <si>
    <t>Step 1.1 Enter overall details:</t>
  </si>
  <si>
    <t>Number of staff summary:</t>
  </si>
  <si>
    <t>Explanation for adjustment:</t>
  </si>
  <si>
    <t>Step 3.1 Review summary of hours from 'Roster of Care'</t>
  </si>
  <si>
    <t>Step 3.2a Enter adjustments (substitutes) where required:</t>
  </si>
  <si>
    <t>Step 3.2b Please review the summary of hours (after adjustments):</t>
  </si>
  <si>
    <t>Step 3.3 Enter number of days for public holidays and irregular supports:</t>
  </si>
  <si>
    <t>Mid calculation</t>
  </si>
  <si>
    <t>Sleep end time &amp; Crossover:</t>
  </si>
  <si>
    <t>General inputs</t>
  </si>
  <si>
    <t>Time related inputs</t>
  </si>
  <si>
    <t>Time related checks</t>
  </si>
  <si>
    <t>Max time</t>
  </si>
  <si>
    <t xml:space="preserve">Error Message: </t>
  </si>
  <si>
    <t>There are duplicate ratios in the legend.</t>
  </si>
  <si>
    <t xml:space="preserve">Information provided is incomplete. </t>
  </si>
  <si>
    <t>Roster has not been completed for the indicated sleep period.</t>
  </si>
  <si>
    <t>message_repeat</t>
  </si>
  <si>
    <t>message_complete</t>
  </si>
  <si>
    <t>message_crossover</t>
  </si>
  <si>
    <t>message_ratiocomplete</t>
  </si>
  <si>
    <t>days/year</t>
  </si>
  <si>
    <t>Check: OK</t>
  </si>
  <si>
    <t>Mon-Fri (8pm-12am) - max</t>
  </si>
  <si>
    <t>M_F_8_max</t>
  </si>
  <si>
    <t>NA</t>
  </si>
  <si>
    <t>Estimation NA</t>
  </si>
  <si>
    <t xml:space="preserve">Estimated amount not available. </t>
  </si>
  <si>
    <t>message_na</t>
  </si>
  <si>
    <t>Step 3.4 Estimated SIL amount based on your hourly rates:</t>
  </si>
  <si>
    <t>Estimated weekly SIL amount</t>
  </si>
  <si>
    <t>Estimated annual SIL amount</t>
  </si>
  <si>
    <t>= Potential problem</t>
  </si>
  <si>
    <t>Average shift finish time</t>
  </si>
  <si>
    <t>night_cutoff</t>
  </si>
  <si>
    <t>Active</t>
  </si>
  <si>
    <t>overnight</t>
  </si>
  <si>
    <t>S_Sleep(bf12)</t>
  </si>
  <si>
    <t>S_Sleep(af12)</t>
  </si>
  <si>
    <t>E_Sleep(bf12)</t>
  </si>
  <si>
    <t>E_Sleep(af12)</t>
  </si>
  <si>
    <t xml:space="preserve">Please refer to the Training &amp; FAQ guide if you have any further questions. Alternatively, contact the NDIA if the issue could not be resolved. </t>
  </si>
  <si>
    <t>indicates that adjustment has been made.</t>
  </si>
  <si>
    <t>message_hrly_pass</t>
  </si>
  <si>
    <t>Check_hourlyBreakdown_Fail</t>
  </si>
  <si>
    <t>Check_hourlyBreakdown_Pass</t>
  </si>
  <si>
    <t>message_hrly_fail</t>
  </si>
  <si>
    <t>Does shift start before 8pm?</t>
  </si>
  <si>
    <t>Chk</t>
  </si>
  <si>
    <t>awake</t>
  </si>
  <si>
    <t>sum Sleepover hr</t>
  </si>
  <si>
    <t>cs_Mon</t>
  </si>
  <si>
    <t>awake_Sun</t>
  </si>
  <si>
    <t>CrossoverYes_Mon</t>
  </si>
  <si>
    <t>Sleep_Mon</t>
  </si>
  <si>
    <t>CYes_Sun</t>
  </si>
  <si>
    <t>cf_Mon</t>
  </si>
  <si>
    <t>cf_Sun</t>
  </si>
  <si>
    <t>S_Extra_Eve</t>
  </si>
  <si>
    <t>E_Extra_Eve</t>
  </si>
  <si>
    <t>S_Extra_Day</t>
  </si>
  <si>
    <t>E_Extra_Day</t>
  </si>
  <si>
    <t>Have value</t>
  </si>
  <si>
    <t>S_Eve</t>
  </si>
  <si>
    <t>E_Eve</t>
  </si>
  <si>
    <t>Different formulas, can't drag and down!!!</t>
  </si>
  <si>
    <t>Sleeptime - before 12pm (hr)</t>
  </si>
  <si>
    <t>Sleeptime - after 12pm (hr)</t>
  </si>
  <si>
    <t>Sleeptime - after 12pm (hr) the day before</t>
  </si>
  <si>
    <t>Active sleep (hr)</t>
  </si>
  <si>
    <t>yesterday sleep type</t>
  </si>
  <si>
    <t>Today Sleeptype</t>
  </si>
  <si>
    <t>A</t>
  </si>
  <si>
    <t>B</t>
  </si>
  <si>
    <t>C</t>
  </si>
  <si>
    <t>M</t>
  </si>
  <si>
    <t>N</t>
  </si>
  <si>
    <t xml:space="preserve">Start or finish time has not been completed. </t>
  </si>
  <si>
    <t>Extra_Eve</t>
  </si>
  <si>
    <t>Sleepbf12</t>
  </si>
  <si>
    <t>Extra_Day</t>
  </si>
  <si>
    <t>sleepaft12</t>
  </si>
  <si>
    <t>Eve</t>
  </si>
  <si>
    <t>D</t>
  </si>
  <si>
    <t>E</t>
  </si>
  <si>
    <t>E+</t>
  </si>
  <si>
    <t>Sb</t>
  </si>
  <si>
    <t>Sa</t>
  </si>
  <si>
    <t>D+</t>
  </si>
  <si>
    <t>None</t>
  </si>
  <si>
    <t>No_sleep</t>
  </si>
  <si>
    <t>Special 1</t>
  </si>
  <si>
    <t>Special Warning</t>
  </si>
  <si>
    <t>message_missinghour</t>
  </si>
  <si>
    <t>Checks: OK</t>
  </si>
  <si>
    <t>Warning: Error on page</t>
  </si>
  <si>
    <t>Max staff number in the property at any given time:</t>
  </si>
  <si>
    <t>Participant Information</t>
  </si>
  <si>
    <t>Shift Information</t>
  </si>
  <si>
    <t>Select participant from drop-down list below:</t>
  </si>
  <si>
    <t>Not used currently</t>
  </si>
  <si>
    <t xml:space="preserve">No overnight support - crossover shift should finish no later than 12am. </t>
  </si>
  <si>
    <t>Hours of Support by Shift</t>
  </si>
  <si>
    <t>Hour of support summary</t>
  </si>
  <si>
    <t>CP</t>
  </si>
  <si>
    <t>(Funded Community Participation)</t>
  </si>
  <si>
    <t>ACT</t>
  </si>
  <si>
    <t>NSW</t>
  </si>
  <si>
    <t>NT</t>
  </si>
  <si>
    <t>QLD</t>
  </si>
  <si>
    <t>SA</t>
  </si>
  <si>
    <t>TAS</t>
  </si>
  <si>
    <t>VIC</t>
  </si>
  <si>
    <t>WA</t>
  </si>
  <si>
    <t>States:</t>
  </si>
  <si>
    <t>State of Residence:</t>
  </si>
  <si>
    <t>Regions:</t>
  </si>
  <si>
    <t>1 - National</t>
  </si>
  <si>
    <t>2 - National Remote</t>
  </si>
  <si>
    <t>3 - National Very Remote</t>
  </si>
  <si>
    <t>Standard Needs - Hourly Rates</t>
  </si>
  <si>
    <t>Higher Needs - Hourly Rates</t>
  </si>
  <si>
    <t>*Subject to reasonable and necessary decision making process</t>
  </si>
  <si>
    <t>NDIS Provider SIL Tool</t>
  </si>
  <si>
    <t>NDIS Price Guide</t>
  </si>
  <si>
    <t>Add any updated rates below</t>
  </si>
  <si>
    <t>Final Rates</t>
  </si>
  <si>
    <t>Red - ratios</t>
  </si>
  <si>
    <t>Complex needs</t>
  </si>
  <si>
    <t>Full Year Quote:</t>
  </si>
  <si>
    <t>Maximum Holidays: (based on state &amp; plan term)</t>
  </si>
  <si>
    <t>Step 1.3 Hourly Rates</t>
  </si>
  <si>
    <t>Jurisdiction</t>
  </si>
  <si>
    <t>Date</t>
  </si>
  <si>
    <t>Holiday Name</t>
  </si>
  <si>
    <t>Information</t>
  </si>
  <si>
    <t>More Information</t>
  </si>
  <si>
    <t>New Year's Day</t>
  </si>
  <si>
    <t>New Year's Day is the first day of the calendar year and is celebrated each January 1st</t>
  </si>
  <si>
    <t>https://www.cmtedd.act.gov.au/communication/holidays</t>
  </si>
  <si>
    <t>Australia Day</t>
  </si>
  <si>
    <t>Always celebrated on 26 January</t>
  </si>
  <si>
    <t>Canberra Day</t>
  </si>
  <si>
    <t>Held on the second Monday of March each year in Canberra, to celebrate the naming ceremony of AustraliaØ£â€¦Ø¢Ú¯s capital which took place on 12 March 1913.</t>
  </si>
  <si>
    <t>Good Friday</t>
  </si>
  <si>
    <t>Easter is celebrated with Good Friday and Easter Monday creating a 4 day long weekend.</t>
  </si>
  <si>
    <t>Easter Saturday</t>
  </si>
  <si>
    <t>Easter Saturday is between Good Friday and Easter Sunday in Australia.</t>
  </si>
  <si>
    <t>Easter Sunday</t>
  </si>
  <si>
    <t>Public Holiday as part of Easter.</t>
  </si>
  <si>
    <t>Easter Monday</t>
  </si>
  <si>
    <t>Anzac Day</t>
  </si>
  <si>
    <t>Celebrated on the 25 April each year.</t>
  </si>
  <si>
    <t>Reconciliation Day</t>
  </si>
  <si>
    <t>take place on the first Monday on or after 27 May each year, the anniversary of the 1967 referendum</t>
  </si>
  <si>
    <t>Queen's Birthday</t>
  </si>
  <si>
    <t>Celebrated on second Monday in June except in Western Australia and Queensland.</t>
  </si>
  <si>
    <t>Labour Day</t>
  </si>
  <si>
    <t>Always on a Monday, creating a long weekend. It celebrates the eight-hour working day, a victory for workers in the mid-late 19th century.</t>
  </si>
  <si>
    <t xml:space="preserve">Christmas Day </t>
  </si>
  <si>
    <t>Christmas Day is an annual holiday which celebrates the birth of Jesus Christ over 2000 years ago.</t>
  </si>
  <si>
    <t>Boxing Day</t>
  </si>
  <si>
    <t>Boxing Day occurs the day after Christmas. Sydney-to-Hobart yacht race and Boxing Day Test Match (Cricket) start on this day.</t>
  </si>
  <si>
    <t>Held on the second Monday of March each year in Canberra to celebrate the naming ceremony of Australia's capital which took place on 12 March 1913.</t>
  </si>
  <si>
    <t>Anzac Day (additional day)</t>
  </si>
  <si>
    <t>Takes place on the first Monday on or after 27 May each year the anniversary of the 1967 referendum</t>
  </si>
  <si>
    <t>Always on a Monday creating a long weekend. It celebrates the eight-hour working day a victory for workers in the mid-late 19th century.</t>
  </si>
  <si>
    <t>Christmas (additional day)</t>
  </si>
  <si>
    <t>As 25 December (Christmas Day) falls on a Saturday in 2021, there is an additional public holiday on the Monday.</t>
  </si>
  <si>
    <t>Boxing Day (additional day)</t>
  </si>
  <si>
    <t>As 26 December (Boxing Day) falls on a Sunday in 2021, there is an additional public holiday on the Tuesday.</t>
  </si>
  <si>
    <t>https://www.industrialrelations.nsw.gov.au/public-holidays/public-holidays-nsw</t>
  </si>
  <si>
    <t>Bank Holiday</t>
  </si>
  <si>
    <t>Applies to banks and certain financial institutions, per theØªRetail Trading Act 2008</t>
  </si>
  <si>
    <t>Boxing Day (Additional day)</t>
  </si>
  <si>
    <t>https://www.nsw.gov.au/about-new-south-wales/public-holidays</t>
  </si>
  <si>
    <t>Applies to banks and certain financial institutions, per the Retail Trading Act 2008</t>
  </si>
  <si>
    <t>https://nt.gov.au/nt-public-holidays</t>
  </si>
  <si>
    <t>Saturday before Easter Sunday</t>
  </si>
  <si>
    <t>May Day</t>
  </si>
  <si>
    <t>Picnic Day</t>
  </si>
  <si>
    <t>Observed on the first Monday of August each year and is clebrated with a horse race, railway picnic and other social outings</t>
  </si>
  <si>
    <t>Christmas Eve</t>
  </si>
  <si>
    <t>Part-day public holiday from 7pm-12 midnight</t>
  </si>
  <si>
    <t>Christmas Day</t>
  </si>
  <si>
    <t>New Year's Eve</t>
  </si>
  <si>
    <t>https://www.qld.gov.au/recreation/travel/holidays/public</t>
  </si>
  <si>
    <t>Christmas Eve 6pm - Midnight</t>
  </si>
  <si>
    <t>Part day public holiday from 6pm to midnight</t>
  </si>
  <si>
    <t>https://www.safework.sa.gov.au/law-compliance/laws-regulations/public-holidays</t>
  </si>
  <si>
    <t>Australia Day (Additional day)</t>
  </si>
  <si>
    <t>Adelaide Cup Day</t>
  </si>
  <si>
    <t>The Holidays Act 1910 provides for the third Monday in May to be a public holiday. ch through the issuing of a special Proclamation by the Governor.</t>
  </si>
  <si>
    <t xml:space="preserve">Proclamation Day </t>
  </si>
  <si>
    <t>Occurs the day after Christmas Day.</t>
  </si>
  <si>
    <t>Proclamation Day</t>
  </si>
  <si>
    <t>Proclamation/Boxing Day occurs the day after Christmas. Sydney-to-Hobart yacht race and Boxing Day Test Match (Cricket) start on this day.</t>
  </si>
  <si>
    <t>Proclamation Day (additional day)</t>
  </si>
  <si>
    <t>As 26 December (Proclamation/Boxing Day) falls on a Sunday in 2021, there is an additional public holiday on the Tuesday.</t>
  </si>
  <si>
    <t>https://worksafe.tas.gov.au/laws/public_holidays</t>
  </si>
  <si>
    <t>Eight Hours Day</t>
  </si>
  <si>
    <t>Easter Tuesday</t>
  </si>
  <si>
    <t>Public Holiday currently observed by certain awards/agreements and the State Public Service</t>
  </si>
  <si>
    <t>https://worksafe.tas.gov.au/topics/laws-and-compliance/public-holidays</t>
  </si>
  <si>
    <t>https://www.business.vic.gov.au/victorian-public-holidays-and-daylight-saving/victorian-public-holidays-2020</t>
  </si>
  <si>
    <t>https://www.business.vic.gov.au/victorian-public-holidays-and-daylight-saving/victorian-public-holidays-2021</t>
  </si>
  <si>
    <t>https://www.business.vic.gov.au/victorian-public-holidays-and-daylight-saving/victorian-public-holidays-2022</t>
  </si>
  <si>
    <t>https://www.business.vic.gov.au/victorian-public-holidays-and-daylight-saving/victorian-public-holidays-2023</t>
  </si>
  <si>
    <t>https://www.business.vic.gov.au/victorian-public-holidays-and-daylight-saving/victorian-public-holidays-2024</t>
  </si>
  <si>
    <t>https://www.business.vic.gov.au/victorian-public-holidays-and-daylight-saving/victorian-public-holidays-2025</t>
  </si>
  <si>
    <t>https://www.business.vic.gov.au/victorian-public-holidays-and-daylight-saving/victorian-public-holidays-2026</t>
  </si>
  <si>
    <t>https://www.business.vic.gov.au/victorian-public-holidays-and-daylight-saving/victorian-public-holidays-2027</t>
  </si>
  <si>
    <t>https://www.business.vic.gov.au/victorian-public-holidays-and-daylight-saving/victorian-public-holidays-2028</t>
  </si>
  <si>
    <t>Friday before AFL Grand Final</t>
  </si>
  <si>
    <t>Friday before the AFL Grand Final</t>
  </si>
  <si>
    <t>https://www.business.vic.gov.au/victorian-public-holidays-and-daylight-saving/victorian-public-holidays-2029</t>
  </si>
  <si>
    <t>Melbourne Cup</t>
  </si>
  <si>
    <t>All of Victoria unless alternate local holiday has been arranged by non-metro council.</t>
  </si>
  <si>
    <t>https://www.business.vic.gov.au/victorian-public-holidays-and-daylight-saving/victorian-public-holidays-2030</t>
  </si>
  <si>
    <t>https://www.business.vic.gov.au/victorian-public-holidays-and-daylight-saving/victorian-public-holidays-2031</t>
  </si>
  <si>
    <t>https://www.business.vic.gov.au/victorian-public-holidays-and-daylight-saving/victorian-public-holidays-2032</t>
  </si>
  <si>
    <t>https://www.commerce.wa.gov.au/labour-relations/public-holidays-western-australia</t>
  </si>
  <si>
    <t>Western Australia Day</t>
  </si>
  <si>
    <t>Held on the first Monday in June each year and is a state holiday only.</t>
  </si>
  <si>
    <t>Complex Needs - Hourly Rates</t>
  </si>
  <si>
    <t>Postcode</t>
  </si>
  <si>
    <t>MMM classification</t>
  </si>
  <si>
    <t>Region</t>
  </si>
  <si>
    <t>Post Code</t>
  </si>
  <si>
    <t>Provider Details</t>
  </si>
  <si>
    <t>Provider Name:</t>
  </si>
  <si>
    <t>Registration Number:</t>
  </si>
  <si>
    <t>ADE</t>
  </si>
  <si>
    <t xml:space="preserve"> - Supported employment</t>
  </si>
  <si>
    <t>Participant needs level:</t>
  </si>
  <si>
    <t>Plan Start Date (dd/mm/yy):</t>
  </si>
  <si>
    <t>ABN:</t>
  </si>
  <si>
    <t>Participant Price Level</t>
  </si>
  <si>
    <t>Higher Intensity</t>
  </si>
  <si>
    <t>Standard Intensity</t>
  </si>
  <si>
    <t>Participant Needs Level</t>
  </si>
  <si>
    <t>Price Level</t>
  </si>
  <si>
    <t>Irregular hours (hrs per week)</t>
  </si>
  <si>
    <t>Annual irregular days (16 hour days)</t>
  </si>
  <si>
    <t>NDIA Participant? 
(Yes / No)</t>
  </si>
  <si>
    <t>Plan Start Date 
(dd/mm/yy)</t>
  </si>
  <si>
    <t>Plan End Date 
(dd/mm/yy)</t>
  </si>
  <si>
    <t>NDIA Plan Number
(if available)</t>
  </si>
  <si>
    <t>Participant ID:</t>
  </si>
  <si>
    <t>Plan Number:</t>
  </si>
  <si>
    <t>NDIA Participant ID</t>
  </si>
  <si>
    <t>Submission Effective Date
(dd/mm/yy)</t>
  </si>
  <si>
    <t>Submission Effective Date:</t>
  </si>
  <si>
    <t>This submission is valid from:</t>
  </si>
  <si>
    <t>Punshon2018</t>
  </si>
  <si>
    <t>Lower needs</t>
  </si>
  <si>
    <t>SB Totals</t>
  </si>
  <si>
    <t>&lt;-- rounded down</t>
  </si>
  <si>
    <t>Plan Start Date:</t>
  </si>
  <si>
    <t>Plan End Date:</t>
  </si>
  <si>
    <t>Weeks in Plan:</t>
  </si>
  <si>
    <t>Participant Region:</t>
  </si>
  <si>
    <t>Service Booking Details</t>
  </si>
  <si>
    <t>Unit Price</t>
  </si>
  <si>
    <t>Proposed weekly hours</t>
  </si>
  <si>
    <t>Service Booking Price</t>
  </si>
  <si>
    <t>Quantity</t>
  </si>
  <si>
    <t>01_801_0115_1_1</t>
  </si>
  <si>
    <t>Standard - Weekday Daytime</t>
  </si>
  <si>
    <t>01_802_0115_1_1</t>
  </si>
  <si>
    <t>Standard - Weekday Evening</t>
  </si>
  <si>
    <t>01_803_0115_1_1</t>
  </si>
  <si>
    <t>Standard - Weekday Night</t>
  </si>
  <si>
    <t>01_804_0115_1_1</t>
  </si>
  <si>
    <t>Standard - Saturday</t>
  </si>
  <si>
    <t>01_805_0115_1_1</t>
  </si>
  <si>
    <t>Standard - Sunday</t>
  </si>
  <si>
    <t>01_806_0115_1_1</t>
  </si>
  <si>
    <t>Standard - Public Holiday</t>
  </si>
  <si>
    <t>01_811_0104_1_1</t>
  </si>
  <si>
    <t>High Intensity - Weekday Daytime</t>
  </si>
  <si>
    <t>01_812_0104_1_1</t>
  </si>
  <si>
    <t>High Intensity - Weekday Evening</t>
  </si>
  <si>
    <t>01_813_0104_1_1</t>
  </si>
  <si>
    <t>High Intensity - Weekday Night</t>
  </si>
  <si>
    <t>01_814_0104_1_1</t>
  </si>
  <si>
    <t>High Intensity - Saturday</t>
  </si>
  <si>
    <t>01_815_0104_1_1</t>
  </si>
  <si>
    <t>High Intensity - Sunday</t>
  </si>
  <si>
    <t>01_816_0104_1_1</t>
  </si>
  <si>
    <t>High Intensity - Public Holiday</t>
  </si>
  <si>
    <t>01_831_0115_1_1</t>
  </si>
  <si>
    <t>Night-Time Sleepover</t>
  </si>
  <si>
    <t>For Copy Paste into Daily Living Comments</t>
  </si>
  <si>
    <t>Hidden column to generate the auto comments</t>
  </si>
  <si>
    <t>Are all Submissions for a full 12 months?</t>
  </si>
  <si>
    <t>Weekly Submission without indexation ($)</t>
  </si>
  <si>
    <t>Item Number</t>
  </si>
  <si>
    <t>Item Name and Notes</t>
  </si>
  <si>
    <t>TBC</t>
  </si>
  <si>
    <t>Irregular Assistance in SIL - Standard - Weekday Daytime</t>
  </si>
  <si>
    <t>Description</t>
  </si>
  <si>
    <t>Irregular Assistance in SIL - High Intensity - Weekday Daytime
· Must be a high intensity support</t>
  </si>
  <si>
    <t>Estimated annual Irregular Supports amount</t>
  </si>
  <si>
    <t>The annual SIL Plan submission value is:</t>
  </si>
  <si>
    <t>The annual value of Irregular Supports is:</t>
  </si>
  <si>
    <t>Yearly Irregular Supports Submission ($)</t>
  </si>
  <si>
    <t>Irregular supports - Weekday Daytime (adj) 50%</t>
  </si>
  <si>
    <t>Irregular supports - Weekday Night (adj) 50%</t>
  </si>
  <si>
    <t>The annual SIL submission is:</t>
  </si>
  <si>
    <t>The annual Irregular Supports submission is:</t>
  </si>
  <si>
    <t>FOR OFFICE USE ONLY – SERVICE BOOKING DETAIL:</t>
  </si>
  <si>
    <t>Region (Automatic Selection):</t>
  </si>
  <si>
    <t>Region (Provider Adjustment):</t>
  </si>
  <si>
    <t>Adjystments Made</t>
  </si>
  <si>
    <t>Adjustments made to RoC</t>
  </si>
  <si>
    <t>Provider Supported Independent Living (SIL)</t>
  </si>
  <si>
    <t>Roster of Care (RoC) Tool</t>
  </si>
  <si>
    <t>Version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</si>
</sst>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8" formatCode="&quot;$&quot;#,##0.00;[Red]\-&quot;$&quot;#,##0.00"/>
    <numFmt numFmtId="44" formatCode="_-&quot;$&quot;* #,##0.00_-;\-&quot;$&quot;* #,##0.00_-;_-&quot;$&quot;* &quot;-&quot;??_-;_-@_-"/>
    <numFmt numFmtId="43" formatCode="_-* #,##0.00_-;\-* #,##0.00_-;_-* &quot;-&quot;??_-;_-@_-"/>
    <numFmt numFmtId="164" formatCode="#,##0.0"/>
    <numFmt numFmtId="165" formatCode="0.0"/>
    <numFmt numFmtId="166" formatCode="#,##0_);\(#,##0\);\-_)"/>
    <numFmt numFmtId="167" formatCode="0.0%"/>
    <numFmt numFmtId="168" formatCode="&quot;$&quot;#,##0.0;[Red]\-&quot;$&quot;#,##0.0"/>
    <numFmt numFmtId="169" formatCode="&quot;$&quot;#,##0.0"/>
    <numFmt numFmtId="170" formatCode="0.0000000"/>
    <numFmt numFmtId="171" formatCode="0.00000000000000"/>
    <numFmt numFmtId="172" formatCode="0.0000000000000000000000000"/>
    <numFmt numFmtId="173" formatCode="0.000"/>
    <numFmt numFmtId="174" formatCode="0.0000000000000000000"/>
    <numFmt numFmtId="175" formatCode="0.00000000000000000000"/>
    <numFmt numFmtId="176" formatCode="0.0000000000000000000000"/>
    <numFmt numFmtId="177" formatCode="0.000000000000000000000000"/>
    <numFmt numFmtId="178" formatCode="_-* #,##0.0000_-;\-* #,##0.0000_-;_-* &quot;-&quot;??_-;_-@_-"/>
    <numFmt numFmtId="179" formatCode="_-* #,##0.000000_-;\-* #,##0.000000_-;_-* &quot;-&quot;??_-;_-@_-"/>
    <numFmt numFmtId="180" formatCode="&quot;$&quot;#,##0.00"/>
    <numFmt numFmtId="181" formatCode="d\ mmm\ yyyy"/>
  </numFmts>
  <fonts count="97">
    <font>
      <sz val="11"/>
      <color theme="1"/>
      <name val="Calibri"/>
      <family val="2"/>
      <scheme val="minor"/>
    </font>
    <font>
      <b/>
      <sz val="11"/>
      <color theme="1"/>
      <name val="Calibri"/>
      <family val="2"/>
      <scheme val="minor"/>
    </font>
    <font>
      <b/>
      <sz val="9"/>
      <color rgb="FF8AC640"/>
      <name val="Arial"/>
      <family val="2"/>
    </font>
    <font>
      <b/>
      <sz val="11"/>
      <color theme="0"/>
      <name val="Calibri"/>
      <family val="2"/>
      <scheme val="minor"/>
    </font>
    <font>
      <b/>
      <sz val="9"/>
      <name val="Arial"/>
      <family val="2"/>
    </font>
    <font>
      <b/>
      <sz val="10"/>
      <name val="Arial"/>
      <family val="2"/>
    </font>
    <font>
      <b/>
      <sz val="9"/>
      <color theme="1" tint="0.499984740745262"/>
      <name val="Arial"/>
      <family val="2"/>
    </font>
    <font>
      <sz val="9"/>
      <color theme="1" tint="0.499984740745262"/>
      <name val="Arial"/>
      <family val="2"/>
    </font>
    <font>
      <sz val="11"/>
      <name val="Calibri"/>
      <family val="2"/>
      <scheme val="minor"/>
    </font>
    <font>
      <b/>
      <sz val="9"/>
      <color theme="0"/>
      <name val="Arial"/>
      <family val="2"/>
    </font>
    <font>
      <b/>
      <sz val="11"/>
      <name val="Calibri"/>
      <family val="2"/>
      <scheme val="minor"/>
    </font>
    <font>
      <sz val="11"/>
      <color rgb="FF3F3F76"/>
      <name val="Calibri"/>
      <family val="2"/>
      <scheme val="minor"/>
    </font>
    <font>
      <sz val="11"/>
      <color theme="0"/>
      <name val="Calibri"/>
      <family val="2"/>
      <scheme val="minor"/>
    </font>
    <font>
      <b/>
      <sz val="11"/>
      <color theme="0" tint="-0.34998626667073579"/>
      <name val="Calibri"/>
      <family val="2"/>
      <scheme val="minor"/>
    </font>
    <font>
      <sz val="10"/>
      <color theme="1"/>
      <name val="Calibri"/>
      <family val="2"/>
      <scheme val="minor"/>
    </font>
    <font>
      <b/>
      <sz val="10"/>
      <color theme="0"/>
      <name val="Calibri"/>
      <family val="2"/>
      <scheme val="minor"/>
    </font>
    <font>
      <sz val="8"/>
      <color theme="0" tint="-0.34998626667073579"/>
      <name val="Calibri"/>
      <family val="2"/>
      <scheme val="minor"/>
    </font>
    <font>
      <b/>
      <u/>
      <sz val="11"/>
      <color theme="1"/>
      <name val="Calibri"/>
      <family val="2"/>
      <scheme val="minor"/>
    </font>
    <font>
      <sz val="11"/>
      <color theme="1"/>
      <name val="Calibri"/>
      <family val="2"/>
      <scheme val="minor"/>
    </font>
    <font>
      <b/>
      <sz val="11"/>
      <color theme="9" tint="-0.249977111117893"/>
      <name val="Calibri"/>
      <family val="2"/>
      <scheme val="minor"/>
    </font>
    <font>
      <sz val="11"/>
      <color theme="0" tint="-0.249977111117893"/>
      <name val="Calibri"/>
      <family val="2"/>
      <scheme val="minor"/>
    </font>
    <font>
      <sz val="9"/>
      <name val="Arial"/>
      <family val="2"/>
    </font>
    <font>
      <sz val="9"/>
      <color theme="1"/>
      <name val="Arial"/>
      <family val="2"/>
    </font>
    <font>
      <b/>
      <sz val="10"/>
      <color theme="1"/>
      <name val="Calibri"/>
      <family val="2"/>
      <scheme val="minor"/>
    </font>
    <font>
      <sz val="8"/>
      <color theme="1"/>
      <name val="Calibri"/>
      <family val="2"/>
      <scheme val="minor"/>
    </font>
    <font>
      <b/>
      <sz val="11"/>
      <color theme="3"/>
      <name val="Calibri"/>
      <family val="2"/>
      <scheme val="minor"/>
    </font>
    <font>
      <sz val="9"/>
      <color theme="0" tint="-0.499984740745262"/>
      <name val="Arial"/>
      <family val="2"/>
    </font>
    <font>
      <b/>
      <sz val="12"/>
      <color indexed="63"/>
      <name val="Arial"/>
      <family val="2"/>
    </font>
    <font>
      <b/>
      <sz val="9"/>
      <color indexed="63"/>
      <name val="Arial"/>
      <family val="2"/>
    </font>
    <font>
      <b/>
      <sz val="11"/>
      <color indexed="28"/>
      <name val="Arial"/>
      <family val="2"/>
    </font>
    <font>
      <i/>
      <sz val="8"/>
      <color indexed="8"/>
      <name val="Arial"/>
      <family val="2"/>
    </font>
    <font>
      <b/>
      <sz val="10"/>
      <color theme="0"/>
      <name val="Arial"/>
      <family val="2"/>
    </font>
    <font>
      <i/>
      <sz val="11"/>
      <color theme="1"/>
      <name val="Calibri"/>
      <family val="2"/>
      <scheme val="minor"/>
    </font>
    <font>
      <i/>
      <sz val="11"/>
      <color rgb="FF3F3F76"/>
      <name val="Calibri"/>
      <family val="2"/>
      <scheme val="minor"/>
    </font>
    <font>
      <u/>
      <sz val="11"/>
      <color theme="1"/>
      <name val="Calibri"/>
      <family val="2"/>
      <scheme val="minor"/>
    </font>
    <font>
      <sz val="9"/>
      <name val="Sans"/>
    </font>
    <font>
      <sz val="9"/>
      <color theme="1"/>
      <name val="Calibri"/>
      <family val="2"/>
      <scheme val="minor"/>
    </font>
    <font>
      <sz val="10"/>
      <name val="Calibri"/>
      <family val="2"/>
      <scheme val="minor"/>
    </font>
    <font>
      <b/>
      <sz val="24"/>
      <color rgb="FFFF0000"/>
      <name val="Calibri"/>
      <family val="2"/>
      <scheme val="minor"/>
    </font>
    <font>
      <sz val="11"/>
      <color theme="0" tint="-0.499984740745262"/>
      <name val="Calibri"/>
      <family val="2"/>
      <scheme val="minor"/>
    </font>
    <font>
      <b/>
      <sz val="11"/>
      <color rgb="FFFA7D00"/>
      <name val="Calibri"/>
      <family val="2"/>
      <scheme val="minor"/>
    </font>
    <font>
      <sz val="24"/>
      <color rgb="FFFF0000"/>
      <name val="Calibri"/>
      <family val="2"/>
      <scheme val="minor"/>
    </font>
    <font>
      <sz val="11"/>
      <color theme="0" tint="-0.34998626667073579"/>
      <name val="Calibri"/>
      <family val="2"/>
      <scheme val="minor"/>
    </font>
    <font>
      <b/>
      <sz val="14"/>
      <color theme="1"/>
      <name val="Calibri"/>
      <family val="2"/>
      <scheme val="minor"/>
    </font>
    <font>
      <sz val="11"/>
      <color theme="1"/>
      <name val="Arial"/>
      <family val="2"/>
    </font>
    <font>
      <sz val="12"/>
      <color theme="1"/>
      <name val="Calibri"/>
      <family val="2"/>
      <scheme val="minor"/>
    </font>
    <font>
      <b/>
      <sz val="11"/>
      <name val="Arial"/>
      <family val="2"/>
    </font>
    <font>
      <b/>
      <sz val="11"/>
      <color rgb="FF6B2976"/>
      <name val="Arial"/>
      <family val="2"/>
    </font>
    <font>
      <b/>
      <sz val="11"/>
      <color theme="1" tint="0.499984740745262"/>
      <name val="Arial"/>
      <family val="2"/>
    </font>
    <font>
      <sz val="11"/>
      <color theme="1" tint="0.499984740745262"/>
      <name val="Arial"/>
      <family val="2"/>
    </font>
    <font>
      <b/>
      <sz val="11"/>
      <color indexed="8"/>
      <name val="Arial"/>
      <family val="2"/>
    </font>
    <font>
      <b/>
      <sz val="11"/>
      <color theme="1"/>
      <name val="Arial"/>
      <family val="2"/>
    </font>
    <font>
      <b/>
      <sz val="11"/>
      <color theme="0"/>
      <name val="Arial"/>
      <family val="2"/>
    </font>
    <font>
      <b/>
      <sz val="11"/>
      <color indexed="9"/>
      <name val="Arial"/>
      <family val="2"/>
    </font>
    <font>
      <b/>
      <sz val="11"/>
      <color rgb="FF8AC640"/>
      <name val="Arial"/>
      <family val="2"/>
    </font>
    <font>
      <b/>
      <sz val="10"/>
      <name val="Calibri"/>
      <family val="2"/>
      <scheme val="minor"/>
    </font>
    <font>
      <b/>
      <sz val="10"/>
      <color theme="9" tint="-0.249977111117893"/>
      <name val="Calibri"/>
      <family val="2"/>
      <scheme val="minor"/>
    </font>
    <font>
      <b/>
      <i/>
      <sz val="10"/>
      <color theme="1" tint="0.499984740745262"/>
      <name val="Calibri"/>
      <family val="2"/>
      <scheme val="minor"/>
    </font>
    <font>
      <sz val="10"/>
      <color rgb="FF3F3F76"/>
      <name val="Calibri"/>
      <family val="2"/>
      <scheme val="minor"/>
    </font>
    <font>
      <b/>
      <sz val="10.5"/>
      <color rgb="FF6B2976"/>
      <name val="Calibri"/>
      <family val="2"/>
      <scheme val="minor"/>
    </font>
    <font>
      <sz val="11"/>
      <color theme="9" tint="-0.249977111117893"/>
      <name val="Calibri"/>
      <family val="2"/>
      <scheme val="minor"/>
    </font>
    <font>
      <sz val="10"/>
      <color theme="9" tint="-0.249977111117893"/>
      <name val="Calibri"/>
      <family val="2"/>
      <scheme val="minor"/>
    </font>
    <font>
      <b/>
      <sz val="18"/>
      <color rgb="FFFF0000"/>
      <name val="Calibri"/>
      <family val="2"/>
      <scheme val="minor"/>
    </font>
    <font>
      <b/>
      <sz val="14"/>
      <color rgb="FFFF0000"/>
      <name val="Calibri"/>
      <family val="2"/>
      <scheme val="minor"/>
    </font>
    <font>
      <b/>
      <sz val="12"/>
      <color theme="1"/>
      <name val="Calibri"/>
      <family val="2"/>
      <scheme val="minor"/>
    </font>
    <font>
      <b/>
      <sz val="16"/>
      <color rgb="FFFF0000"/>
      <name val="Calibri"/>
      <family val="2"/>
      <scheme val="minor"/>
    </font>
    <font>
      <b/>
      <sz val="14"/>
      <name val="Calibri"/>
      <family val="2"/>
      <scheme val="minor"/>
    </font>
    <font>
      <b/>
      <sz val="16"/>
      <color theme="1"/>
      <name val="Calibri"/>
      <family val="2"/>
      <scheme val="minor"/>
    </font>
    <font>
      <sz val="9"/>
      <name val="Calibri"/>
      <family val="2"/>
      <scheme val="minor"/>
    </font>
    <font>
      <sz val="7"/>
      <color theme="1"/>
      <name val="Calibri"/>
      <family val="2"/>
      <scheme val="minor"/>
    </font>
    <font>
      <sz val="8"/>
      <name val="Calibri"/>
      <family val="2"/>
      <scheme val="minor"/>
    </font>
    <font>
      <b/>
      <sz val="9"/>
      <color theme="9" tint="-0.249977111117893"/>
      <name val="Calibri"/>
      <family val="2"/>
      <scheme val="minor"/>
    </font>
    <font>
      <sz val="6"/>
      <color theme="0" tint="-0.34998626667073579"/>
      <name val="Calibri"/>
      <family val="2"/>
      <scheme val="minor"/>
    </font>
    <font>
      <b/>
      <sz val="9"/>
      <color theme="1"/>
      <name val="Arial"/>
      <family val="2"/>
    </font>
    <font>
      <sz val="8"/>
      <color rgb="FF00B0F0"/>
      <name val="Calibri"/>
      <family val="2"/>
      <scheme val="minor"/>
    </font>
    <font>
      <sz val="8"/>
      <color rgb="FFFF0000"/>
      <name val="Calibri"/>
      <family val="2"/>
      <scheme val="minor"/>
    </font>
    <font>
      <sz val="9"/>
      <color rgb="FF6B2976"/>
      <name val="Arial"/>
      <family val="2"/>
    </font>
    <font>
      <sz val="9"/>
      <color theme="0"/>
      <name val="Arial"/>
      <family val="2"/>
    </font>
    <font>
      <sz val="7.5"/>
      <color theme="1"/>
      <name val="Calibri"/>
      <family val="2"/>
      <scheme val="minor"/>
    </font>
    <font>
      <sz val="8"/>
      <color rgb="FF0070C0"/>
      <name val="Calibri"/>
      <family val="2"/>
      <scheme val="minor"/>
    </font>
    <font>
      <b/>
      <sz val="20"/>
      <color indexed="10"/>
      <name val="Calibri"/>
      <family val="2"/>
      <scheme val="minor"/>
    </font>
    <font>
      <b/>
      <sz val="20"/>
      <color rgb="FFFF0000"/>
      <name val="Calibri"/>
      <family val="2"/>
      <scheme val="minor"/>
    </font>
    <font>
      <sz val="7.5"/>
      <name val="Calibri"/>
      <family val="2"/>
      <scheme val="minor"/>
    </font>
    <font>
      <b/>
      <i/>
      <sz val="11"/>
      <color rgb="FFC00000"/>
      <name val="Calibri"/>
      <family val="2"/>
      <scheme val="minor"/>
    </font>
    <font>
      <b/>
      <i/>
      <sz val="12"/>
      <color rgb="FFFF0000"/>
      <name val="Calibri"/>
      <family val="2"/>
      <scheme val="minor"/>
    </font>
    <font>
      <sz val="11"/>
      <color rgb="FFFF0000"/>
      <name val="Calibri"/>
      <family val="2"/>
      <scheme val="minor"/>
    </font>
    <font>
      <b/>
      <sz val="11"/>
      <color rgb="FFFF0000"/>
      <name val="Calibri"/>
      <family val="2"/>
      <scheme val="minor"/>
    </font>
    <font>
      <sz val="10.7"/>
      <color theme="1"/>
      <name val="Calibri"/>
      <family val="2"/>
      <scheme val="minor"/>
    </font>
    <font>
      <sz val="11"/>
      <color theme="0"/>
      <name val="Arial"/>
      <family val="2"/>
    </font>
    <font>
      <b/>
      <sz val="11"/>
      <color theme="9"/>
      <name val="Calibri"/>
      <family val="2"/>
      <scheme val="minor"/>
    </font>
    <font>
      <sz val="10"/>
      <color theme="0"/>
      <name val="Calibri"/>
      <family val="2"/>
      <scheme val="minor"/>
    </font>
    <font>
      <b/>
      <i/>
      <sz val="11"/>
      <color theme="9" tint="-0.249977111117893"/>
      <name val="Calibri"/>
      <family val="2"/>
      <scheme val="minor"/>
    </font>
    <font>
      <b/>
      <sz val="12"/>
      <color theme="0"/>
      <name val="Arial"/>
      <family val="2"/>
    </font>
    <font>
      <b/>
      <sz val="28"/>
      <color rgb="FFFFFFFF"/>
      <name val="Arial"/>
      <family val="2"/>
    </font>
    <font>
      <b/>
      <sz val="8"/>
      <color theme="0"/>
      <name val="Arial"/>
      <family val="2"/>
    </font>
    <font>
      <strike/>
      <sz val="11"/>
      <color rgb="FF3F3F76"/>
      <name val="Calibri"/>
      <family val="2"/>
      <scheme val="minor"/>
    </font>
    <font>
      <strike/>
      <sz val="11"/>
      <color theme="1"/>
      <name val="Calibri"/>
      <family val="2"/>
      <scheme val="minor"/>
    </font>
  </fonts>
  <fills count="5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0"/>
        <bgColor indexed="64"/>
      </patternFill>
    </fill>
    <fill>
      <patternFill patternType="solid">
        <fgColor theme="8" tint="0.39997558519241921"/>
        <bgColor indexed="64"/>
      </patternFill>
    </fill>
    <fill>
      <patternFill patternType="solid">
        <fgColor rgb="FF00B0F0"/>
        <bgColor indexed="64"/>
      </patternFill>
    </fill>
    <fill>
      <patternFill patternType="solid">
        <fgColor rgb="FF6B2976"/>
        <bgColor indexed="64"/>
      </patternFill>
    </fill>
    <fill>
      <patternFill patternType="solid">
        <fgColor rgb="FF8AC640"/>
        <bgColor indexed="64"/>
      </patternFill>
    </fill>
    <fill>
      <patternFill patternType="solid">
        <fgColor rgb="FFAFB9EB"/>
        <bgColor indexed="64"/>
      </patternFill>
    </fill>
    <fill>
      <patternFill patternType="solid">
        <fgColor rgb="FFA5A5A5"/>
      </patternFill>
    </fill>
    <fill>
      <patternFill patternType="solid">
        <fgColor rgb="FFD189D1"/>
        <bgColor indexed="64"/>
      </patternFill>
    </fill>
    <fill>
      <patternFill patternType="solid">
        <fgColor indexed="13"/>
      </patternFill>
    </fill>
    <fill>
      <patternFill patternType="solid">
        <fgColor indexed="47"/>
      </patternFill>
    </fill>
    <fill>
      <patternFill patternType="solid">
        <fgColor indexed="44"/>
        <bgColor indexed="64"/>
      </patternFill>
    </fill>
    <fill>
      <patternFill patternType="solid">
        <fgColor indexed="43"/>
      </patternFill>
    </fill>
    <fill>
      <patternFill patternType="solid">
        <fgColor indexed="42"/>
      </patternFill>
    </fill>
    <fill>
      <patternFill patternType="solid">
        <fgColor theme="1"/>
        <bgColor indexed="64"/>
      </patternFill>
    </fill>
    <fill>
      <patternFill patternType="solid">
        <fgColor rgb="FFFFCCCC"/>
        <bgColor indexed="64"/>
      </patternFill>
    </fill>
    <fill>
      <patternFill patternType="solid">
        <fgColor rgb="FFE7C3E7"/>
        <bgColor indexed="64"/>
      </patternFill>
    </fill>
    <fill>
      <patternFill patternType="solid">
        <fgColor theme="9" tint="0.59996337778862885"/>
        <bgColor indexed="64"/>
      </patternFill>
    </fill>
    <fill>
      <patternFill patternType="solid">
        <fgColor rgb="FFC071CD"/>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66CC"/>
        <bgColor indexed="64"/>
      </patternFill>
    </fill>
    <fill>
      <patternFill patternType="solid">
        <fgColor rgb="FFF985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2"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1" tint="0.499984740745262"/>
        <bgColor indexed="64"/>
      </patternFill>
    </fill>
    <fill>
      <patternFill patternType="solid">
        <fgColor rgb="FF81FFDE"/>
        <bgColor indexed="64"/>
      </patternFill>
    </fill>
    <fill>
      <patternFill patternType="solid">
        <fgColor theme="3"/>
        <bgColor indexed="64"/>
      </patternFill>
    </fill>
    <fill>
      <patternFill patternType="solid">
        <fgColor rgb="FF00FFFF"/>
        <bgColor indexed="64"/>
      </patternFill>
    </fill>
    <fill>
      <patternFill patternType="solid">
        <fgColor rgb="FFF2F2F2"/>
      </patternFill>
    </fill>
    <fill>
      <patternFill patternType="solid">
        <fgColor theme="3" tint="0.79998168889431442"/>
        <bgColor indexed="64"/>
      </patternFill>
    </fill>
    <fill>
      <patternFill patternType="solid">
        <fgColor rgb="FFFCC4D8"/>
        <bgColor indexed="64"/>
      </patternFill>
    </fill>
    <fill>
      <patternFill patternType="solid">
        <fgColor rgb="FFFF5D5D"/>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3399FF"/>
        <bgColor indexed="64"/>
      </patternFill>
    </fill>
    <fill>
      <patternFill patternType="solid">
        <fgColor rgb="FFFFFF89"/>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DE9D9"/>
        <bgColor indexed="64"/>
      </patternFill>
    </fill>
    <fill>
      <patternFill patternType="solid">
        <fgColor theme="9" tint="0.79998168889431442"/>
        <bgColor indexed="64"/>
      </patternFill>
    </fill>
    <fill>
      <patternFill patternType="solid">
        <fgColor rgb="FFCCFF99"/>
        <bgColor indexed="64"/>
      </patternFill>
    </fill>
    <fill>
      <patternFill patternType="solid">
        <fgColor theme="9" tint="0.59999389629810485"/>
        <bgColor indexed="64"/>
      </patternFill>
    </fill>
  </fills>
  <borders count="129">
    <border>
      <left/>
      <right/>
      <top/>
      <bottom/>
      <diagonal/>
    </border>
    <border>
      <left style="thick">
        <color rgb="FF6B2976"/>
      </left>
      <right/>
      <top style="thick">
        <color rgb="FF6B2976"/>
      </top>
      <bottom/>
      <diagonal/>
    </border>
    <border>
      <left/>
      <right/>
      <top style="thick">
        <color rgb="FF6B2976"/>
      </top>
      <bottom/>
      <diagonal/>
    </border>
    <border>
      <left style="thick">
        <color rgb="FF6B2976"/>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medium">
        <color theme="0"/>
      </left>
      <right/>
      <top/>
      <bottom/>
      <diagonal/>
    </border>
    <border>
      <left style="thin">
        <color theme="0"/>
      </left>
      <right style="thin">
        <color theme="0"/>
      </right>
      <top style="thin">
        <color theme="0"/>
      </top>
      <bottom style="medium">
        <color theme="0"/>
      </bottom>
      <diagonal/>
    </border>
    <border>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14999847407452621"/>
      </left>
      <right style="thin">
        <color theme="0" tint="-0.14999847407452621"/>
      </right>
      <top style="medium">
        <color theme="0"/>
      </top>
      <bottom style="thin">
        <color theme="0" tint="-0.14999847407452621"/>
      </bottom>
      <diagonal/>
    </border>
    <border>
      <left/>
      <right style="thin">
        <color theme="0" tint="-0.14999847407452621"/>
      </right>
      <top style="medium">
        <color theme="0"/>
      </top>
      <bottom style="thin">
        <color theme="0" tint="-0.14999847407452621"/>
      </bottom>
      <diagonal/>
    </border>
    <border>
      <left/>
      <right/>
      <top/>
      <bottom style="thick">
        <color indexed="63"/>
      </bottom>
      <diagonal/>
    </border>
    <border>
      <left/>
      <right/>
      <top/>
      <bottom style="medium">
        <color indexed="63"/>
      </bottom>
      <diagonal/>
    </border>
    <border>
      <left style="thin">
        <color indexed="8"/>
      </left>
      <right style="thin">
        <color indexed="8"/>
      </right>
      <top style="thin">
        <color indexed="8"/>
      </top>
      <bottom style="thin">
        <color indexed="8"/>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top style="thin">
        <color indexed="64"/>
      </top>
      <bottom/>
      <diagonal/>
    </border>
    <border>
      <left style="medium">
        <color indexed="64"/>
      </left>
      <right style="medium">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rgb="FF7F7F7F"/>
      </right>
      <top style="thin">
        <color rgb="FF7F7F7F"/>
      </top>
      <bottom style="thin">
        <color rgb="FF7F7F7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theme="0" tint="-0.14999847407452621"/>
      </bottom>
      <diagonal/>
    </border>
    <border>
      <left style="thin">
        <color theme="0"/>
      </left>
      <right/>
      <top style="thin">
        <color theme="0"/>
      </top>
      <bottom style="thin">
        <color theme="0" tint="-0.14999847407452621"/>
      </bottom>
      <diagonal/>
    </border>
    <border>
      <left style="thin">
        <color theme="0"/>
      </left>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rgb="FF7F7F7F"/>
      </left>
      <right/>
      <top style="thin">
        <color rgb="FF7F7F7F"/>
      </top>
      <bottom style="thin">
        <color rgb="FF7F7F7F"/>
      </bottom>
      <diagonal/>
    </border>
    <border>
      <left/>
      <right/>
      <top style="thin">
        <color indexed="64"/>
      </top>
      <bottom style="thin">
        <color indexed="64"/>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rgb="FF7F7F7F"/>
      </left>
      <right style="thin">
        <color rgb="FF7F7F7F"/>
      </right>
      <top style="thin">
        <color rgb="FF7F7F7F"/>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7F7F7F"/>
      </left>
      <right/>
      <top style="thin">
        <color rgb="FF7F7F7F"/>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rgb="FFC00000"/>
      </left>
      <right/>
      <top style="thin">
        <color rgb="FFC00000"/>
      </top>
      <bottom/>
      <diagonal/>
    </border>
    <border>
      <left/>
      <right/>
      <top style="thin">
        <color rgb="FFC00000"/>
      </top>
      <bottom/>
      <diagonal/>
    </border>
    <border>
      <left/>
      <right style="thin">
        <color indexed="64"/>
      </right>
      <top style="thin">
        <color rgb="FFC00000"/>
      </top>
      <bottom/>
      <diagonal/>
    </border>
    <border>
      <left style="thin">
        <color indexed="64"/>
      </left>
      <right style="thin">
        <color rgb="FFC00000"/>
      </right>
      <top style="thin">
        <color rgb="FFC00000"/>
      </top>
      <bottom/>
      <diagonal/>
    </border>
    <border>
      <left style="thin">
        <color rgb="FFC00000"/>
      </left>
      <right/>
      <top/>
      <bottom/>
      <diagonal/>
    </border>
    <border>
      <left style="thin">
        <color indexed="64"/>
      </left>
      <right style="thin">
        <color rgb="FFC00000"/>
      </right>
      <top/>
      <bottom/>
      <diagonal/>
    </border>
    <border>
      <left style="thin">
        <color rgb="FFC00000"/>
      </left>
      <right/>
      <top/>
      <bottom style="thin">
        <color rgb="FFC00000"/>
      </bottom>
      <diagonal/>
    </border>
    <border>
      <left/>
      <right/>
      <top/>
      <bottom style="thin">
        <color rgb="FFC00000"/>
      </bottom>
      <diagonal/>
    </border>
    <border>
      <left style="thin">
        <color indexed="64"/>
      </left>
      <right style="thin">
        <color rgb="FFC00000"/>
      </right>
      <top/>
      <bottom style="thin">
        <color rgb="FFC00000"/>
      </bottom>
      <diagonal/>
    </border>
    <border>
      <left style="thin">
        <color theme="0" tint="-0.249977111117893"/>
      </left>
      <right/>
      <top/>
      <bottom/>
      <diagonal/>
    </border>
    <border>
      <left/>
      <right style="thin">
        <color theme="0" tint="-0.1499984740745262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theme="0"/>
      </top>
      <bottom style="thin">
        <color theme="0" tint="-0.14999847407452621"/>
      </bottom>
      <diagonal/>
    </border>
    <border>
      <left style="thin">
        <color theme="0"/>
      </left>
      <right/>
      <top style="thin">
        <color theme="0"/>
      </top>
      <bottom style="thin">
        <color theme="0"/>
      </bottom>
      <diagonal/>
    </border>
    <border>
      <left/>
      <right style="thin">
        <color indexed="64"/>
      </right>
      <top style="thin">
        <color theme="0" tint="-0.14999847407452621"/>
      </top>
      <bottom style="thin">
        <color theme="0" tint="-0.14999847407452621"/>
      </bottom>
      <diagonal/>
    </border>
    <border>
      <left style="thin">
        <color theme="0" tint="-0.14996795556505021"/>
      </left>
      <right style="thin">
        <color theme="0" tint="-0.14993743705557422"/>
      </right>
      <top style="thin">
        <color theme="0" tint="-0.14999847407452621"/>
      </top>
      <bottom style="thin">
        <color theme="0" tint="-0.14999847407452621"/>
      </bottom>
      <diagonal/>
    </border>
    <border>
      <left style="thin">
        <color theme="0" tint="-0.14993743705557422"/>
      </left>
      <right style="thin">
        <color theme="0" tint="-0.14996795556505021"/>
      </right>
      <top style="thin">
        <color theme="0" tint="-0.14999847407452621"/>
      </top>
      <bottom style="thin">
        <color theme="0" tint="-0.14999847407452621"/>
      </bottom>
      <diagonal/>
    </border>
    <border>
      <left/>
      <right style="thin">
        <color indexed="64"/>
      </right>
      <top/>
      <bottom style="thin">
        <color rgb="FFC00000"/>
      </bottom>
      <diagonal/>
    </border>
  </borders>
  <cellStyleXfs count="22">
    <xf numFmtId="0" fontId="0" fillId="0" borderId="0"/>
    <xf numFmtId="0" fontId="11" fillId="25" borderId="11" applyNumberFormat="0" applyAlignment="0" applyProtection="0"/>
    <xf numFmtId="0" fontId="3" fillId="15" borderId="12" applyNumberFormat="0" applyAlignment="0" applyProtection="0"/>
    <xf numFmtId="0" fontId="25" fillId="0" borderId="0" applyNumberFormat="0" applyFill="0" applyBorder="0" applyAlignment="0" applyProtection="0"/>
    <xf numFmtId="0" fontId="21" fillId="0" borderId="0"/>
    <xf numFmtId="166" fontId="26" fillId="0" borderId="4">
      <alignment horizontal="center"/>
    </xf>
    <xf numFmtId="0" fontId="27" fillId="0" borderId="37" applyNumberFormat="0" applyAlignment="0" applyProtection="0"/>
    <xf numFmtId="0" fontId="28" fillId="0" borderId="0" applyNumberFormat="0" applyAlignment="0" applyProtection="0"/>
    <xf numFmtId="0" fontId="29" fillId="0" borderId="0" applyNumberFormat="0" applyAlignment="0" applyProtection="0"/>
    <xf numFmtId="0" fontId="28" fillId="0" borderId="38" applyNumberFormat="0" applyAlignment="0" applyProtection="0"/>
    <xf numFmtId="0" fontId="21" fillId="17" borderId="39" applyNumberFormat="0" applyFont="0" applyAlignment="0" applyProtection="0"/>
    <xf numFmtId="0" fontId="21" fillId="18" borderId="39" applyNumberFormat="0" applyFont="0" applyAlignment="0" applyProtection="0"/>
    <xf numFmtId="0" fontId="21" fillId="19" borderId="39" applyNumberFormat="0" applyFont="0" applyAlignment="0" applyProtection="0"/>
    <xf numFmtId="0" fontId="21" fillId="20" borderId="39" applyNumberFormat="0" applyFont="0" applyAlignment="0" applyProtection="0"/>
    <xf numFmtId="0" fontId="30" fillId="0" borderId="0" applyNumberFormat="0" applyFill="0" applyBorder="0" applyAlignment="0" applyProtection="0"/>
    <xf numFmtId="0" fontId="21" fillId="21" borderId="39" applyNumberFormat="0" applyFont="0" applyAlignment="0" applyProtection="0"/>
    <xf numFmtId="0" fontId="8" fillId="0" borderId="11" applyAlignment="0" applyProtection="0"/>
    <xf numFmtId="0" fontId="1" fillId="0" borderId="50" applyNumberFormat="0" applyFill="0" applyAlignment="0" applyProtection="0"/>
    <xf numFmtId="44" fontId="18" fillId="0" borderId="0" applyFont="0" applyFill="0" applyBorder="0" applyAlignment="0" applyProtection="0"/>
    <xf numFmtId="9" fontId="18" fillId="0" borderId="0" applyFont="0" applyFill="0" applyBorder="0" applyAlignment="0" applyProtection="0"/>
    <xf numFmtId="0" fontId="40" fillId="44" borderId="11" applyNumberFormat="0" applyAlignment="0" applyProtection="0"/>
    <xf numFmtId="43" fontId="18" fillId="0" borderId="0" applyFont="0" applyFill="0" applyBorder="0" applyAlignment="0" applyProtection="0"/>
  </cellStyleXfs>
  <cellXfs count="839">
    <xf numFmtId="0" fontId="0" fillId="0" borderId="0" xfId="0"/>
    <xf numFmtId="0" fontId="1" fillId="0" borderId="0" xfId="0" applyFont="1"/>
    <xf numFmtId="0" fontId="0" fillId="0" borderId="4" xfId="0" applyBorder="1"/>
    <xf numFmtId="0" fontId="0" fillId="0" borderId="0" xfId="0"/>
    <xf numFmtId="0" fontId="0" fillId="0" borderId="0" xfId="0" applyProtection="1">
      <protection locked="0"/>
    </xf>
    <xf numFmtId="0" fontId="0" fillId="0" borderId="0" xfId="0" quotePrefix="1" applyProtection="1">
      <protection locked="0"/>
    </xf>
    <xf numFmtId="18" fontId="0" fillId="0" borderId="0" xfId="0" applyNumberFormat="1"/>
    <xf numFmtId="18" fontId="0" fillId="0" borderId="0" xfId="0" applyNumberFormat="1" applyAlignment="1">
      <alignment horizontal="left"/>
    </xf>
    <xf numFmtId="18" fontId="16" fillId="0" borderId="0" xfId="0" applyNumberFormat="1" applyFont="1" applyFill="1"/>
    <xf numFmtId="0" fontId="0" fillId="0" borderId="0" xfId="0" applyBorder="1"/>
    <xf numFmtId="0" fontId="7" fillId="0" borderId="0" xfId="0" applyFont="1" applyBorder="1" applyAlignment="1">
      <alignment horizontal="left" vertical="center"/>
    </xf>
    <xf numFmtId="0" fontId="0" fillId="0" borderId="6" xfId="0" applyBorder="1"/>
    <xf numFmtId="0" fontId="8" fillId="0" borderId="4" xfId="0" quotePrefix="1" applyNumberFormat="1" applyFont="1" applyBorder="1" applyProtection="1">
      <protection locked="0"/>
    </xf>
    <xf numFmtId="0" fontId="21" fillId="0" borderId="26" xfId="0" applyFont="1" applyFill="1" applyBorder="1" applyAlignment="1">
      <alignment horizontal="left"/>
    </xf>
    <xf numFmtId="0" fontId="22" fillId="0" borderId="0" xfId="0" applyFont="1"/>
    <xf numFmtId="0" fontId="22" fillId="0" borderId="0" xfId="0" applyFont="1" applyFill="1"/>
    <xf numFmtId="0" fontId="21" fillId="0" borderId="0" xfId="4"/>
    <xf numFmtId="0" fontId="21" fillId="0" borderId="0" xfId="4" applyAlignment="1">
      <alignment vertical="center"/>
    </xf>
    <xf numFmtId="0" fontId="11" fillId="25" borderId="11" xfId="1"/>
    <xf numFmtId="0" fontId="1" fillId="0" borderId="0" xfId="0" applyFont="1" applyAlignment="1">
      <alignment horizontal="center"/>
    </xf>
    <xf numFmtId="0" fontId="0" fillId="0" borderId="0" xfId="0" applyFont="1"/>
    <xf numFmtId="0" fontId="17" fillId="0" borderId="0" xfId="0" applyFont="1"/>
    <xf numFmtId="2" fontId="30" fillId="0" borderId="4" xfId="14" applyNumberFormat="1" applyBorder="1" applyAlignment="1">
      <alignment horizontal="left"/>
    </xf>
    <xf numFmtId="2" fontId="30" fillId="0" borderId="0" xfId="14" applyNumberFormat="1" applyBorder="1" applyAlignment="1">
      <alignment horizontal="left"/>
    </xf>
    <xf numFmtId="165" fontId="0" fillId="0" borderId="0" xfId="0" applyNumberFormat="1"/>
    <xf numFmtId="2" fontId="30" fillId="0" borderId="4" xfId="14" applyNumberFormat="1" applyFill="1" applyBorder="1" applyAlignment="1">
      <alignment horizontal="left"/>
    </xf>
    <xf numFmtId="18" fontId="17" fillId="0" borderId="0" xfId="0" applyNumberFormat="1" applyFont="1" applyBorder="1"/>
    <xf numFmtId="18" fontId="11" fillId="25" borderId="11" xfId="1" applyNumberFormat="1"/>
    <xf numFmtId="20" fontId="11" fillId="25" borderId="11" xfId="1" quotePrefix="1" applyNumberFormat="1"/>
    <xf numFmtId="0" fontId="11" fillId="25" borderId="11" xfId="1" quotePrefix="1"/>
    <xf numFmtId="1" fontId="11" fillId="25" borderId="11" xfId="1" applyNumberFormat="1"/>
    <xf numFmtId="0" fontId="11" fillId="25" borderId="4" xfId="1" applyBorder="1"/>
    <xf numFmtId="0" fontId="1" fillId="0" borderId="0" xfId="0" applyFont="1" applyAlignment="1">
      <alignment wrapText="1"/>
    </xf>
    <xf numFmtId="0" fontId="0" fillId="0" borderId="0" xfId="0" applyAlignment="1">
      <alignment wrapText="1"/>
    </xf>
    <xf numFmtId="0" fontId="34" fillId="0" borderId="0" xfId="0" applyFont="1" applyAlignment="1">
      <alignment wrapText="1"/>
    </xf>
    <xf numFmtId="0" fontId="1" fillId="0" borderId="0" xfId="0" applyFont="1" applyBorder="1" applyAlignment="1">
      <alignment horizontal="center"/>
    </xf>
    <xf numFmtId="0" fontId="0" fillId="0" borderId="0" xfId="0" applyFont="1" applyBorder="1"/>
    <xf numFmtId="0" fontId="25" fillId="0" borderId="0" xfId="3"/>
    <xf numFmtId="18" fontId="25" fillId="0" borderId="7" xfId="3" applyNumberFormat="1" applyBorder="1"/>
    <xf numFmtId="0" fontId="25" fillId="0" borderId="0" xfId="3" applyAlignment="1">
      <alignment wrapText="1"/>
    </xf>
    <xf numFmtId="0" fontId="0" fillId="0" borderId="4" xfId="12" applyFont="1" applyFill="1" applyBorder="1"/>
    <xf numFmtId="0" fontId="0" fillId="0" borderId="0" xfId="0" applyProtection="1"/>
    <xf numFmtId="0" fontId="12" fillId="0" borderId="0" xfId="0" applyFont="1" applyProtection="1"/>
    <xf numFmtId="0" fontId="19" fillId="0" borderId="0" xfId="0" applyFont="1" applyProtection="1"/>
    <xf numFmtId="0" fontId="0" fillId="0" borderId="2" xfId="0" applyBorder="1" applyProtection="1"/>
    <xf numFmtId="0" fontId="12" fillId="0" borderId="2" xfId="0" applyFont="1" applyBorder="1" applyProtection="1"/>
    <xf numFmtId="0" fontId="2" fillId="0" borderId="0" xfId="0" applyFont="1" applyAlignment="1" applyProtection="1">
      <alignment vertical="center"/>
    </xf>
    <xf numFmtId="0" fontId="1" fillId="0" borderId="0" xfId="0" applyFo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12" fillId="0" borderId="0" xfId="0" applyFont="1" applyAlignment="1" applyProtection="1">
      <alignment horizontal="left"/>
    </xf>
    <xf numFmtId="0" fontId="20" fillId="0" borderId="0" xfId="0" applyFont="1" applyAlignment="1" applyProtection="1">
      <alignment horizontal="left"/>
    </xf>
    <xf numFmtId="0" fontId="0" fillId="0" borderId="20" xfId="0" applyBorder="1" applyProtection="1"/>
    <xf numFmtId="0" fontId="0" fillId="0" borderId="0" xfId="0" applyBorder="1" applyProtection="1"/>
    <xf numFmtId="0" fontId="0" fillId="0" borderId="0" xfId="0" applyBorder="1" applyAlignment="1" applyProtection="1">
      <alignment horizontal="left"/>
    </xf>
    <xf numFmtId="0" fontId="7" fillId="0" borderId="0" xfId="0" applyFont="1" applyBorder="1" applyAlignment="1" applyProtection="1">
      <alignment horizontal="left" vertical="center"/>
    </xf>
    <xf numFmtId="0" fontId="0" fillId="0" borderId="0" xfId="0" applyBorder="1" applyAlignment="1" applyProtection="1">
      <alignment vertical="center"/>
    </xf>
    <xf numFmtId="0" fontId="0" fillId="0" borderId="24" xfId="0" applyBorder="1" applyProtection="1"/>
    <xf numFmtId="0" fontId="4" fillId="0" borderId="24" xfId="0" applyFont="1" applyBorder="1" applyAlignment="1" applyProtection="1">
      <alignment horizontal="right"/>
    </xf>
    <xf numFmtId="0" fontId="1" fillId="0" borderId="0" xfId="0" applyFont="1" applyAlignment="1" applyProtection="1">
      <alignment horizontal="left"/>
    </xf>
    <xf numFmtId="18" fontId="11" fillId="25" borderId="4" xfId="1" applyNumberFormat="1" applyBorder="1" applyAlignment="1" applyProtection="1">
      <alignment horizontal="center"/>
      <protection locked="0"/>
    </xf>
    <xf numFmtId="0" fontId="0" fillId="19" borderId="49" xfId="12" applyFont="1" applyBorder="1"/>
    <xf numFmtId="165" fontId="0" fillId="0" borderId="0" xfId="0" applyNumberFormat="1" applyProtection="1"/>
    <xf numFmtId="0" fontId="0" fillId="0" borderId="1" xfId="0" applyFont="1" applyBorder="1" applyProtection="1"/>
    <xf numFmtId="0" fontId="0" fillId="0" borderId="2" xfId="0" applyBorder="1" applyAlignment="1" applyProtection="1">
      <alignment horizontal="left"/>
    </xf>
    <xf numFmtId="0" fontId="0" fillId="0" borderId="3" xfId="0" applyFont="1" applyBorder="1" applyProtection="1"/>
    <xf numFmtId="0" fontId="0" fillId="0" borderId="21" xfId="0" applyBorder="1" applyProtection="1"/>
    <xf numFmtId="0" fontId="0" fillId="0" borderId="22" xfId="0" applyBorder="1" applyProtection="1"/>
    <xf numFmtId="2" fontId="0" fillId="0" borderId="0" xfId="0" applyNumberFormat="1" applyProtection="1"/>
    <xf numFmtId="0" fontId="1" fillId="0" borderId="0" xfId="0" applyFont="1" applyAlignment="1" applyProtection="1">
      <alignment horizontal="right"/>
    </xf>
    <xf numFmtId="18" fontId="0" fillId="0" borderId="0" xfId="0" applyNumberFormat="1" applyProtection="1"/>
    <xf numFmtId="0" fontId="0" fillId="0" borderId="25" xfId="0" applyBorder="1" applyProtection="1"/>
    <xf numFmtId="8" fontId="0" fillId="0" borderId="0" xfId="0" applyNumberFormat="1" applyProtection="1"/>
    <xf numFmtId="0" fontId="0" fillId="0" borderId="0" xfId="0" applyBorder="1" applyAlignment="1" applyProtection="1"/>
    <xf numFmtId="0" fontId="0" fillId="0" borderId="14" xfId="0" applyBorder="1" applyProtection="1"/>
    <xf numFmtId="0" fontId="0" fillId="0" borderId="14" xfId="0" applyBorder="1" applyAlignment="1" applyProtection="1">
      <alignment horizontal="left"/>
    </xf>
    <xf numFmtId="0" fontId="0" fillId="0" borderId="43" xfId="0" applyBorder="1" applyProtection="1"/>
    <xf numFmtId="0" fontId="0" fillId="0" borderId="0" xfId="0" applyFill="1" applyAlignment="1" applyProtection="1">
      <alignment horizontal="left"/>
    </xf>
    <xf numFmtId="0" fontId="13" fillId="0" borderId="0" xfId="0" applyFont="1" applyAlignment="1" applyProtection="1">
      <alignment horizontal="left"/>
    </xf>
    <xf numFmtId="0" fontId="19" fillId="0" borderId="0" xfId="0" applyFont="1" applyAlignment="1" applyProtection="1">
      <alignment horizontal="left"/>
    </xf>
    <xf numFmtId="0" fontId="14" fillId="0" borderId="0" xfId="0" applyFont="1" applyProtection="1"/>
    <xf numFmtId="0" fontId="19" fillId="0" borderId="0" xfId="0" applyFont="1" applyBorder="1" applyProtection="1"/>
    <xf numFmtId="0" fontId="0" fillId="0" borderId="13" xfId="0" applyBorder="1" applyAlignment="1" applyProtection="1">
      <alignment horizontal="left"/>
    </xf>
    <xf numFmtId="1" fontId="19" fillId="0" borderId="0" xfId="0" applyNumberFormat="1" applyFont="1" applyBorder="1" applyAlignment="1" applyProtection="1">
      <alignment horizontal="left"/>
    </xf>
    <xf numFmtId="0" fontId="14" fillId="0" borderId="15" xfId="0" applyFont="1" applyBorder="1" applyProtection="1"/>
    <xf numFmtId="0" fontId="0" fillId="0" borderId="0" xfId="0" quotePrefix="1" applyProtection="1"/>
    <xf numFmtId="0" fontId="32" fillId="0" borderId="4" xfId="0" applyFont="1" applyBorder="1" applyAlignment="1" applyProtection="1">
      <alignment horizontal="left"/>
    </xf>
    <xf numFmtId="0" fontId="0" fillId="0" borderId="0" xfId="0" applyBorder="1" applyProtection="1">
      <protection locked="0"/>
    </xf>
    <xf numFmtId="0" fontId="0" fillId="0" borderId="17" xfId="0" applyBorder="1" applyProtection="1">
      <protection locked="0"/>
    </xf>
    <xf numFmtId="0" fontId="21" fillId="12" borderId="0" xfId="4" applyFill="1"/>
    <xf numFmtId="0" fontId="9" fillId="12" borderId="0" xfId="4" applyFont="1" applyFill="1"/>
    <xf numFmtId="0" fontId="31" fillId="12" borderId="0" xfId="4" applyFont="1" applyFill="1" applyAlignment="1">
      <alignment horizontal="left" indent="1"/>
    </xf>
    <xf numFmtId="0" fontId="35" fillId="12" borderId="0" xfId="4" applyFont="1" applyFill="1"/>
    <xf numFmtId="0" fontId="0" fillId="0" borderId="0" xfId="0" applyBorder="1" applyAlignment="1" applyProtection="1">
      <alignment horizontal="left" vertical="top"/>
    </xf>
    <xf numFmtId="0" fontId="10" fillId="9" borderId="33" xfId="0" applyFont="1" applyFill="1" applyBorder="1" applyAlignment="1" applyProtection="1">
      <alignment horizontal="left"/>
    </xf>
    <xf numFmtId="0" fontId="25" fillId="0" borderId="0" xfId="3" applyAlignment="1">
      <alignment horizontal="right"/>
    </xf>
    <xf numFmtId="0" fontId="1" fillId="0" borderId="50" xfId="17"/>
    <xf numFmtId="14" fontId="11" fillId="25" borderId="11" xfId="1" applyNumberFormat="1"/>
    <xf numFmtId="0" fontId="11" fillId="25" borderId="55" xfId="1" applyBorder="1"/>
    <xf numFmtId="0" fontId="25" fillId="0" borderId="4" xfId="3" applyBorder="1"/>
    <xf numFmtId="0" fontId="0" fillId="0" borderId="0" xfId="0" applyAlignment="1" applyProtection="1">
      <alignment vertical="center"/>
    </xf>
    <xf numFmtId="0" fontId="1" fillId="0" borderId="0" xfId="0" applyFont="1" applyAlignment="1" applyProtection="1">
      <alignment vertical="center"/>
    </xf>
    <xf numFmtId="0" fontId="0" fillId="0" borderId="0" xfId="0" applyFont="1" applyBorder="1" applyProtection="1"/>
    <xf numFmtId="0" fontId="0" fillId="0" borderId="0" xfId="0" applyFont="1" applyProtection="1"/>
    <xf numFmtId="0" fontId="0" fillId="0" borderId="23" xfId="0" applyFont="1" applyBorder="1" applyAlignment="1" applyProtection="1">
      <alignment horizontal="left"/>
    </xf>
    <xf numFmtId="0" fontId="1" fillId="0" borderId="24" xfId="0" applyFont="1" applyBorder="1" applyAlignment="1" applyProtection="1">
      <alignment horizontal="left"/>
    </xf>
    <xf numFmtId="164" fontId="1" fillId="9" borderId="0" xfId="2" applyNumberFormat="1" applyFont="1" applyFill="1" applyBorder="1" applyAlignment="1" applyProtection="1"/>
    <xf numFmtId="0" fontId="1" fillId="0" borderId="60" xfId="0" applyFont="1" applyBorder="1" applyAlignment="1" applyProtection="1">
      <alignment vertical="center"/>
    </xf>
    <xf numFmtId="0" fontId="0" fillId="0" borderId="60" xfId="0" applyBorder="1" applyProtection="1"/>
    <xf numFmtId="0" fontId="1" fillId="0" borderId="7" xfId="0" applyFont="1" applyBorder="1" applyAlignment="1" applyProtection="1">
      <alignment horizontal="left"/>
    </xf>
    <xf numFmtId="0" fontId="0" fillId="0" borderId="0" xfId="0" applyFill="1" applyProtection="1"/>
    <xf numFmtId="0" fontId="0" fillId="0" borderId="0" xfId="0" applyAlignment="1" applyProtection="1">
      <alignment wrapText="1"/>
    </xf>
    <xf numFmtId="0" fontId="0" fillId="0" borderId="0" xfId="0" applyAlignment="1" applyProtection="1">
      <alignment horizontal="left" wrapText="1"/>
    </xf>
    <xf numFmtId="0" fontId="20" fillId="0" borderId="0" xfId="0" applyFont="1" applyAlignment="1" applyProtection="1">
      <alignment horizontal="left" wrapText="1"/>
    </xf>
    <xf numFmtId="0" fontId="0" fillId="0" borderId="0" xfId="0" applyAlignment="1" applyProtection="1">
      <alignment horizontal="left" vertical="top"/>
    </xf>
    <xf numFmtId="0" fontId="0" fillId="0" borderId="2" xfId="0" applyBorder="1" applyAlignment="1" applyProtection="1">
      <alignment horizontal="left" vertical="top"/>
    </xf>
    <xf numFmtId="165" fontId="11" fillId="25" borderId="58" xfId="1" applyNumberFormat="1" applyBorder="1" applyAlignment="1" applyProtection="1">
      <alignment horizontal="left" vertical="top"/>
      <protection locked="0"/>
    </xf>
    <xf numFmtId="0" fontId="0" fillId="0" borderId="0" xfId="0" applyAlignment="1" applyProtection="1">
      <alignment horizontal="left" vertical="top"/>
      <protection locked="0"/>
    </xf>
    <xf numFmtId="165" fontId="11" fillId="25" borderId="65" xfId="1" applyNumberFormat="1" applyBorder="1" applyAlignment="1" applyProtection="1">
      <alignment horizontal="left" vertical="top"/>
      <protection locked="0"/>
    </xf>
    <xf numFmtId="0" fontId="36" fillId="0" borderId="0" xfId="0" applyFont="1" applyProtection="1"/>
    <xf numFmtId="2" fontId="24" fillId="0" borderId="0" xfId="0" applyNumberFormat="1" applyFont="1" applyProtection="1"/>
    <xf numFmtId="0" fontId="5" fillId="0" borderId="0" xfId="0" applyFont="1" applyFill="1" applyBorder="1" applyAlignment="1" applyProtection="1">
      <alignment horizontal="left"/>
    </xf>
    <xf numFmtId="0" fontId="39" fillId="0" borderId="0" xfId="0" applyFont="1" applyAlignment="1" applyProtection="1">
      <alignment horizontal="left"/>
    </xf>
    <xf numFmtId="1" fontId="11" fillId="25" borderId="9" xfId="1" applyNumberFormat="1" applyBorder="1" applyAlignment="1" applyProtection="1">
      <alignment horizontal="left" vertical="top"/>
      <protection locked="0"/>
    </xf>
    <xf numFmtId="3" fontId="1" fillId="9" borderId="19" xfId="2" applyNumberFormat="1" applyFont="1" applyFill="1" applyBorder="1" applyAlignment="1" applyProtection="1"/>
    <xf numFmtId="0" fontId="38" fillId="0" borderId="0" xfId="0" applyFont="1" applyAlignment="1" applyProtection="1">
      <alignment wrapText="1"/>
    </xf>
    <xf numFmtId="0" fontId="41" fillId="0" borderId="0" xfId="0" applyFont="1" applyAlignment="1" applyProtection="1">
      <alignment horizontal="left" wrapText="1"/>
    </xf>
    <xf numFmtId="8" fontId="0" fillId="0" borderId="0" xfId="0" applyNumberFormat="1" applyAlignment="1" applyProtection="1">
      <alignment horizontal="left" vertical="top"/>
    </xf>
    <xf numFmtId="0" fontId="0" fillId="0" borderId="5" xfId="0" applyBorder="1" applyAlignment="1" applyProtection="1">
      <alignment horizontal="left" vertical="top"/>
    </xf>
    <xf numFmtId="0" fontId="0" fillId="0" borderId="0" xfId="0" applyAlignment="1" applyProtection="1">
      <alignment horizontal="right"/>
    </xf>
    <xf numFmtId="0" fontId="1" fillId="0" borderId="0" xfId="0" applyFont="1" applyBorder="1" applyAlignment="1" applyProtection="1">
      <alignment horizontal="left" vertical="top"/>
    </xf>
    <xf numFmtId="0" fontId="0" fillId="0" borderId="0" xfId="0" applyBorder="1" applyAlignment="1" applyProtection="1">
      <alignment horizontal="center" vertical="top"/>
    </xf>
    <xf numFmtId="0" fontId="10" fillId="9" borderId="54" xfId="0" applyFont="1" applyFill="1" applyBorder="1" applyAlignment="1" applyProtection="1">
      <alignment horizontal="centerContinuous"/>
    </xf>
    <xf numFmtId="0" fontId="38" fillId="0" borderId="0" xfId="0" applyFont="1" applyAlignment="1" applyProtection="1">
      <alignment vertical="top" wrapText="1"/>
    </xf>
    <xf numFmtId="0" fontId="42" fillId="0" borderId="0" xfId="0" applyFont="1" applyAlignment="1" applyProtection="1">
      <alignment horizontal="center"/>
    </xf>
    <xf numFmtId="0" fontId="0" fillId="0" borderId="0" xfId="0" applyFont="1" applyAlignment="1" applyProtection="1">
      <alignment horizontal="left"/>
    </xf>
    <xf numFmtId="0" fontId="25" fillId="0" borderId="54" xfId="3" applyBorder="1" applyAlignment="1">
      <alignment horizontal="left" vertical="top" wrapText="1"/>
    </xf>
    <xf numFmtId="167" fontId="11" fillId="25" borderId="11" xfId="1" applyNumberFormat="1"/>
    <xf numFmtId="167" fontId="11" fillId="25" borderId="55" xfId="1" applyNumberFormat="1" applyBorder="1"/>
    <xf numFmtId="0" fontId="25" fillId="0" borderId="4" xfId="3" applyBorder="1" applyAlignment="1">
      <alignment horizontal="left"/>
    </xf>
    <xf numFmtId="18" fontId="11" fillId="25" borderId="55" xfId="1" applyNumberFormat="1" applyBorder="1"/>
    <xf numFmtId="0" fontId="1" fillId="0" borderId="15" xfId="0" applyFont="1" applyBorder="1" applyAlignment="1"/>
    <xf numFmtId="0" fontId="1" fillId="0" borderId="0" xfId="0" applyFont="1" applyBorder="1" applyAlignment="1"/>
    <xf numFmtId="0" fontId="1" fillId="0" borderId="15" xfId="0" applyFont="1" applyBorder="1" applyAlignment="1">
      <alignment horizontal="center"/>
    </xf>
    <xf numFmtId="1" fontId="11" fillId="25" borderId="55" xfId="1" applyNumberFormat="1" applyBorder="1"/>
    <xf numFmtId="165" fontId="11" fillId="25" borderId="55" xfId="1" applyNumberFormat="1" applyBorder="1"/>
    <xf numFmtId="0" fontId="17" fillId="0" borderId="0" xfId="0" applyFont="1" applyAlignment="1">
      <alignment horizontal="right"/>
    </xf>
    <xf numFmtId="0" fontId="25" fillId="0" borderId="7" xfId="3" applyBorder="1" applyAlignment="1">
      <alignment horizontal="left"/>
    </xf>
    <xf numFmtId="0" fontId="10" fillId="31" borderId="4" xfId="0" applyFont="1" applyFill="1" applyBorder="1" applyAlignment="1" applyProtection="1">
      <alignment horizontal="left" vertical="center" wrapText="1"/>
    </xf>
    <xf numFmtId="0" fontId="10" fillId="24" borderId="4" xfId="0" applyFont="1" applyFill="1" applyBorder="1" applyAlignment="1" applyProtection="1">
      <alignment horizontal="left" vertical="center" wrapText="1"/>
    </xf>
    <xf numFmtId="0" fontId="3" fillId="26" borderId="4" xfId="0" applyFont="1" applyFill="1" applyBorder="1" applyAlignment="1" applyProtection="1">
      <alignment horizontal="left" vertical="center" wrapText="1"/>
    </xf>
    <xf numFmtId="0" fontId="11" fillId="25" borderId="4" xfId="1" applyNumberFormat="1" applyBorder="1" applyAlignment="1">
      <alignment horizontal="center"/>
    </xf>
    <xf numFmtId="0" fontId="11" fillId="25" borderId="68" xfId="1" applyBorder="1"/>
    <xf numFmtId="0" fontId="30" fillId="0" borderId="4" xfId="14" applyBorder="1"/>
    <xf numFmtId="0" fontId="0" fillId="0" borderId="4" xfId="0" applyBorder="1" applyAlignment="1">
      <alignment horizontal="left"/>
    </xf>
    <xf numFmtId="0" fontId="11" fillId="25" borderId="11" xfId="1" applyAlignment="1">
      <alignment horizontal="left"/>
    </xf>
    <xf numFmtId="14" fontId="11" fillId="25" borderId="65" xfId="1" applyNumberFormat="1" applyBorder="1" applyAlignment="1" applyProtection="1">
      <alignment horizontal="right" vertical="top"/>
      <protection locked="0"/>
    </xf>
    <xf numFmtId="0" fontId="44" fillId="0" borderId="0" xfId="0" applyFont="1" applyProtection="1"/>
    <xf numFmtId="0" fontId="0" fillId="0" borderId="20" xfId="0" applyFont="1" applyBorder="1"/>
    <xf numFmtId="0" fontId="0" fillId="0" borderId="0" xfId="0" applyFont="1" applyAlignment="1" applyProtection="1">
      <alignment horizontal="center"/>
    </xf>
    <xf numFmtId="164" fontId="0" fillId="0" borderId="0" xfId="0" applyNumberFormat="1" applyFont="1" applyAlignment="1" applyProtection="1"/>
    <xf numFmtId="3" fontId="0" fillId="0" borderId="0" xfId="0" applyNumberFormat="1" applyFont="1" applyAlignment="1" applyProtection="1"/>
    <xf numFmtId="0" fontId="0" fillId="0" borderId="0" xfId="0" applyFont="1" applyAlignment="1" applyProtection="1"/>
    <xf numFmtId="164" fontId="0" fillId="0" borderId="60" xfId="0" applyNumberFormat="1" applyFont="1" applyBorder="1" applyAlignment="1" applyProtection="1"/>
    <xf numFmtId="18" fontId="15" fillId="12" borderId="35" xfId="0" quotePrefix="1" applyNumberFormat="1" applyFont="1" applyFill="1" applyBorder="1" applyAlignment="1" applyProtection="1">
      <alignment horizontal="center"/>
    </xf>
    <xf numFmtId="164" fontId="23" fillId="9" borderId="19" xfId="0" applyNumberFormat="1" applyFont="1" applyFill="1" applyBorder="1" applyAlignment="1" applyProtection="1">
      <alignment horizontal="center" vertical="center"/>
    </xf>
    <xf numFmtId="14" fontId="0" fillId="0" borderId="0" xfId="1" applyNumberFormat="1" applyFont="1" applyFill="1" applyBorder="1" applyAlignment="1" applyProtection="1">
      <alignment horizontal="left" vertical="center"/>
    </xf>
    <xf numFmtId="18" fontId="3" fillId="12" borderId="35" xfId="0" quotePrefix="1" applyNumberFormat="1" applyFont="1" applyFill="1" applyBorder="1" applyAlignment="1" applyProtection="1">
      <alignment horizontal="center"/>
    </xf>
    <xf numFmtId="0" fontId="0" fillId="0" borderId="0" xfId="0" applyFont="1" applyAlignment="1">
      <alignment horizontal="left"/>
    </xf>
    <xf numFmtId="0" fontId="0" fillId="0" borderId="0" xfId="0" applyFont="1" applyFill="1"/>
    <xf numFmtId="0" fontId="46" fillId="0" borderId="20" xfId="0" applyFont="1" applyBorder="1" applyAlignment="1">
      <alignment horizontal="left"/>
    </xf>
    <xf numFmtId="0" fontId="47" fillId="0" borderId="27" xfId="0" applyFont="1" applyBorder="1"/>
    <xf numFmtId="0" fontId="48" fillId="0" borderId="0" xfId="0" applyFont="1" applyBorder="1" applyAlignment="1">
      <alignment horizontal="left"/>
    </xf>
    <xf numFmtId="0" fontId="0" fillId="0" borderId="0" xfId="0" applyFont="1" applyAlignment="1">
      <alignment vertical="center"/>
    </xf>
    <xf numFmtId="0" fontId="49" fillId="0" borderId="0" xfId="0" applyFont="1" applyBorder="1" applyAlignment="1">
      <alignment horizontal="left" vertical="center"/>
    </xf>
    <xf numFmtId="0" fontId="0" fillId="0" borderId="0" xfId="0" applyFont="1" applyBorder="1" applyAlignment="1">
      <alignment vertical="center"/>
    </xf>
    <xf numFmtId="0" fontId="0" fillId="0" borderId="27" xfId="0" applyFont="1" applyBorder="1"/>
    <xf numFmtId="0" fontId="0" fillId="0" borderId="0" xfId="0" applyFont="1" applyBorder="1" applyAlignment="1">
      <alignment horizontal="left"/>
    </xf>
    <xf numFmtId="0" fontId="46" fillId="0" borderId="20" xfId="0" applyFont="1" applyBorder="1" applyAlignment="1" applyProtection="1">
      <alignment horizontal="left"/>
    </xf>
    <xf numFmtId="0" fontId="47" fillId="0" borderId="27" xfId="0" applyFont="1" applyBorder="1" applyProtection="1"/>
    <xf numFmtId="0" fontId="49" fillId="0" borderId="0" xfId="0" applyFont="1" applyBorder="1" applyAlignment="1" applyProtection="1">
      <alignment horizontal="left" vertical="center"/>
    </xf>
    <xf numFmtId="0" fontId="0" fillId="0" borderId="0" xfId="0" applyFont="1" applyAlignment="1" applyProtection="1">
      <alignment vertical="center"/>
    </xf>
    <xf numFmtId="0" fontId="49" fillId="0" borderId="60" xfId="0" applyFont="1" applyBorder="1" applyAlignment="1" applyProtection="1">
      <alignment horizontal="left" vertical="center"/>
    </xf>
    <xf numFmtId="0" fontId="49" fillId="0" borderId="24" xfId="0" applyFont="1" applyBorder="1" applyAlignment="1" applyProtection="1">
      <alignment horizontal="left" vertical="center"/>
    </xf>
    <xf numFmtId="0" fontId="0" fillId="0" borderId="0" xfId="0" applyFont="1" applyFill="1" applyProtection="1"/>
    <xf numFmtId="0" fontId="47" fillId="0" borderId="27" xfId="0" applyFont="1" applyBorder="1" applyAlignment="1" applyProtection="1">
      <alignment wrapText="1"/>
    </xf>
    <xf numFmtId="0" fontId="46" fillId="0" borderId="20" xfId="0" applyFont="1" applyFill="1" applyBorder="1" applyAlignment="1" applyProtection="1">
      <alignment horizontal="left"/>
    </xf>
    <xf numFmtId="0" fontId="47" fillId="0" borderId="0" xfId="0" applyFont="1" applyAlignment="1" applyProtection="1">
      <alignment vertical="center"/>
    </xf>
    <xf numFmtId="0" fontId="54" fillId="0" borderId="0" xfId="0" applyFont="1" applyAlignment="1" applyProtection="1">
      <alignment vertical="center"/>
    </xf>
    <xf numFmtId="0" fontId="14" fillId="0" borderId="0" xfId="0" applyFont="1"/>
    <xf numFmtId="164" fontId="23" fillId="0" borderId="19" xfId="2" applyNumberFormat="1" applyFont="1" applyFill="1" applyBorder="1" applyAlignment="1" applyProtection="1">
      <alignment horizontal="center" vertical="center"/>
    </xf>
    <xf numFmtId="164" fontId="55" fillId="2" borderId="9" xfId="0" applyNumberFormat="1" applyFont="1" applyFill="1" applyBorder="1" applyAlignment="1">
      <alignment horizontal="center" vertical="center"/>
    </xf>
    <xf numFmtId="0" fontId="56" fillId="0" borderId="22" xfId="0" applyFont="1" applyBorder="1"/>
    <xf numFmtId="165" fontId="58" fillId="25" borderId="44" xfId="1" applyNumberFormat="1" applyFont="1" applyBorder="1" applyAlignment="1" applyProtection="1">
      <alignment horizontal="center" vertical="center"/>
      <protection locked="0"/>
    </xf>
    <xf numFmtId="164" fontId="23" fillId="24" borderId="19" xfId="2" applyNumberFormat="1" applyFont="1" applyFill="1" applyBorder="1" applyAlignment="1" applyProtection="1">
      <alignment horizontal="center" vertical="center"/>
    </xf>
    <xf numFmtId="164" fontId="23" fillId="0" borderId="19" xfId="2" applyNumberFormat="1" applyFont="1" applyFill="1" applyBorder="1" applyAlignment="1" applyProtection="1">
      <alignment horizontal="left"/>
    </xf>
    <xf numFmtId="18" fontId="15" fillId="12" borderId="70" xfId="0" quotePrefix="1" applyNumberFormat="1" applyFont="1" applyFill="1" applyBorder="1" applyAlignment="1" applyProtection="1">
      <alignment horizontal="center"/>
    </xf>
    <xf numFmtId="18" fontId="15" fillId="12" borderId="71" xfId="0" quotePrefix="1" applyNumberFormat="1" applyFont="1" applyFill="1" applyBorder="1" applyAlignment="1" applyProtection="1">
      <alignment horizontal="center"/>
    </xf>
    <xf numFmtId="18" fontId="15" fillId="12" borderId="72" xfId="0" quotePrefix="1" applyNumberFormat="1" applyFont="1" applyFill="1" applyBorder="1" applyAlignment="1" applyProtection="1">
      <alignment horizontal="center"/>
    </xf>
    <xf numFmtId="0" fontId="14" fillId="0" borderId="0" xfId="0" applyFont="1" applyBorder="1" applyProtection="1"/>
    <xf numFmtId="0" fontId="14" fillId="0" borderId="16" xfId="0" applyFont="1" applyBorder="1" applyProtection="1"/>
    <xf numFmtId="164" fontId="23" fillId="9" borderId="73" xfId="0" applyNumberFormat="1" applyFont="1" applyFill="1" applyBorder="1" applyAlignment="1" applyProtection="1">
      <alignment horizontal="center" vertical="center"/>
    </xf>
    <xf numFmtId="164" fontId="23" fillId="9" borderId="74" xfId="0" applyNumberFormat="1" applyFont="1" applyFill="1" applyBorder="1" applyAlignment="1" applyProtection="1">
      <alignment horizontal="center" vertical="center"/>
    </xf>
    <xf numFmtId="164" fontId="23" fillId="9" borderId="75" xfId="0" applyNumberFormat="1" applyFont="1" applyFill="1" applyBorder="1" applyAlignment="1" applyProtection="1">
      <alignment horizontal="center" vertical="center"/>
    </xf>
    <xf numFmtId="164" fontId="23" fillId="9" borderId="76" xfId="0" applyNumberFormat="1" applyFont="1" applyFill="1" applyBorder="1" applyAlignment="1" applyProtection="1">
      <alignment horizontal="center" vertical="center"/>
    </xf>
    <xf numFmtId="164" fontId="23" fillId="9" borderId="77" xfId="0" applyNumberFormat="1" applyFont="1" applyFill="1" applyBorder="1" applyAlignment="1" applyProtection="1">
      <alignment horizontal="center" vertical="center"/>
    </xf>
    <xf numFmtId="0" fontId="56" fillId="0" borderId="0" xfId="0" applyFont="1" applyProtection="1"/>
    <xf numFmtId="0" fontId="14" fillId="0" borderId="2" xfId="0" applyFont="1" applyBorder="1" applyProtection="1"/>
    <xf numFmtId="0" fontId="56" fillId="0" borderId="2" xfId="0" applyFont="1" applyBorder="1" applyProtection="1"/>
    <xf numFmtId="0" fontId="31" fillId="13" borderId="36" xfId="0" quotePrefix="1" applyFont="1" applyFill="1" applyBorder="1" applyAlignment="1" applyProtection="1">
      <alignment horizontal="center"/>
    </xf>
    <xf numFmtId="0" fontId="56" fillId="0" borderId="21" xfId="0" applyFont="1" applyBorder="1" applyProtection="1"/>
    <xf numFmtId="0" fontId="56" fillId="0" borderId="22" xfId="0" applyFont="1" applyBorder="1" applyProtection="1"/>
    <xf numFmtId="0" fontId="14" fillId="0" borderId="0" xfId="0" applyFont="1" applyBorder="1" applyAlignment="1" applyProtection="1">
      <alignment vertical="center"/>
    </xf>
    <xf numFmtId="164" fontId="5" fillId="5" borderId="28" xfId="0" applyNumberFormat="1" applyFont="1" applyFill="1" applyBorder="1" applyAlignment="1" applyProtection="1">
      <alignment horizontal="center" vertical="center"/>
    </xf>
    <xf numFmtId="0" fontId="56" fillId="0" borderId="25" xfId="0" applyFont="1" applyBorder="1" applyProtection="1"/>
    <xf numFmtId="0" fontId="59" fillId="0" borderId="0" xfId="0" applyFont="1" applyAlignment="1">
      <alignment horizontal="left" vertical="center"/>
    </xf>
    <xf numFmtId="0" fontId="11" fillId="25" borderId="78" xfId="1" applyBorder="1"/>
    <xf numFmtId="0" fontId="0" fillId="9" borderId="8" xfId="0" applyFill="1" applyBorder="1" applyAlignment="1" applyProtection="1">
      <alignment horizontal="left"/>
    </xf>
    <xf numFmtId="0" fontId="0" fillId="2" borderId="7" xfId="0" applyFill="1" applyBorder="1" applyAlignment="1" applyProtection="1">
      <alignment horizontal="left"/>
    </xf>
    <xf numFmtId="0" fontId="0" fillId="3" borderId="7" xfId="0" applyFill="1" applyBorder="1" applyAlignment="1" applyProtection="1">
      <alignment horizontal="left"/>
    </xf>
    <xf numFmtId="0" fontId="0" fillId="34" borderId="7" xfId="0" applyFill="1" applyBorder="1" applyAlignment="1" applyProtection="1">
      <alignment horizontal="left"/>
    </xf>
    <xf numFmtId="0" fontId="0" fillId="33" borderId="7" xfId="0" applyFill="1" applyBorder="1" applyAlignment="1" applyProtection="1">
      <alignment horizontal="left"/>
    </xf>
    <xf numFmtId="0" fontId="0" fillId="32" borderId="7" xfId="0" applyFill="1" applyBorder="1" applyAlignment="1" applyProtection="1">
      <alignment horizontal="left"/>
    </xf>
    <xf numFmtId="0" fontId="0" fillId="35" borderId="7" xfId="0" applyFill="1" applyBorder="1" applyAlignment="1" applyProtection="1">
      <alignment horizontal="left"/>
    </xf>
    <xf numFmtId="0" fontId="0" fillId="14" borderId="7" xfId="0" applyFill="1" applyBorder="1" applyAlignment="1" applyProtection="1">
      <alignment horizontal="left"/>
    </xf>
    <xf numFmtId="0" fontId="0" fillId="10" borderId="7" xfId="0" applyFill="1" applyBorder="1" applyAlignment="1" applyProtection="1">
      <alignment horizontal="left"/>
    </xf>
    <xf numFmtId="0" fontId="0" fillId="5" borderId="79" xfId="0" applyFill="1" applyBorder="1" applyAlignment="1" applyProtection="1">
      <alignment horizontal="left"/>
    </xf>
    <xf numFmtId="0" fontId="0" fillId="9" borderId="80" xfId="0" applyFill="1" applyBorder="1" applyAlignment="1" applyProtection="1">
      <alignment horizontal="left"/>
    </xf>
    <xf numFmtId="0" fontId="0" fillId="5" borderId="81" xfId="0" applyFill="1" applyBorder="1" applyAlignment="1" applyProtection="1">
      <alignment horizontal="left"/>
    </xf>
    <xf numFmtId="0" fontId="3" fillId="8" borderId="4" xfId="0" applyFont="1" applyFill="1" applyBorder="1" applyAlignment="1" applyProtection="1">
      <alignment horizontal="center" vertical="center" wrapText="1"/>
    </xf>
    <xf numFmtId="0" fontId="0" fillId="0" borderId="4" xfId="0" applyBorder="1" applyProtection="1"/>
    <xf numFmtId="165" fontId="11" fillId="25" borderId="4" xfId="1" applyNumberFormat="1" applyBorder="1" applyAlignment="1" applyProtection="1">
      <alignment horizontal="center"/>
      <protection locked="0"/>
    </xf>
    <xf numFmtId="1" fontId="0" fillId="0" borderId="0" xfId="0" applyNumberFormat="1" applyAlignment="1" applyProtection="1">
      <alignment horizontal="left"/>
    </xf>
    <xf numFmtId="0" fontId="3" fillId="23" borderId="54" xfId="0" applyFont="1" applyFill="1" applyBorder="1" applyAlignment="1" applyProtection="1">
      <alignment horizontal="left" vertical="center" wrapText="1"/>
    </xf>
    <xf numFmtId="0" fontId="11" fillId="25" borderId="82" xfId="1" applyBorder="1"/>
    <xf numFmtId="168" fontId="0" fillId="0" borderId="0" xfId="0" applyNumberFormat="1" applyFont="1" applyBorder="1" applyAlignment="1" applyProtection="1">
      <alignment horizontal="right"/>
    </xf>
    <xf numFmtId="0" fontId="0" fillId="0" borderId="0" xfId="0" applyFont="1" applyBorder="1" applyAlignment="1" applyProtection="1">
      <alignment horizontal="right"/>
    </xf>
    <xf numFmtId="0" fontId="60" fillId="0" borderId="0" xfId="0" applyFont="1"/>
    <xf numFmtId="0" fontId="60" fillId="0" borderId="0" xfId="0" applyFont="1" applyProtection="1"/>
    <xf numFmtId="165" fontId="37" fillId="25" borderId="44" xfId="1" applyNumberFormat="1" applyFont="1" applyBorder="1" applyAlignment="1" applyProtection="1">
      <alignment horizontal="center" vertical="center"/>
      <protection locked="0"/>
    </xf>
    <xf numFmtId="0" fontId="3" fillId="8" borderId="0" xfId="0" applyFont="1" applyFill="1" applyBorder="1" applyAlignment="1" applyProtection="1">
      <alignment horizontal="center" vertical="center" wrapText="1"/>
    </xf>
    <xf numFmtId="0" fontId="1" fillId="47" borderId="4" xfId="0" applyFont="1" applyFill="1" applyBorder="1" applyProtection="1"/>
    <xf numFmtId="0" fontId="1" fillId="0" borderId="0" xfId="0" quotePrefix="1" applyFont="1" applyProtection="1"/>
    <xf numFmtId="2" fontId="0" fillId="0" borderId="0" xfId="0" applyNumberFormat="1"/>
    <xf numFmtId="0" fontId="0" fillId="0" borderId="85" xfId="0" applyBorder="1" applyProtection="1"/>
    <xf numFmtId="0" fontId="0" fillId="6" borderId="4" xfId="0" applyFill="1" applyBorder="1"/>
    <xf numFmtId="0" fontId="51" fillId="0" borderId="0" xfId="0" applyFont="1" applyFill="1" applyAlignment="1">
      <alignment horizontal="left"/>
    </xf>
    <xf numFmtId="0" fontId="62" fillId="0" borderId="0" xfId="0" applyFont="1" applyAlignment="1" applyProtection="1">
      <alignment vertical="top" wrapText="1"/>
    </xf>
    <xf numFmtId="0" fontId="37" fillId="0" borderId="91" xfId="20" applyNumberFormat="1" applyFont="1" applyFill="1" applyBorder="1" applyAlignment="1" applyProtection="1">
      <alignment horizontal="center"/>
    </xf>
    <xf numFmtId="0" fontId="37" fillId="0" borderId="92" xfId="20" applyNumberFormat="1" applyFont="1" applyFill="1" applyBorder="1" applyAlignment="1" applyProtection="1">
      <alignment horizontal="center"/>
    </xf>
    <xf numFmtId="0" fontId="37" fillId="0" borderId="93" xfId="20" applyNumberFormat="1" applyFont="1" applyFill="1" applyBorder="1" applyAlignment="1" applyProtection="1">
      <alignment horizontal="center"/>
    </xf>
    <xf numFmtId="0" fontId="37" fillId="0" borderId="94" xfId="20" applyNumberFormat="1" applyFont="1" applyFill="1" applyBorder="1" applyAlignment="1" applyProtection="1">
      <alignment horizontal="center"/>
    </xf>
    <xf numFmtId="0" fontId="66" fillId="9" borderId="30" xfId="0" applyFont="1" applyFill="1" applyBorder="1" applyAlignment="1" applyProtection="1">
      <alignment horizontal="centerContinuous"/>
    </xf>
    <xf numFmtId="0" fontId="66" fillId="9" borderId="34" xfId="0" applyFont="1" applyFill="1" applyBorder="1" applyAlignment="1" applyProtection="1">
      <alignment horizontal="centerContinuous"/>
    </xf>
    <xf numFmtId="0" fontId="66" fillId="9" borderId="33" xfId="0" applyFont="1" applyFill="1" applyBorder="1" applyAlignment="1" applyProtection="1">
      <alignment horizontal="centerContinuous"/>
    </xf>
    <xf numFmtId="0" fontId="66" fillId="9" borderId="31" xfId="0" applyFont="1" applyFill="1" applyBorder="1" applyAlignment="1" applyProtection="1">
      <alignment horizontal="centerContinuous"/>
    </xf>
    <xf numFmtId="0" fontId="66" fillId="9" borderId="32" xfId="0" applyFont="1" applyFill="1" applyBorder="1" applyAlignment="1" applyProtection="1">
      <alignment horizontal="left"/>
    </xf>
    <xf numFmtId="0" fontId="63" fillId="0" borderId="0" xfId="0" applyFont="1" applyAlignment="1" applyProtection="1">
      <alignment vertical="top" wrapText="1"/>
    </xf>
    <xf numFmtId="0" fontId="65" fillId="0" borderId="0" xfId="0" applyFont="1" applyAlignment="1" applyProtection="1">
      <alignment vertical="top" wrapText="1"/>
    </xf>
    <xf numFmtId="0" fontId="14" fillId="0" borderId="0" xfId="0" applyFont="1" applyAlignment="1" applyProtection="1">
      <alignment horizontal="left"/>
    </xf>
    <xf numFmtId="0" fontId="24" fillId="0" borderId="0" xfId="0" applyFont="1" applyProtection="1"/>
    <xf numFmtId="0" fontId="69" fillId="0" borderId="0" xfId="0" applyFont="1" applyProtection="1"/>
    <xf numFmtId="0" fontId="24" fillId="0" borderId="0" xfId="0" applyFont="1" applyBorder="1" applyProtection="1"/>
    <xf numFmtId="165" fontId="24" fillId="0" borderId="0" xfId="0" applyNumberFormat="1" applyFont="1" applyBorder="1" applyProtection="1"/>
    <xf numFmtId="1" fontId="24" fillId="0" borderId="0" xfId="0" applyNumberFormat="1" applyFont="1" applyBorder="1" applyAlignment="1" applyProtection="1">
      <alignment horizontal="left"/>
    </xf>
    <xf numFmtId="1" fontId="24" fillId="0" borderId="0" xfId="0" applyNumberFormat="1" applyFont="1" applyFill="1" applyBorder="1" applyProtection="1"/>
    <xf numFmtId="0" fontId="0" fillId="0" borderId="20" xfId="0" applyBorder="1" applyAlignment="1" applyProtection="1">
      <alignment horizontal="left"/>
    </xf>
    <xf numFmtId="0" fontId="0" fillId="0" borderId="24" xfId="0" applyBorder="1" applyAlignment="1" applyProtection="1">
      <alignment horizontal="left"/>
    </xf>
    <xf numFmtId="18" fontId="24" fillId="0" borderId="0" xfId="0" applyNumberFormat="1" applyFont="1" applyBorder="1" applyAlignment="1" applyProtection="1">
      <alignment horizontal="left"/>
    </xf>
    <xf numFmtId="0" fontId="71" fillId="0" borderId="0" xfId="0" applyFont="1" applyProtection="1"/>
    <xf numFmtId="0" fontId="36" fillId="0" borderId="0" xfId="0" applyFont="1" applyBorder="1" applyProtection="1"/>
    <xf numFmtId="0" fontId="71" fillId="0" borderId="0" xfId="0" applyFont="1" applyAlignment="1" applyProtection="1">
      <alignment horizontal="left"/>
    </xf>
    <xf numFmtId="20" fontId="72" fillId="0" borderId="0" xfId="0" applyNumberFormat="1" applyFont="1" applyFill="1" applyProtection="1"/>
    <xf numFmtId="0" fontId="75" fillId="0" borderId="0" xfId="0" applyFont="1" applyBorder="1" applyProtection="1"/>
    <xf numFmtId="18" fontId="24" fillId="0" borderId="95" xfId="0" applyNumberFormat="1" applyFont="1" applyBorder="1" applyAlignment="1" applyProtection="1">
      <alignment horizontal="left"/>
    </xf>
    <xf numFmtId="18" fontId="24" fillId="0" borderId="96" xfId="0" applyNumberFormat="1" applyFont="1" applyBorder="1" applyAlignment="1" applyProtection="1">
      <alignment horizontal="left"/>
    </xf>
    <xf numFmtId="18" fontId="24" fillId="0" borderId="97" xfId="0" applyNumberFormat="1" applyFont="1" applyBorder="1" applyAlignment="1" applyProtection="1">
      <alignment horizontal="left"/>
    </xf>
    <xf numFmtId="18" fontId="24" fillId="0" borderId="101" xfId="0" applyNumberFormat="1" applyFont="1" applyBorder="1" applyAlignment="1" applyProtection="1">
      <alignment horizontal="left"/>
    </xf>
    <xf numFmtId="1" fontId="24" fillId="0" borderId="0" xfId="0" applyNumberFormat="1" applyFont="1" applyBorder="1" applyProtection="1"/>
    <xf numFmtId="0" fontId="24" fillId="0" borderId="95" xfId="0" applyFont="1" applyBorder="1" applyProtection="1"/>
    <xf numFmtId="165" fontId="24" fillId="0" borderId="96" xfId="0" applyNumberFormat="1" applyFont="1" applyBorder="1" applyProtection="1"/>
    <xf numFmtId="165" fontId="24" fillId="0" borderId="97" xfId="0" applyNumberFormat="1" applyFont="1" applyBorder="1" applyProtection="1"/>
    <xf numFmtId="0" fontId="24" fillId="0" borderId="98" xfId="0" applyFont="1" applyBorder="1" applyProtection="1"/>
    <xf numFmtId="165" fontId="24" fillId="0" borderId="99" xfId="0" applyNumberFormat="1" applyFont="1" applyBorder="1" applyProtection="1"/>
    <xf numFmtId="0" fontId="24" fillId="0" borderId="100" xfId="0" applyFont="1" applyBorder="1" applyProtection="1"/>
    <xf numFmtId="165" fontId="24" fillId="0" borderId="101" xfId="0" applyNumberFormat="1" applyFont="1" applyBorder="1" applyProtection="1"/>
    <xf numFmtId="165" fontId="24" fillId="0" borderId="102" xfId="0" applyNumberFormat="1" applyFont="1" applyBorder="1" applyProtection="1"/>
    <xf numFmtId="1" fontId="24" fillId="0" borderId="95" xfId="0" applyNumberFormat="1" applyFont="1" applyBorder="1" applyAlignment="1" applyProtection="1">
      <alignment horizontal="left"/>
    </xf>
    <xf numFmtId="1" fontId="24" fillId="0" borderId="96" xfId="0" applyNumberFormat="1" applyFont="1" applyBorder="1" applyAlignment="1" applyProtection="1">
      <alignment horizontal="left"/>
    </xf>
    <xf numFmtId="1" fontId="24" fillId="0" borderId="97" xfId="0" applyNumberFormat="1" applyFont="1" applyBorder="1" applyAlignment="1" applyProtection="1">
      <alignment horizontal="left"/>
    </xf>
    <xf numFmtId="1" fontId="24" fillId="0" borderId="98" xfId="0" applyNumberFormat="1" applyFont="1" applyBorder="1" applyAlignment="1" applyProtection="1">
      <alignment horizontal="left"/>
    </xf>
    <xf numFmtId="1" fontId="24" fillId="0" borderId="99" xfId="0" applyNumberFormat="1" applyFont="1" applyBorder="1" applyAlignment="1" applyProtection="1">
      <alignment horizontal="left"/>
    </xf>
    <xf numFmtId="1" fontId="24" fillId="0" borderId="100" xfId="0" applyNumberFormat="1" applyFont="1" applyBorder="1" applyAlignment="1" applyProtection="1">
      <alignment horizontal="left"/>
    </xf>
    <xf numFmtId="1" fontId="24" fillId="0" borderId="101" xfId="0" applyNumberFormat="1" applyFont="1" applyBorder="1" applyAlignment="1" applyProtection="1">
      <alignment horizontal="left"/>
    </xf>
    <xf numFmtId="1" fontId="24" fillId="0" borderId="102" xfId="0" applyNumberFormat="1" applyFont="1" applyBorder="1" applyAlignment="1" applyProtection="1">
      <alignment horizontal="left"/>
    </xf>
    <xf numFmtId="165" fontId="24" fillId="0" borderId="95" xfId="0" applyNumberFormat="1" applyFont="1" applyBorder="1" applyProtection="1"/>
    <xf numFmtId="165" fontId="24" fillId="0" borderId="98" xfId="0" applyNumberFormat="1" applyFont="1" applyBorder="1" applyProtection="1"/>
    <xf numFmtId="165" fontId="24" fillId="0" borderId="100" xfId="0" applyNumberFormat="1" applyFont="1" applyBorder="1" applyProtection="1"/>
    <xf numFmtId="1" fontId="24" fillId="0" borderId="95" xfId="0" applyNumberFormat="1" applyFont="1" applyFill="1" applyBorder="1" applyProtection="1"/>
    <xf numFmtId="1" fontId="24" fillId="0" borderId="96" xfId="0" applyNumberFormat="1" applyFont="1" applyFill="1" applyBorder="1" applyProtection="1"/>
    <xf numFmtId="1" fontId="24" fillId="0" borderId="97" xfId="0" applyNumberFormat="1" applyFont="1" applyFill="1" applyBorder="1" applyProtection="1"/>
    <xf numFmtId="1" fontId="24" fillId="0" borderId="98" xfId="0" applyNumberFormat="1" applyFont="1" applyFill="1" applyBorder="1" applyProtection="1"/>
    <xf numFmtId="1" fontId="24" fillId="0" borderId="99" xfId="0" applyNumberFormat="1" applyFont="1" applyFill="1" applyBorder="1" applyProtection="1"/>
    <xf numFmtId="1" fontId="24" fillId="0" borderId="100" xfId="0" applyNumberFormat="1" applyFont="1" applyFill="1" applyBorder="1" applyProtection="1"/>
    <xf numFmtId="1" fontId="24" fillId="0" borderId="101" xfId="0" applyNumberFormat="1" applyFont="1" applyFill="1" applyBorder="1" applyProtection="1"/>
    <xf numFmtId="1" fontId="24" fillId="0" borderId="102" xfId="0" applyNumberFormat="1" applyFont="1" applyFill="1" applyBorder="1" applyProtection="1"/>
    <xf numFmtId="2" fontId="0" fillId="0" borderId="0" xfId="0" applyNumberFormat="1" applyBorder="1" applyAlignment="1" applyProtection="1">
      <alignment horizontal="left"/>
    </xf>
    <xf numFmtId="0" fontId="60" fillId="0" borderId="0" xfId="0" applyFont="1" applyFill="1"/>
    <xf numFmtId="0" fontId="76" fillId="0" borderId="26" xfId="0" applyFont="1" applyBorder="1"/>
    <xf numFmtId="0" fontId="7" fillId="0" borderId="20" xfId="0" applyFont="1" applyBorder="1" applyAlignment="1">
      <alignment horizontal="left"/>
    </xf>
    <xf numFmtId="18" fontId="77" fillId="12" borderId="35" xfId="0" quotePrefix="1" applyNumberFormat="1" applyFont="1" applyFill="1" applyBorder="1" applyAlignment="1">
      <alignment horizontal="center"/>
    </xf>
    <xf numFmtId="164" fontId="18" fillId="9" borderId="19" xfId="2" applyNumberFormat="1" applyFont="1" applyFill="1" applyBorder="1" applyAlignment="1" applyProtection="1">
      <alignment horizontal="center" vertical="center"/>
    </xf>
    <xf numFmtId="0" fontId="0" fillId="0" borderId="27" xfId="0" applyFont="1" applyBorder="1" applyAlignment="1">
      <alignment vertical="center"/>
    </xf>
    <xf numFmtId="164" fontId="0" fillId="9" borderId="19" xfId="0" applyNumberFormat="1" applyFont="1" applyFill="1" applyBorder="1" applyAlignment="1" applyProtection="1">
      <alignment horizontal="center" vertical="center"/>
    </xf>
    <xf numFmtId="0" fontId="0" fillId="9" borderId="0" xfId="0" applyFont="1" applyFill="1" applyBorder="1" applyProtection="1"/>
    <xf numFmtId="164" fontId="0" fillId="0" borderId="0" xfId="0" applyNumberFormat="1" applyFont="1" applyBorder="1"/>
    <xf numFmtId="0" fontId="0" fillId="0" borderId="0" xfId="0" applyFont="1" applyFill="1" applyBorder="1"/>
    <xf numFmtId="0" fontId="78" fillId="0" borderId="0" xfId="0" applyFont="1" applyAlignment="1" applyProtection="1">
      <alignment horizontal="left" vertical="top" wrapText="1"/>
    </xf>
    <xf numFmtId="0" fontId="78" fillId="0" borderId="44" xfId="0" applyFont="1" applyBorder="1" applyAlignment="1" applyProtection="1">
      <alignment horizontal="left" vertical="top" wrapText="1"/>
    </xf>
    <xf numFmtId="0" fontId="24" fillId="0" borderId="0" xfId="0" applyFont="1" applyBorder="1" applyAlignment="1" applyProtection="1">
      <alignment vertical="top" wrapText="1"/>
    </xf>
    <xf numFmtId="2" fontId="75" fillId="0" borderId="0" xfId="0" applyNumberFormat="1" applyFont="1" applyAlignment="1" applyProtection="1">
      <alignment vertical="top" wrapText="1"/>
    </xf>
    <xf numFmtId="170" fontId="0" fillId="0" borderId="0" xfId="0" applyNumberFormat="1"/>
    <xf numFmtId="171" fontId="0" fillId="0" borderId="0" xfId="0" applyNumberFormat="1"/>
    <xf numFmtId="172" fontId="0" fillId="0" borderId="0" xfId="0" applyNumberFormat="1"/>
    <xf numFmtId="2" fontId="0" fillId="0" borderId="0" xfId="0" applyNumberFormat="1" applyAlignment="1">
      <alignment wrapText="1"/>
    </xf>
    <xf numFmtId="18" fontId="0" fillId="0" borderId="0" xfId="0" applyNumberFormat="1" applyBorder="1" applyAlignment="1" applyProtection="1">
      <alignment horizontal="left"/>
    </xf>
    <xf numFmtId="0" fontId="23" fillId="28" borderId="0" xfId="0" applyFont="1" applyFill="1" applyAlignment="1" applyProtection="1"/>
    <xf numFmtId="18" fontId="24" fillId="0" borderId="98" xfId="0" applyNumberFormat="1" applyFont="1" applyBorder="1" applyAlignment="1" applyProtection="1">
      <alignment horizontal="left"/>
    </xf>
    <xf numFmtId="18" fontId="24" fillId="0" borderId="99" xfId="0" applyNumberFormat="1" applyFont="1" applyBorder="1" applyAlignment="1" applyProtection="1">
      <alignment horizontal="left"/>
    </xf>
    <xf numFmtId="18" fontId="24" fillId="0" borderId="100" xfId="0" applyNumberFormat="1" applyFont="1" applyBorder="1" applyAlignment="1" applyProtection="1">
      <alignment horizontal="left"/>
    </xf>
    <xf numFmtId="18" fontId="24" fillId="0" borderId="102" xfId="0" applyNumberFormat="1" applyFont="1" applyBorder="1" applyAlignment="1" applyProtection="1">
      <alignment horizontal="left"/>
    </xf>
    <xf numFmtId="0" fontId="47" fillId="0" borderId="0" xfId="0" applyFont="1" applyBorder="1"/>
    <xf numFmtId="1" fontId="70" fillId="0" borderId="95" xfId="0" applyNumberFormat="1" applyFont="1" applyBorder="1" applyAlignment="1" applyProtection="1">
      <alignment horizontal="left"/>
    </xf>
    <xf numFmtId="1" fontId="70" fillId="0" borderId="96" xfId="0" applyNumberFormat="1" applyFont="1" applyBorder="1" applyAlignment="1" applyProtection="1">
      <alignment horizontal="left"/>
    </xf>
    <xf numFmtId="1" fontId="70" fillId="0" borderId="97" xfId="0" applyNumberFormat="1" applyFont="1" applyBorder="1" applyAlignment="1" applyProtection="1">
      <alignment horizontal="left"/>
    </xf>
    <xf numFmtId="1" fontId="70" fillId="0" borderId="98" xfId="0" applyNumberFormat="1" applyFont="1" applyBorder="1" applyAlignment="1" applyProtection="1">
      <alignment horizontal="left"/>
    </xf>
    <xf numFmtId="1" fontId="70" fillId="0" borderId="0" xfId="0" applyNumberFormat="1" applyFont="1" applyBorder="1" applyAlignment="1" applyProtection="1">
      <alignment horizontal="left"/>
    </xf>
    <xf numFmtId="1" fontId="70" fillId="0" borderId="99" xfId="0" applyNumberFormat="1" applyFont="1" applyBorder="1" applyAlignment="1" applyProtection="1">
      <alignment horizontal="left"/>
    </xf>
    <xf numFmtId="1" fontId="70" fillId="0" borderId="100" xfId="0" applyNumberFormat="1" applyFont="1" applyBorder="1" applyAlignment="1" applyProtection="1">
      <alignment horizontal="left"/>
    </xf>
    <xf numFmtId="1" fontId="70" fillId="0" borderId="101" xfId="0" applyNumberFormat="1" applyFont="1" applyBorder="1" applyAlignment="1" applyProtection="1">
      <alignment horizontal="left"/>
    </xf>
    <xf numFmtId="1" fontId="70" fillId="0" borderId="102" xfId="0" applyNumberFormat="1" applyFont="1" applyBorder="1" applyAlignment="1" applyProtection="1">
      <alignment horizontal="left"/>
    </xf>
    <xf numFmtId="1" fontId="75" fillId="0" borderId="95" xfId="0" applyNumberFormat="1" applyFont="1" applyBorder="1" applyAlignment="1" applyProtection="1">
      <alignment horizontal="left"/>
    </xf>
    <xf numFmtId="1" fontId="75" fillId="0" borderId="96" xfId="0" applyNumberFormat="1" applyFont="1" applyBorder="1" applyAlignment="1" applyProtection="1">
      <alignment horizontal="left"/>
    </xf>
    <xf numFmtId="1" fontId="75" fillId="0" borderId="97" xfId="0" applyNumberFormat="1" applyFont="1" applyBorder="1" applyAlignment="1" applyProtection="1">
      <alignment horizontal="left"/>
    </xf>
    <xf numFmtId="1" fontId="75" fillId="0" borderId="98" xfId="0" applyNumberFormat="1" applyFont="1" applyBorder="1" applyAlignment="1" applyProtection="1">
      <alignment horizontal="left"/>
    </xf>
    <xf numFmtId="1" fontId="75" fillId="0" borderId="0" xfId="0" applyNumberFormat="1" applyFont="1" applyBorder="1" applyAlignment="1" applyProtection="1">
      <alignment horizontal="left"/>
    </xf>
    <xf numFmtId="1" fontId="75" fillId="0" borderId="99" xfId="0" applyNumberFormat="1" applyFont="1" applyBorder="1" applyAlignment="1" applyProtection="1">
      <alignment horizontal="left"/>
    </xf>
    <xf numFmtId="1" fontId="75" fillId="0" borderId="100" xfId="0" applyNumberFormat="1" applyFont="1" applyBorder="1" applyAlignment="1" applyProtection="1">
      <alignment horizontal="left"/>
    </xf>
    <xf numFmtId="1" fontId="75" fillId="0" borderId="101" xfId="0" applyNumberFormat="1" applyFont="1" applyBorder="1" applyAlignment="1" applyProtection="1">
      <alignment horizontal="left"/>
    </xf>
    <xf numFmtId="1" fontId="75" fillId="0" borderId="102" xfId="0" applyNumberFormat="1" applyFont="1" applyBorder="1" applyAlignment="1" applyProtection="1">
      <alignment horizontal="left"/>
    </xf>
    <xf numFmtId="0" fontId="0" fillId="0" borderId="0" xfId="0" applyAlignment="1" applyProtection="1">
      <alignment vertical="top"/>
    </xf>
    <xf numFmtId="1" fontId="79" fillId="0" borderId="96" xfId="0" applyNumberFormat="1" applyFont="1" applyBorder="1" applyAlignment="1" applyProtection="1">
      <alignment horizontal="left"/>
    </xf>
    <xf numFmtId="1" fontId="79" fillId="0" borderId="0" xfId="0" applyNumberFormat="1" applyFont="1" applyBorder="1" applyAlignment="1" applyProtection="1">
      <alignment horizontal="left"/>
    </xf>
    <xf numFmtId="1" fontId="79" fillId="0" borderId="95" xfId="0" applyNumberFormat="1" applyFont="1" applyBorder="1" applyAlignment="1" applyProtection="1">
      <alignment horizontal="left"/>
    </xf>
    <xf numFmtId="1" fontId="79" fillId="0" borderId="97" xfId="0" applyNumberFormat="1" applyFont="1" applyBorder="1" applyAlignment="1" applyProtection="1">
      <alignment horizontal="left"/>
    </xf>
    <xf numFmtId="1" fontId="79" fillId="0" borderId="98" xfId="0" applyNumberFormat="1" applyFont="1" applyBorder="1" applyAlignment="1" applyProtection="1">
      <alignment horizontal="left"/>
    </xf>
    <xf numFmtId="1" fontId="79" fillId="0" borderId="99" xfId="0" applyNumberFormat="1" applyFont="1" applyBorder="1" applyAlignment="1" applyProtection="1">
      <alignment horizontal="left"/>
    </xf>
    <xf numFmtId="1" fontId="79" fillId="0" borderId="100" xfId="0" applyNumberFormat="1" applyFont="1" applyBorder="1" applyAlignment="1" applyProtection="1">
      <alignment horizontal="left"/>
    </xf>
    <xf numFmtId="1" fontId="79" fillId="0" borderId="101" xfId="0" applyNumberFormat="1" applyFont="1" applyBorder="1" applyAlignment="1" applyProtection="1">
      <alignment horizontal="left"/>
    </xf>
    <xf numFmtId="1" fontId="79" fillId="0" borderId="102" xfId="0" applyNumberFormat="1" applyFont="1" applyBorder="1" applyAlignment="1" applyProtection="1">
      <alignment horizontal="left"/>
    </xf>
    <xf numFmtId="0" fontId="0" fillId="0" borderId="0" xfId="0" applyFont="1" applyBorder="1" applyAlignment="1" applyProtection="1"/>
    <xf numFmtId="2" fontId="36" fillId="0" borderId="0" xfId="0" applyNumberFormat="1" applyFont="1" applyBorder="1" applyAlignment="1" applyProtection="1">
      <alignment horizontal="left"/>
    </xf>
    <xf numFmtId="0" fontId="36" fillId="0" borderId="0" xfId="0" applyFont="1" applyBorder="1" applyAlignment="1" applyProtection="1">
      <alignment horizontal="left"/>
    </xf>
    <xf numFmtId="165" fontId="0" fillId="0" borderId="0" xfId="0" applyNumberFormat="1" applyAlignment="1" applyProtection="1">
      <alignment vertical="top"/>
    </xf>
    <xf numFmtId="0" fontId="37" fillId="16" borderId="0" xfId="0" applyFont="1" applyFill="1" applyBorder="1" applyAlignment="1" applyProtection="1">
      <alignment horizontal="left" wrapText="1"/>
    </xf>
    <xf numFmtId="0" fontId="37" fillId="47" borderId="0" xfId="0" applyFont="1" applyFill="1" applyBorder="1" applyAlignment="1" applyProtection="1">
      <alignment horizontal="left" wrapText="1"/>
    </xf>
    <xf numFmtId="0" fontId="68" fillId="11" borderId="0" xfId="0" applyFont="1" applyFill="1" applyBorder="1" applyAlignment="1" applyProtection="1">
      <alignment horizontal="left" wrapText="1"/>
    </xf>
    <xf numFmtId="0" fontId="37" fillId="47" borderId="0" xfId="0" quotePrefix="1" applyNumberFormat="1" applyFont="1" applyFill="1" applyBorder="1" applyAlignment="1" applyProtection="1">
      <alignment vertical="top" wrapText="1"/>
    </xf>
    <xf numFmtId="0" fontId="37" fillId="51" borderId="0" xfId="0" quotePrefix="1" applyNumberFormat="1" applyFont="1" applyFill="1" applyBorder="1" applyAlignment="1" applyProtection="1">
      <alignment vertical="top" wrapText="1"/>
    </xf>
    <xf numFmtId="0" fontId="37" fillId="49" borderId="0" xfId="0" quotePrefix="1" applyNumberFormat="1" applyFont="1" applyFill="1" applyBorder="1" applyAlignment="1" applyProtection="1">
      <alignment vertical="top" wrapText="1"/>
    </xf>
    <xf numFmtId="0" fontId="37" fillId="49" borderId="0" xfId="0" applyFont="1" applyFill="1" applyBorder="1" applyAlignment="1" applyProtection="1">
      <alignment horizontal="left" wrapText="1"/>
    </xf>
    <xf numFmtId="0" fontId="8" fillId="0" borderId="0" xfId="0" applyFont="1" applyAlignment="1" applyProtection="1">
      <alignment horizontal="left"/>
    </xf>
    <xf numFmtId="165" fontId="8" fillId="0" borderId="0" xfId="0" applyNumberFormat="1" applyFont="1" applyProtection="1"/>
    <xf numFmtId="0" fontId="8" fillId="0" borderId="0" xfId="0" applyFont="1" applyProtection="1"/>
    <xf numFmtId="0" fontId="68" fillId="11" borderId="84" xfId="0" applyFont="1" applyFill="1" applyBorder="1" applyAlignment="1" applyProtection="1">
      <alignment horizontal="left" vertical="top" wrapText="1"/>
    </xf>
    <xf numFmtId="0" fontId="68" fillId="0" borderId="6" xfId="0" applyFont="1" applyBorder="1" applyProtection="1"/>
    <xf numFmtId="0" fontId="68" fillId="30" borderId="8" xfId="0" applyFont="1" applyFill="1" applyBorder="1" applyProtection="1"/>
    <xf numFmtId="0" fontId="37" fillId="0" borderId="0" xfId="0" applyFont="1" applyAlignment="1" applyProtection="1">
      <alignment horizontal="left"/>
    </xf>
    <xf numFmtId="0" fontId="37" fillId="0" borderId="54" xfId="0" applyFont="1" applyBorder="1" applyProtection="1"/>
    <xf numFmtId="0" fontId="37" fillId="30" borderId="54" xfId="0" applyFont="1" applyFill="1" applyBorder="1" applyProtection="1"/>
    <xf numFmtId="0" fontId="37" fillId="52" borderId="0" xfId="0" applyFont="1" applyFill="1" applyBorder="1" applyAlignment="1" applyProtection="1">
      <alignment horizontal="left" wrapText="1"/>
    </xf>
    <xf numFmtId="0" fontId="37" fillId="52" borderId="0" xfId="0" applyNumberFormat="1" applyFont="1" applyFill="1" applyBorder="1" applyAlignment="1" applyProtection="1">
      <alignment vertical="top" wrapText="1"/>
    </xf>
    <xf numFmtId="18" fontId="68" fillId="52" borderId="8" xfId="0" applyNumberFormat="1" applyFont="1" applyFill="1" applyBorder="1" applyAlignment="1" applyProtection="1">
      <alignment horizontal="left"/>
    </xf>
    <xf numFmtId="0" fontId="68" fillId="52" borderId="17" xfId="0" applyNumberFormat="1" applyFont="1" applyFill="1" applyBorder="1" applyAlignment="1" applyProtection="1">
      <alignment horizontal="left"/>
    </xf>
    <xf numFmtId="0" fontId="37" fillId="16" borderId="0" xfId="0" applyNumberFormat="1" applyFont="1" applyFill="1" applyBorder="1" applyAlignment="1" applyProtection="1">
      <alignment vertical="top" wrapText="1"/>
    </xf>
    <xf numFmtId="18" fontId="68" fillId="16" borderId="45" xfId="0" applyNumberFormat="1" applyFont="1" applyFill="1" applyBorder="1" applyAlignment="1" applyProtection="1">
      <alignment horizontal="left"/>
    </xf>
    <xf numFmtId="18" fontId="68" fillId="16" borderId="46" xfId="0" applyNumberFormat="1" applyFont="1" applyFill="1" applyBorder="1" applyAlignment="1" applyProtection="1">
      <alignment horizontal="left"/>
    </xf>
    <xf numFmtId="18" fontId="68" fillId="11" borderId="0" xfId="0" applyNumberFormat="1" applyFont="1" applyFill="1" applyBorder="1" applyAlignment="1" applyProtection="1">
      <alignment horizontal="left"/>
    </xf>
    <xf numFmtId="18" fontId="68" fillId="50" borderId="0" xfId="0" applyNumberFormat="1" applyFont="1" applyFill="1" applyBorder="1" applyAlignment="1" applyProtection="1">
      <alignment horizontal="left"/>
    </xf>
    <xf numFmtId="18" fontId="68" fillId="48" borderId="0" xfId="0" applyNumberFormat="1" applyFont="1" applyFill="1" applyBorder="1" applyAlignment="1" applyProtection="1">
      <alignment horizontal="left"/>
    </xf>
    <xf numFmtId="18" fontId="68" fillId="10" borderId="0" xfId="0" applyNumberFormat="1" applyFont="1" applyFill="1" applyBorder="1" applyAlignment="1" applyProtection="1">
      <alignment horizontal="left"/>
    </xf>
    <xf numFmtId="18" fontId="68" fillId="47" borderId="0" xfId="0" applyNumberFormat="1" applyFont="1" applyFill="1" applyBorder="1" applyProtection="1"/>
    <xf numFmtId="0" fontId="1" fillId="0" borderId="18" xfId="0" applyFont="1" applyBorder="1" applyAlignment="1" applyProtection="1"/>
    <xf numFmtId="0" fontId="68" fillId="7" borderId="44" xfId="0" applyFont="1" applyFill="1" applyBorder="1" applyAlignment="1" applyProtection="1">
      <alignment horizontal="center" vertical="center" wrapText="1"/>
    </xf>
    <xf numFmtId="18" fontId="68" fillId="53" borderId="0" xfId="0" applyNumberFormat="1" applyFont="1" applyFill="1" applyBorder="1" applyAlignment="1" applyProtection="1">
      <alignment horizontal="left"/>
    </xf>
    <xf numFmtId="0" fontId="78" fillId="0" borderId="47" xfId="0" applyFont="1" applyBorder="1" applyAlignment="1" applyProtection="1">
      <alignment horizontal="left" vertical="top" wrapText="1"/>
    </xf>
    <xf numFmtId="0" fontId="0" fillId="0" borderId="15" xfId="0" applyBorder="1" applyProtection="1"/>
    <xf numFmtId="0" fontId="0" fillId="0" borderId="16" xfId="0" applyBorder="1" applyProtection="1"/>
    <xf numFmtId="0" fontId="36" fillId="0" borderId="0" xfId="0" applyFont="1" applyAlignment="1" applyProtection="1"/>
    <xf numFmtId="0" fontId="68" fillId="9" borderId="7" xfId="0" applyFont="1" applyFill="1" applyBorder="1" applyAlignment="1" applyProtection="1">
      <alignment horizontal="centerContinuous"/>
    </xf>
    <xf numFmtId="0" fontId="68" fillId="9" borderId="5" xfId="0" applyFont="1" applyFill="1" applyBorder="1" applyAlignment="1" applyProtection="1">
      <alignment horizontal="centerContinuous"/>
    </xf>
    <xf numFmtId="165" fontId="69" fillId="0" borderId="81" xfId="0" applyNumberFormat="1" applyFont="1" applyBorder="1" applyProtection="1"/>
    <xf numFmtId="165" fontId="69" fillId="0" borderId="83" xfId="0" applyNumberFormat="1" applyFont="1" applyBorder="1" applyProtection="1"/>
    <xf numFmtId="165" fontId="69" fillId="0" borderId="84" xfId="0" applyNumberFormat="1" applyFont="1" applyBorder="1" applyProtection="1"/>
    <xf numFmtId="165" fontId="69" fillId="0" borderId="15" xfId="0" applyNumberFormat="1" applyFont="1" applyBorder="1" applyProtection="1"/>
    <xf numFmtId="165" fontId="69" fillId="0" borderId="0" xfId="0" applyNumberFormat="1" applyFont="1" applyBorder="1" applyProtection="1"/>
    <xf numFmtId="165" fontId="69" fillId="0" borderId="16" xfId="0" applyNumberFormat="1" applyFont="1" applyBorder="1" applyProtection="1"/>
    <xf numFmtId="165" fontId="69" fillId="0" borderId="8" xfId="0" applyNumberFormat="1" applyFont="1" applyBorder="1" applyProtection="1"/>
    <xf numFmtId="165" fontId="69" fillId="0" borderId="17" xfId="0" applyNumberFormat="1" applyFont="1" applyBorder="1" applyProtection="1"/>
    <xf numFmtId="165" fontId="69" fillId="0" borderId="18" xfId="0" applyNumberFormat="1" applyFont="1" applyBorder="1" applyProtection="1"/>
    <xf numFmtId="1" fontId="24" fillId="0" borderId="81" xfId="0" applyNumberFormat="1" applyFont="1" applyBorder="1" applyAlignment="1" applyProtection="1">
      <alignment horizontal="left"/>
    </xf>
    <xf numFmtId="1" fontId="24" fillId="0" borderId="83" xfId="0" applyNumberFormat="1" applyFont="1" applyBorder="1" applyAlignment="1" applyProtection="1">
      <alignment horizontal="left"/>
    </xf>
    <xf numFmtId="1" fontId="24" fillId="0" borderId="84" xfId="0" applyNumberFormat="1" applyFont="1" applyBorder="1" applyAlignment="1" applyProtection="1">
      <alignment horizontal="left"/>
    </xf>
    <xf numFmtId="1" fontId="24" fillId="0" borderId="15" xfId="0" applyNumberFormat="1" applyFont="1" applyBorder="1" applyAlignment="1" applyProtection="1">
      <alignment horizontal="left"/>
    </xf>
    <xf numFmtId="1" fontId="24" fillId="0" borderId="16" xfId="0" applyNumberFormat="1" applyFont="1" applyBorder="1" applyAlignment="1" applyProtection="1">
      <alignment horizontal="left"/>
    </xf>
    <xf numFmtId="1" fontId="24" fillId="0" borderId="8" xfId="0" applyNumberFormat="1" applyFont="1" applyBorder="1" applyAlignment="1" applyProtection="1">
      <alignment horizontal="left"/>
    </xf>
    <xf numFmtId="1" fontId="24" fillId="0" borderId="17" xfId="0" applyNumberFormat="1" applyFont="1" applyBorder="1" applyAlignment="1" applyProtection="1">
      <alignment horizontal="left"/>
    </xf>
    <xf numFmtId="1" fontId="24" fillId="0" borderId="18" xfId="0" applyNumberFormat="1" applyFont="1" applyBorder="1" applyAlignment="1" applyProtection="1">
      <alignment horizontal="left"/>
    </xf>
    <xf numFmtId="18" fontId="36" fillId="0" borderId="0" xfId="0" applyNumberFormat="1" applyFont="1" applyBorder="1" applyAlignment="1" applyProtection="1">
      <alignment horizontal="left"/>
    </xf>
    <xf numFmtId="18" fontId="36" fillId="0" borderId="81" xfId="0" applyNumberFormat="1" applyFont="1" applyBorder="1" applyAlignment="1" applyProtection="1">
      <alignment horizontal="left"/>
    </xf>
    <xf numFmtId="18" fontId="36" fillId="0" borderId="83" xfId="0" applyNumberFormat="1" applyFont="1" applyBorder="1" applyAlignment="1" applyProtection="1">
      <alignment horizontal="left"/>
    </xf>
    <xf numFmtId="18" fontId="36" fillId="0" borderId="84" xfId="0" applyNumberFormat="1" applyFont="1" applyBorder="1" applyAlignment="1" applyProtection="1">
      <alignment horizontal="left"/>
    </xf>
    <xf numFmtId="18" fontId="36" fillId="0" borderId="15" xfId="0" applyNumberFormat="1" applyFont="1" applyBorder="1" applyAlignment="1" applyProtection="1">
      <alignment horizontal="left"/>
    </xf>
    <xf numFmtId="18" fontId="36" fillId="0" borderId="16" xfId="0" applyNumberFormat="1" applyFont="1" applyBorder="1" applyAlignment="1" applyProtection="1">
      <alignment horizontal="left"/>
    </xf>
    <xf numFmtId="18" fontId="36" fillId="0" borderId="8" xfId="0" applyNumberFormat="1" applyFont="1" applyBorder="1" applyAlignment="1" applyProtection="1">
      <alignment horizontal="left"/>
    </xf>
    <xf numFmtId="18" fontId="36" fillId="0" borderId="17" xfId="0" applyNumberFormat="1" applyFont="1" applyBorder="1" applyAlignment="1" applyProtection="1">
      <alignment horizontal="left"/>
    </xf>
    <xf numFmtId="18" fontId="36" fillId="0" borderId="18" xfId="0" applyNumberFormat="1" applyFont="1" applyBorder="1" applyAlignment="1" applyProtection="1">
      <alignment horizontal="left"/>
    </xf>
    <xf numFmtId="174" fontId="0" fillId="0" borderId="0" xfId="0" applyNumberFormat="1" applyProtection="1"/>
    <xf numFmtId="173" fontId="24" fillId="0" borderId="0" xfId="0" applyNumberFormat="1" applyFont="1" applyProtection="1"/>
    <xf numFmtId="176" fontId="24" fillId="0" borderId="0" xfId="0" applyNumberFormat="1" applyFont="1" applyProtection="1"/>
    <xf numFmtId="177" fontId="36" fillId="0" borderId="0" xfId="0" applyNumberFormat="1" applyFont="1" applyBorder="1" applyAlignment="1" applyProtection="1">
      <alignment horizontal="left"/>
    </xf>
    <xf numFmtId="0" fontId="1" fillId="0" borderId="0" xfId="0" applyFont="1" applyBorder="1" applyAlignment="1" applyProtection="1">
      <alignment horizontal="center"/>
    </xf>
    <xf numFmtId="0" fontId="64" fillId="0" borderId="0" xfId="0" applyFont="1" applyAlignment="1" applyProtection="1">
      <alignment horizontal="left"/>
    </xf>
    <xf numFmtId="0" fontId="68" fillId="7" borderId="0" xfId="0" applyFont="1" applyFill="1" applyBorder="1" applyAlignment="1" applyProtection="1">
      <alignment horizontal="center" vertical="center" wrapText="1"/>
    </xf>
    <xf numFmtId="0" fontId="70" fillId="9" borderId="7" xfId="0" applyFont="1" applyFill="1" applyBorder="1" applyAlignment="1" applyProtection="1">
      <alignment horizontal="centerContinuous"/>
    </xf>
    <xf numFmtId="0" fontId="70" fillId="9" borderId="5" xfId="0" applyFont="1" applyFill="1" applyBorder="1" applyAlignment="1" applyProtection="1">
      <alignment horizontal="centerContinuous"/>
    </xf>
    <xf numFmtId="168" fontId="83" fillId="9" borderId="0" xfId="0" applyNumberFormat="1" applyFont="1" applyFill="1" applyBorder="1" applyAlignment="1" applyProtection="1">
      <alignment horizontal="left"/>
    </xf>
    <xf numFmtId="0" fontId="0" fillId="0" borderId="0" xfId="0" applyAlignment="1" applyProtection="1">
      <alignment horizontal="center"/>
    </xf>
    <xf numFmtId="0" fontId="5" fillId="0" borderId="20" xfId="0" applyFont="1" applyBorder="1" applyAlignment="1" applyProtection="1">
      <alignment horizontal="left"/>
    </xf>
    <xf numFmtId="18" fontId="52" fillId="12" borderId="35" xfId="0" quotePrefix="1" applyNumberFormat="1" applyFont="1" applyFill="1" applyBorder="1" applyAlignment="1" applyProtection="1">
      <alignment horizontal="right" vertical="top"/>
    </xf>
    <xf numFmtId="0" fontId="20" fillId="0" borderId="0" xfId="0" applyFont="1" applyAlignment="1" applyProtection="1">
      <alignment horizontal="left" vertical="top"/>
      <protection locked="0"/>
    </xf>
    <xf numFmtId="173" fontId="0" fillId="0" borderId="0" xfId="0" applyNumberFormat="1" applyProtection="1"/>
    <xf numFmtId="175" fontId="0" fillId="0" borderId="0" xfId="0" applyNumberFormat="1" applyProtection="1"/>
    <xf numFmtId="2" fontId="0" fillId="0" borderId="0" xfId="0" applyNumberFormat="1" applyAlignment="1" applyProtection="1">
      <alignment horizontal="left"/>
    </xf>
    <xf numFmtId="20" fontId="36" fillId="0" borderId="0" xfId="0" applyNumberFormat="1" applyFont="1" applyProtection="1"/>
    <xf numFmtId="0" fontId="0" fillId="0" borderId="42" xfId="0" applyBorder="1" applyProtection="1"/>
    <xf numFmtId="0" fontId="82" fillId="0" borderId="103" xfId="0" applyFont="1" applyFill="1" applyBorder="1" applyAlignment="1" applyProtection="1">
      <alignment vertical="top" wrapText="1"/>
    </xf>
    <xf numFmtId="0" fontId="78" fillId="0" borderId="104" xfId="0" applyFont="1" applyBorder="1" applyAlignment="1" applyProtection="1">
      <alignment vertical="top" wrapText="1"/>
    </xf>
    <xf numFmtId="0" fontId="78" fillId="0" borderId="105" xfId="0" applyFont="1" applyBorder="1" applyAlignment="1" applyProtection="1">
      <alignment vertical="top"/>
    </xf>
    <xf numFmtId="18" fontId="68" fillId="47" borderId="45" xfId="0" applyNumberFormat="1" applyFont="1" applyFill="1" applyBorder="1" applyProtection="1"/>
    <xf numFmtId="18" fontId="68" fillId="47" borderId="46" xfId="0" applyNumberFormat="1" applyFont="1" applyFill="1" applyBorder="1" applyProtection="1"/>
    <xf numFmtId="18" fontId="68" fillId="47" borderId="47" xfId="0" applyNumberFormat="1" applyFont="1" applyFill="1" applyBorder="1" applyProtection="1"/>
    <xf numFmtId="8" fontId="0" fillId="0" borderId="0" xfId="0" applyNumberFormat="1" applyAlignment="1" applyProtection="1">
      <alignment horizontal="left" vertical="top"/>
      <protection locked="0"/>
    </xf>
    <xf numFmtId="0" fontId="0" fillId="0" borderId="86" xfId="0" applyBorder="1" applyAlignment="1" applyProtection="1">
      <alignment horizontal="left"/>
      <protection locked="0"/>
    </xf>
    <xf numFmtId="0" fontId="0" fillId="0" borderId="87" xfId="0" applyBorder="1" applyAlignment="1" applyProtection="1">
      <alignment horizontal="left"/>
      <protection locked="0"/>
    </xf>
    <xf numFmtId="0" fontId="0" fillId="0" borderId="88" xfId="0" applyBorder="1" applyAlignment="1" applyProtection="1">
      <alignment horizontal="left"/>
      <protection locked="0"/>
    </xf>
    <xf numFmtId="0" fontId="0" fillId="0" borderId="2" xfId="0" applyFont="1" applyBorder="1" applyProtection="1"/>
    <xf numFmtId="0" fontId="0" fillId="0" borderId="2" xfId="0" applyFont="1" applyBorder="1" applyAlignment="1" applyProtection="1">
      <alignment horizontal="center"/>
    </xf>
    <xf numFmtId="0" fontId="19" fillId="0" borderId="2" xfId="0" applyFont="1" applyBorder="1" applyProtection="1"/>
    <xf numFmtId="0" fontId="8" fillId="0" borderId="0" xfId="4" applyFont="1" applyAlignment="1" applyProtection="1">
      <alignment horizontal="center" vertical="center"/>
    </xf>
    <xf numFmtId="0" fontId="45" fillId="0" borderId="0" xfId="0" applyFont="1" applyProtection="1"/>
    <xf numFmtId="0" fontId="8" fillId="0" borderId="0" xfId="4" applyFont="1" applyAlignment="1" applyProtection="1">
      <alignment horizontal="center"/>
    </xf>
    <xf numFmtId="0" fontId="51" fillId="0" borderId="0" xfId="0" applyFont="1" applyFill="1" applyAlignment="1" applyProtection="1">
      <alignment horizontal="right"/>
    </xf>
    <xf numFmtId="0" fontId="0" fillId="0" borderId="56" xfId="0" applyBorder="1" applyProtection="1"/>
    <xf numFmtId="0" fontId="0" fillId="0" borderId="0" xfId="0" applyFont="1" applyAlignment="1" applyProtection="1">
      <alignment horizontal="right"/>
    </xf>
    <xf numFmtId="0" fontId="0" fillId="0" borderId="57" xfId="0" applyFont="1" applyBorder="1" applyProtection="1"/>
    <xf numFmtId="0" fontId="0" fillId="0" borderId="59" xfId="0" applyFont="1" applyBorder="1" applyAlignment="1" applyProtection="1">
      <alignment horizontal="center"/>
    </xf>
    <xf numFmtId="0" fontId="0" fillId="0" borderId="56" xfId="0" applyFont="1" applyBorder="1" applyAlignment="1" applyProtection="1">
      <alignment horizontal="center"/>
    </xf>
    <xf numFmtId="9" fontId="0" fillId="0" borderId="56" xfId="19" applyFont="1" applyBorder="1" applyAlignment="1" applyProtection="1">
      <alignment horizontal="center"/>
    </xf>
    <xf numFmtId="0" fontId="0" fillId="0" borderId="0" xfId="0" applyFont="1" applyBorder="1" applyAlignment="1" applyProtection="1">
      <alignment horizontal="center"/>
    </xf>
    <xf numFmtId="14" fontId="0" fillId="0" borderId="0" xfId="4" applyNumberFormat="1" applyFont="1" applyBorder="1" applyAlignment="1" applyProtection="1">
      <alignment horizontal="left"/>
    </xf>
    <xf numFmtId="14" fontId="8" fillId="0" borderId="0" xfId="4" applyNumberFormat="1" applyFont="1" applyBorder="1" applyAlignment="1" applyProtection="1">
      <alignment horizontal="left"/>
    </xf>
    <xf numFmtId="9" fontId="0" fillId="0" borderId="0" xfId="19" applyFont="1" applyBorder="1" applyAlignment="1" applyProtection="1">
      <alignment horizontal="center"/>
    </xf>
    <xf numFmtId="0" fontId="46" fillId="0" borderId="0" xfId="0" applyFont="1" applyBorder="1" applyProtection="1"/>
    <xf numFmtId="0" fontId="0" fillId="0" borderId="20" xfId="0" applyFont="1" applyBorder="1" applyAlignment="1" applyProtection="1">
      <alignment horizontal="center"/>
    </xf>
    <xf numFmtId="0" fontId="19" fillId="0" borderId="21" xfId="0" applyFont="1" applyBorder="1" applyProtection="1"/>
    <xf numFmtId="0" fontId="47" fillId="0" borderId="0" xfId="0" applyFont="1" applyBorder="1" applyAlignment="1" applyProtection="1">
      <alignment horizontal="left"/>
    </xf>
    <xf numFmtId="0" fontId="48" fillId="0" borderId="0" xfId="0" applyFont="1" applyBorder="1" applyAlignment="1" applyProtection="1">
      <alignment horizontal="left"/>
    </xf>
    <xf numFmtId="0" fontId="14" fillId="0" borderId="20" xfId="0" applyFont="1" applyBorder="1" applyAlignment="1" applyProtection="1">
      <alignment horizontal="left"/>
    </xf>
    <xf numFmtId="0" fontId="15" fillId="13" borderId="36" xfId="0" quotePrefix="1" applyFont="1" applyFill="1" applyBorder="1" applyAlignment="1" applyProtection="1">
      <alignment horizontal="center"/>
    </xf>
    <xf numFmtId="0" fontId="56" fillId="0" borderId="22" xfId="0" applyFont="1" applyBorder="1" applyAlignment="1" applyProtection="1">
      <alignment horizontal="center"/>
    </xf>
    <xf numFmtId="0" fontId="14" fillId="0" borderId="0" xfId="0" applyFont="1" applyAlignment="1" applyProtection="1">
      <alignment horizontal="center"/>
    </xf>
    <xf numFmtId="20" fontId="47" fillId="0" borderId="0" xfId="0" quotePrefix="1" applyNumberFormat="1" applyFont="1" applyBorder="1" applyAlignment="1" applyProtection="1">
      <alignment vertical="center"/>
    </xf>
    <xf numFmtId="164" fontId="55" fillId="2" borderId="9" xfId="0" applyNumberFormat="1" applyFont="1" applyFill="1" applyBorder="1" applyAlignment="1" applyProtection="1">
      <alignment horizontal="center" vertical="center"/>
    </xf>
    <xf numFmtId="0" fontId="47" fillId="0" borderId="0" xfId="0" quotePrefix="1" applyFont="1" applyBorder="1" applyAlignment="1" applyProtection="1">
      <alignment vertical="center"/>
    </xf>
    <xf numFmtId="0" fontId="0" fillId="0" borderId="0" xfId="0" applyFont="1" applyBorder="1" applyAlignment="1" applyProtection="1">
      <alignment vertical="center"/>
    </xf>
    <xf numFmtId="0" fontId="0" fillId="0" borderId="23" xfId="0" applyFont="1" applyBorder="1" applyProtection="1"/>
    <xf numFmtId="0" fontId="0" fillId="0" borderId="24" xfId="0" applyFont="1" applyBorder="1" applyProtection="1"/>
    <xf numFmtId="0" fontId="0" fillId="0" borderId="24" xfId="0" applyFont="1" applyBorder="1" applyAlignment="1" applyProtection="1">
      <alignment horizontal="left"/>
    </xf>
    <xf numFmtId="0" fontId="57" fillId="0" borderId="24" xfId="0" applyFont="1" applyBorder="1" applyAlignment="1" applyProtection="1">
      <alignment horizontal="center"/>
    </xf>
    <xf numFmtId="0" fontId="14" fillId="0" borderId="24" xfId="0" applyFont="1" applyBorder="1" applyAlignment="1" applyProtection="1">
      <alignment horizontal="center"/>
    </xf>
    <xf numFmtId="0" fontId="14" fillId="0" borderId="24" xfId="0" applyFont="1" applyBorder="1" applyProtection="1"/>
    <xf numFmtId="0" fontId="61" fillId="0" borderId="24" xfId="0" applyFont="1" applyBorder="1" applyProtection="1"/>
    <xf numFmtId="0" fontId="0" fillId="0" borderId="20" xfId="0" applyFont="1" applyBorder="1" applyProtection="1"/>
    <xf numFmtId="0" fontId="14" fillId="0" borderId="20" xfId="0" applyFont="1" applyBorder="1" applyAlignment="1" applyProtection="1">
      <alignment horizontal="center"/>
    </xf>
    <xf numFmtId="0" fontId="14" fillId="0" borderId="20" xfId="0" applyFont="1" applyBorder="1" applyProtection="1"/>
    <xf numFmtId="0" fontId="61" fillId="0" borderId="20" xfId="0" applyFont="1" applyBorder="1" applyProtection="1"/>
    <xf numFmtId="0" fontId="46" fillId="0" borderId="0" xfId="0" applyFont="1" applyBorder="1" applyAlignment="1" applyProtection="1">
      <alignment horizontal="left"/>
    </xf>
    <xf numFmtId="0" fontId="0" fillId="0" borderId="27" xfId="0" applyFont="1" applyBorder="1" applyProtection="1"/>
    <xf numFmtId="0" fontId="14" fillId="0" borderId="0" xfId="0" applyFont="1" applyBorder="1" applyAlignment="1" applyProtection="1">
      <alignment horizontal="center"/>
    </xf>
    <xf numFmtId="0" fontId="46" fillId="0" borderId="0" xfId="0" applyFont="1" applyBorder="1" applyAlignment="1" applyProtection="1"/>
    <xf numFmtId="0" fontId="56" fillId="0" borderId="24" xfId="0" applyFont="1" applyFill="1" applyBorder="1" applyProtection="1"/>
    <xf numFmtId="0" fontId="23" fillId="0" borderId="0" xfId="0" applyFont="1" applyAlignment="1" applyProtection="1">
      <alignment horizontal="left"/>
    </xf>
    <xf numFmtId="0" fontId="0" fillId="0" borderId="23" xfId="0" applyFont="1" applyBorder="1" applyAlignment="1" applyProtection="1">
      <alignment vertical="center"/>
    </xf>
    <xf numFmtId="0" fontId="0" fillId="0" borderId="24" xfId="0" applyFont="1" applyBorder="1" applyAlignment="1" applyProtection="1">
      <alignment vertical="center"/>
    </xf>
    <xf numFmtId="164" fontId="55" fillId="2" borderId="28" xfId="0" applyNumberFormat="1" applyFont="1" applyFill="1" applyBorder="1" applyAlignment="1" applyProtection="1">
      <alignment horizontal="center" vertical="center"/>
    </xf>
    <xf numFmtId="0" fontId="46" fillId="0" borderId="26" xfId="0" applyFont="1" applyBorder="1" applyAlignment="1" applyProtection="1">
      <alignment horizontal="left"/>
    </xf>
    <xf numFmtId="0" fontId="50" fillId="0" borderId="0" xfId="0" applyFont="1" applyProtection="1"/>
    <xf numFmtId="165" fontId="1" fillId="0" borderId="0" xfId="0" applyNumberFormat="1" applyFont="1" applyBorder="1" applyAlignment="1" applyProtection="1">
      <alignment horizontal="left"/>
    </xf>
    <xf numFmtId="20" fontId="0" fillId="0" borderId="0" xfId="0" applyNumberFormat="1" applyFont="1" applyAlignment="1" applyProtection="1">
      <alignment horizontal="center"/>
    </xf>
    <xf numFmtId="0" fontId="0" fillId="0" borderId="2" xfId="0" applyFont="1" applyBorder="1" applyAlignment="1" applyProtection="1">
      <alignment horizontal="left"/>
    </xf>
    <xf numFmtId="0" fontId="0" fillId="0" borderId="56" xfId="0" applyFont="1" applyBorder="1" applyProtection="1"/>
    <xf numFmtId="9" fontId="0" fillId="0" borderId="56" xfId="19" applyFont="1" applyBorder="1" applyProtection="1"/>
    <xf numFmtId="14" fontId="8" fillId="0" borderId="0" xfId="4" applyNumberFormat="1" applyFont="1" applyBorder="1" applyAlignment="1" applyProtection="1">
      <alignment horizontal="center"/>
    </xf>
    <xf numFmtId="14" fontId="0" fillId="0" borderId="0" xfId="0" applyNumberFormat="1" applyFont="1" applyBorder="1" applyAlignment="1" applyProtection="1">
      <alignment horizontal="center"/>
    </xf>
    <xf numFmtId="14" fontId="0" fillId="0" borderId="0" xfId="0" applyNumberFormat="1" applyFont="1" applyBorder="1" applyProtection="1"/>
    <xf numFmtId="9" fontId="0" fillId="0" borderId="0" xfId="19" applyFont="1" applyBorder="1" applyProtection="1"/>
    <xf numFmtId="0" fontId="46" fillId="0" borderId="20" xfId="0" applyFont="1" applyBorder="1" applyProtection="1"/>
    <xf numFmtId="0" fontId="0" fillId="0" borderId="20" xfId="0" applyFont="1" applyBorder="1" applyAlignment="1" applyProtection="1">
      <alignment horizontal="left"/>
    </xf>
    <xf numFmtId="0" fontId="0" fillId="0" borderId="0" xfId="0" applyFont="1" applyBorder="1" applyAlignment="1" applyProtection="1">
      <alignment horizontal="left"/>
    </xf>
    <xf numFmtId="0" fontId="6" fillId="0" borderId="0" xfId="0" applyFont="1" applyBorder="1" applyAlignment="1" applyProtection="1">
      <alignment horizontal="left"/>
    </xf>
    <xf numFmtId="0" fontId="15" fillId="13" borderId="0" xfId="0" quotePrefix="1" applyFont="1" applyFill="1" applyBorder="1" applyAlignment="1" applyProtection="1">
      <alignment horizontal="center"/>
    </xf>
    <xf numFmtId="0" fontId="23" fillId="0" borderId="0" xfId="0" applyFont="1" applyFill="1" applyAlignment="1" applyProtection="1">
      <alignment horizontal="left"/>
    </xf>
    <xf numFmtId="0" fontId="14" fillId="0" borderId="0" xfId="0" applyFont="1" applyAlignment="1" applyProtection="1">
      <alignment horizontal="center"/>
      <protection locked="0"/>
    </xf>
    <xf numFmtId="18" fontId="74" fillId="0" borderId="0" xfId="0" applyNumberFormat="1" applyFont="1" applyBorder="1" applyAlignment="1" applyProtection="1">
      <alignment horizontal="left"/>
    </xf>
    <xf numFmtId="0" fontId="74" fillId="0" borderId="0" xfId="0" applyFont="1" applyBorder="1" applyProtection="1"/>
    <xf numFmtId="0" fontId="24" fillId="0" borderId="0" xfId="0" applyFont="1" applyBorder="1" applyAlignment="1" applyProtection="1">
      <alignment horizontal="left" vertical="top" wrapText="1"/>
    </xf>
    <xf numFmtId="1" fontId="74" fillId="0" borderId="0" xfId="0" applyNumberFormat="1" applyFont="1" applyBorder="1" applyAlignment="1" applyProtection="1">
      <alignment horizontal="left" vertical="top" wrapText="1"/>
    </xf>
    <xf numFmtId="18" fontId="75" fillId="0" borderId="106" xfId="0" applyNumberFormat="1" applyFont="1" applyBorder="1" applyAlignment="1" applyProtection="1">
      <alignment horizontal="left"/>
    </xf>
    <xf numFmtId="0" fontId="75" fillId="0" borderId="107" xfId="0" applyFont="1" applyBorder="1" applyProtection="1"/>
    <xf numFmtId="18" fontId="75" fillId="0" borderId="108" xfId="0" applyNumberFormat="1" applyFont="1" applyBorder="1" applyAlignment="1" applyProtection="1">
      <alignment horizontal="left"/>
    </xf>
    <xf numFmtId="0" fontId="24" fillId="0" borderId="107" xfId="0" applyFont="1" applyBorder="1" applyAlignment="1" applyProtection="1">
      <alignment horizontal="left" vertical="top" wrapText="1"/>
    </xf>
    <xf numFmtId="1" fontId="75" fillId="0" borderId="109" xfId="0" applyNumberFormat="1" applyFont="1" applyBorder="1" applyAlignment="1" applyProtection="1">
      <alignment horizontal="left" vertical="top" wrapText="1"/>
    </xf>
    <xf numFmtId="18" fontId="75" fillId="0" borderId="110" xfId="0" applyNumberFormat="1" applyFont="1" applyBorder="1" applyAlignment="1" applyProtection="1">
      <alignment horizontal="left"/>
    </xf>
    <xf numFmtId="1" fontId="75" fillId="0" borderId="111" xfId="0" applyNumberFormat="1" applyFont="1" applyBorder="1" applyAlignment="1" applyProtection="1">
      <alignment horizontal="left" vertical="top" wrapText="1"/>
    </xf>
    <xf numFmtId="18" fontId="75" fillId="0" borderId="112" xfId="0" applyNumberFormat="1" applyFont="1" applyBorder="1" applyAlignment="1" applyProtection="1">
      <alignment horizontal="left"/>
    </xf>
    <xf numFmtId="0" fontId="75" fillId="0" borderId="113" xfId="0" applyFont="1" applyBorder="1" applyProtection="1"/>
    <xf numFmtId="0" fontId="24" fillId="0" borderId="113" xfId="0" applyFont="1" applyBorder="1" applyAlignment="1" applyProtection="1">
      <alignment horizontal="left" vertical="top" wrapText="1"/>
    </xf>
    <xf numFmtId="1" fontId="75" fillId="0" borderId="114" xfId="0" applyNumberFormat="1" applyFont="1" applyBorder="1" applyAlignment="1" applyProtection="1">
      <alignment horizontal="left" vertical="top" wrapText="1"/>
    </xf>
    <xf numFmtId="165" fontId="11" fillId="25" borderId="9" xfId="1" applyNumberFormat="1" applyBorder="1" applyAlignment="1" applyProtection="1">
      <alignment vertical="top"/>
      <protection locked="0"/>
    </xf>
    <xf numFmtId="0" fontId="83" fillId="0" borderId="0" xfId="0" applyFont="1" applyFill="1" applyAlignment="1" applyProtection="1">
      <alignment horizontal="left" vertical="top"/>
    </xf>
    <xf numFmtId="0" fontId="84" fillId="0" borderId="0" xfId="0" applyFont="1" applyAlignment="1" applyProtection="1">
      <alignment horizontal="left" vertical="top"/>
    </xf>
    <xf numFmtId="0" fontId="0" fillId="0" borderId="69" xfId="0" applyBorder="1" applyAlignment="1" applyProtection="1">
      <alignment horizontal="left" vertical="top"/>
    </xf>
    <xf numFmtId="0" fontId="0" fillId="0" borderId="81" xfId="0" applyBorder="1" applyAlignment="1" applyProtection="1">
      <alignment horizontal="left" vertical="top"/>
    </xf>
    <xf numFmtId="0" fontId="0" fillId="0" borderId="83" xfId="0" applyBorder="1" applyAlignment="1" applyProtection="1">
      <alignment horizontal="left" vertical="top"/>
    </xf>
    <xf numFmtId="0" fontId="0" fillId="0" borderId="84" xfId="0" applyBorder="1" applyAlignment="1" applyProtection="1">
      <alignment horizontal="left" vertical="top"/>
    </xf>
    <xf numFmtId="0" fontId="0" fillId="0" borderId="7" xfId="0" applyNumberFormat="1" applyFill="1" applyBorder="1" applyAlignment="1" applyProtection="1">
      <alignment horizontal="left" vertical="top"/>
    </xf>
    <xf numFmtId="0" fontId="0" fillId="0" borderId="69" xfId="0" applyNumberFormat="1" applyFill="1" applyBorder="1" applyAlignment="1" applyProtection="1">
      <alignment horizontal="left" vertical="top"/>
    </xf>
    <xf numFmtId="14" fontId="70" fillId="0" borderId="0" xfId="4" applyNumberFormat="1" applyFont="1" applyAlignment="1" applyProtection="1">
      <alignment horizontal="center"/>
    </xf>
    <xf numFmtId="14" fontId="24" fillId="0" borderId="56" xfId="1" applyNumberFormat="1" applyFont="1" applyFill="1" applyBorder="1" applyAlignment="1" applyProtection="1">
      <alignment horizontal="left" vertical="center"/>
    </xf>
    <xf numFmtId="0" fontId="75" fillId="0" borderId="0" xfId="0" applyNumberFormat="1" applyFont="1" applyAlignment="1" applyProtection="1">
      <alignment vertical="top" wrapText="1"/>
    </xf>
    <xf numFmtId="0" fontId="1" fillId="0" borderId="0" xfId="0" applyFont="1" applyBorder="1" applyAlignment="1" applyProtection="1">
      <alignment horizontal="center"/>
    </xf>
    <xf numFmtId="0" fontId="9" fillId="12" borderId="9" xfId="0" applyFont="1" applyFill="1" applyBorder="1" applyAlignment="1">
      <alignment horizontal="left"/>
    </xf>
    <xf numFmtId="8" fontId="0" fillId="55" borderId="9" xfId="0" applyNumberFormat="1" applyFill="1" applyBorder="1" applyProtection="1">
      <protection locked="0"/>
    </xf>
    <xf numFmtId="8" fontId="0" fillId="56" borderId="9" xfId="0" applyNumberFormat="1" applyFill="1" applyBorder="1" applyProtection="1">
      <protection locked="0"/>
    </xf>
    <xf numFmtId="0" fontId="0" fillId="0" borderId="0" xfId="0" applyFill="1" applyAlignment="1" applyProtection="1">
      <alignment vertical="center"/>
    </xf>
    <xf numFmtId="8" fontId="1" fillId="55" borderId="9" xfId="0" applyNumberFormat="1" applyFont="1" applyFill="1" applyBorder="1" applyAlignment="1" applyProtection="1">
      <alignment horizontal="center" vertical="center" wrapText="1"/>
      <protection locked="0"/>
    </xf>
    <xf numFmtId="0" fontId="56" fillId="0" borderId="22" xfId="0" applyFont="1" applyBorder="1" applyAlignment="1" applyProtection="1">
      <alignment horizontal="left"/>
    </xf>
    <xf numFmtId="20" fontId="0" fillId="0" borderId="0" xfId="0" applyNumberFormat="1"/>
    <xf numFmtId="1" fontId="11" fillId="25" borderId="4" xfId="1" applyNumberFormat="1" applyBorder="1"/>
    <xf numFmtId="0" fontId="0" fillId="6" borderId="4" xfId="0" applyFill="1" applyBorder="1" applyAlignment="1">
      <alignment horizontal="center"/>
    </xf>
    <xf numFmtId="18" fontId="52" fillId="12" borderId="35" xfId="0" quotePrefix="1" applyNumberFormat="1" applyFont="1" applyFill="1" applyBorder="1" applyAlignment="1" applyProtection="1">
      <alignment horizontal="center"/>
    </xf>
    <xf numFmtId="2" fontId="11" fillId="25" borderId="66" xfId="1" applyNumberFormat="1" applyBorder="1" applyAlignment="1" applyProtection="1">
      <alignment horizontal="right" vertical="top"/>
      <protection locked="0"/>
    </xf>
    <xf numFmtId="0" fontId="85" fillId="0" borderId="0" xfId="0" applyFont="1" applyAlignment="1" applyProtection="1">
      <alignment horizontal="left" vertical="top" indent="1"/>
    </xf>
    <xf numFmtId="14" fontId="0" fillId="0" borderId="0" xfId="0" applyNumberFormat="1"/>
    <xf numFmtId="0" fontId="0" fillId="0" borderId="4" xfId="0" applyFill="1" applyBorder="1" applyAlignment="1">
      <alignment horizontal="left"/>
    </xf>
    <xf numFmtId="0" fontId="8" fillId="0" borderId="0" xfId="0" applyNumberFormat="1" applyFont="1" applyAlignment="1">
      <alignment horizontal="center"/>
    </xf>
    <xf numFmtId="0" fontId="8" fillId="0" borderId="0" xfId="0" applyFont="1" applyAlignment="1">
      <alignment horizontal="center"/>
    </xf>
    <xf numFmtId="0" fontId="8" fillId="0" borderId="0" xfId="0" applyFont="1" applyFill="1" applyBorder="1" applyAlignment="1">
      <alignment horizontal="center"/>
    </xf>
    <xf numFmtId="0" fontId="8" fillId="0" borderId="0" xfId="0" applyFont="1" applyBorder="1" applyAlignment="1">
      <alignment horizontal="center"/>
    </xf>
    <xf numFmtId="0" fontId="0" fillId="0" borderId="0" xfId="0" applyAlignment="1">
      <alignment horizontal="center"/>
    </xf>
    <xf numFmtId="0" fontId="0" fillId="0" borderId="0" xfId="0" applyAlignment="1">
      <alignment horizontal="left"/>
    </xf>
    <xf numFmtId="167" fontId="11" fillId="25" borderId="9" xfId="19" applyNumberFormat="1" applyFont="1" applyFill="1" applyBorder="1" applyAlignment="1" applyProtection="1">
      <alignment horizontal="left" vertical="top"/>
      <protection locked="0"/>
    </xf>
    <xf numFmtId="167" fontId="11" fillId="25" borderId="0" xfId="19" applyNumberFormat="1" applyFont="1" applyFill="1" applyBorder="1" applyAlignment="1" applyProtection="1">
      <alignment horizontal="left" vertical="top"/>
      <protection locked="0"/>
    </xf>
    <xf numFmtId="0" fontId="46" fillId="0" borderId="0" xfId="0" applyFont="1" applyFill="1" applyBorder="1" applyAlignment="1" applyProtection="1">
      <alignment horizontal="left"/>
    </xf>
    <xf numFmtId="0" fontId="5" fillId="0" borderId="0" xfId="0" applyFont="1" applyBorder="1" applyAlignment="1" applyProtection="1">
      <alignment horizontal="left"/>
    </xf>
    <xf numFmtId="1" fontId="11" fillId="25" borderId="9" xfId="19" applyNumberFormat="1" applyFont="1" applyFill="1" applyBorder="1" applyAlignment="1" applyProtection="1">
      <alignment horizontal="left" vertical="top"/>
      <protection locked="0"/>
    </xf>
    <xf numFmtId="0" fontId="25" fillId="0" borderId="0" xfId="3" applyBorder="1" applyAlignment="1">
      <alignment horizontal="center"/>
    </xf>
    <xf numFmtId="0" fontId="0" fillId="0" borderId="7" xfId="0" applyBorder="1" applyAlignment="1" applyProtection="1">
      <alignment horizontal="left" vertical="top"/>
    </xf>
    <xf numFmtId="0" fontId="86" fillId="0" borderId="0" xfId="0" applyFont="1" applyAlignment="1" applyProtection="1">
      <alignment horizontal="left" indent="1"/>
    </xf>
    <xf numFmtId="0" fontId="8" fillId="0" borderId="4" xfId="0" quotePrefix="1" applyNumberFormat="1" applyFont="1" applyBorder="1" applyAlignment="1" applyProtection="1">
      <alignment horizontal="center"/>
      <protection locked="0"/>
    </xf>
    <xf numFmtId="0" fontId="8" fillId="0" borderId="117" xfId="0" quotePrefix="1" applyNumberFormat="1" applyFont="1" applyBorder="1" applyAlignment="1" applyProtection="1">
      <alignment horizontal="center"/>
      <protection locked="0"/>
    </xf>
    <xf numFmtId="0" fontId="8" fillId="0" borderId="118" xfId="0" quotePrefix="1" applyNumberFormat="1" applyFont="1" applyBorder="1" applyAlignment="1" applyProtection="1">
      <alignment horizontal="center"/>
      <protection locked="0"/>
    </xf>
    <xf numFmtId="0" fontId="8" fillId="0" borderId="119" xfId="0" quotePrefix="1" applyNumberFormat="1" applyFont="1" applyBorder="1" applyAlignment="1" applyProtection="1">
      <alignment horizontal="center"/>
      <protection locked="0"/>
    </xf>
    <xf numFmtId="0" fontId="8" fillId="0" borderId="120" xfId="0" quotePrefix="1" applyNumberFormat="1" applyFont="1" applyBorder="1" applyAlignment="1" applyProtection="1">
      <alignment horizontal="center"/>
      <protection locked="0"/>
    </xf>
    <xf numFmtId="0" fontId="8" fillId="0" borderId="121" xfId="0" quotePrefix="1" applyNumberFormat="1" applyFont="1" applyBorder="1" applyAlignment="1" applyProtection="1">
      <alignment horizontal="center"/>
      <protection locked="0"/>
    </xf>
    <xf numFmtId="0" fontId="0" fillId="4" borderId="7" xfId="0" applyNumberFormat="1" applyFill="1" applyBorder="1" applyAlignment="1" applyProtection="1">
      <alignment vertical="top"/>
    </xf>
    <xf numFmtId="0" fontId="0" fillId="11" borderId="7" xfId="0" applyNumberFormat="1" applyFill="1" applyBorder="1" applyAlignment="1" applyProtection="1">
      <alignment vertical="top"/>
    </xf>
    <xf numFmtId="0" fontId="8" fillId="0" borderId="7" xfId="16" quotePrefix="1" applyBorder="1" applyAlignment="1" applyProtection="1">
      <alignment vertical="top"/>
      <protection locked="0"/>
    </xf>
    <xf numFmtId="0" fontId="8" fillId="0" borderId="5" xfId="16" quotePrefix="1" applyBorder="1" applyAlignment="1" applyProtection="1">
      <alignment vertical="top"/>
      <protection locked="0"/>
    </xf>
    <xf numFmtId="0" fontId="0" fillId="27" borderId="7" xfId="0" applyNumberFormat="1" applyFill="1" applyBorder="1" applyAlignment="1" applyProtection="1">
      <alignment vertical="top"/>
    </xf>
    <xf numFmtId="0" fontId="0" fillId="32" borderId="7" xfId="0" applyNumberFormat="1" applyFill="1" applyBorder="1" applyAlignment="1" applyProtection="1">
      <alignment vertical="top"/>
    </xf>
    <xf numFmtId="0" fontId="0" fillId="16" borderId="7" xfId="0" applyNumberFormat="1" applyFill="1" applyBorder="1" applyAlignment="1" applyProtection="1">
      <alignment vertical="top"/>
    </xf>
    <xf numFmtId="0" fontId="0" fillId="22" borderId="7" xfId="0" applyFill="1" applyBorder="1" applyAlignment="1" applyProtection="1">
      <alignment vertical="top"/>
    </xf>
    <xf numFmtId="0" fontId="0" fillId="8" borderId="7" xfId="0" applyNumberFormat="1" applyFill="1" applyBorder="1" applyAlignment="1" applyProtection="1">
      <alignment vertical="top"/>
    </xf>
    <xf numFmtId="0" fontId="0" fillId="54" borderId="7" xfId="0" applyNumberFormat="1" applyFill="1" applyBorder="1" applyAlignment="1" applyProtection="1">
      <alignment vertical="top"/>
    </xf>
    <xf numFmtId="0" fontId="0" fillId="46" borderId="7" xfId="0" applyNumberFormat="1" applyFill="1" applyBorder="1" applyAlignment="1" applyProtection="1">
      <alignment vertical="top"/>
    </xf>
    <xf numFmtId="0" fontId="0" fillId="37" borderId="7" xfId="0" applyNumberFormat="1" applyFill="1" applyBorder="1" applyAlignment="1" applyProtection="1">
      <alignment vertical="top"/>
    </xf>
    <xf numFmtId="0" fontId="0" fillId="6" borderId="7" xfId="0" applyNumberFormat="1" applyFill="1" applyBorder="1" applyAlignment="1" applyProtection="1">
      <alignment vertical="top"/>
    </xf>
    <xf numFmtId="0" fontId="0" fillId="29" borderId="7" xfId="0" applyNumberFormat="1" applyFill="1" applyBorder="1" applyAlignment="1" applyProtection="1">
      <alignment vertical="top"/>
    </xf>
    <xf numFmtId="0" fontId="0" fillId="41" borderId="7" xfId="0" applyNumberFormat="1" applyFill="1" applyBorder="1" applyAlignment="1" applyProtection="1">
      <alignment vertical="top"/>
    </xf>
    <xf numFmtId="0" fontId="0" fillId="3" borderId="7" xfId="0" applyNumberFormat="1" applyFill="1" applyBorder="1" applyAlignment="1" applyProtection="1">
      <alignment vertical="top"/>
    </xf>
    <xf numFmtId="0" fontId="0" fillId="36" borderId="7" xfId="0" applyNumberFormat="1" applyFill="1" applyBorder="1" applyAlignment="1" applyProtection="1">
      <alignment vertical="top"/>
    </xf>
    <xf numFmtId="0" fontId="0" fillId="30" borderId="7" xfId="0" applyFill="1" applyBorder="1" applyAlignment="1" applyProtection="1">
      <alignment vertical="top"/>
    </xf>
    <xf numFmtId="0" fontId="0" fillId="38" borderId="7" xfId="0" applyNumberFormat="1" applyFill="1" applyBorder="1" applyAlignment="1" applyProtection="1">
      <alignment vertical="top"/>
    </xf>
    <xf numFmtId="0" fontId="0" fillId="39" borderId="7" xfId="0" applyNumberFormat="1" applyFill="1" applyBorder="1" applyAlignment="1" applyProtection="1">
      <alignment vertical="top"/>
    </xf>
    <xf numFmtId="0" fontId="0" fillId="31" borderId="7" xfId="0" applyNumberFormat="1" applyFill="1" applyBorder="1" applyAlignment="1" applyProtection="1">
      <alignment vertical="top"/>
    </xf>
    <xf numFmtId="0" fontId="0" fillId="0" borderId="7" xfId="0" applyFill="1" applyBorder="1" applyAlignment="1" applyProtection="1">
      <alignment vertical="top"/>
    </xf>
    <xf numFmtId="0" fontId="0" fillId="42" borderId="7" xfId="0" applyNumberFormat="1" applyFill="1" applyBorder="1" applyAlignment="1" applyProtection="1">
      <alignment vertical="top"/>
    </xf>
    <xf numFmtId="0" fontId="0" fillId="40" borderId="7" xfId="0" applyNumberFormat="1" applyFill="1" applyBorder="1" applyAlignment="1" applyProtection="1">
      <alignment vertical="top"/>
    </xf>
    <xf numFmtId="0" fontId="0" fillId="43" borderId="7" xfId="0" applyNumberFormat="1" applyFill="1" applyBorder="1" applyAlignment="1" applyProtection="1">
      <alignment vertical="top"/>
    </xf>
    <xf numFmtId="0" fontId="0" fillId="57" borderId="7" xfId="0" applyFill="1" applyBorder="1" applyAlignment="1" applyProtection="1">
      <alignment vertical="top"/>
    </xf>
    <xf numFmtId="0" fontId="87" fillId="0" borderId="81" xfId="0" applyFont="1" applyBorder="1" applyAlignment="1" applyProtection="1">
      <alignment horizontal="left" vertical="top"/>
    </xf>
    <xf numFmtId="0" fontId="0" fillId="0" borderId="122" xfId="0" applyBorder="1" applyProtection="1"/>
    <xf numFmtId="0" fontId="0" fillId="0" borderId="31" xfId="0" applyBorder="1" applyProtection="1"/>
    <xf numFmtId="0" fontId="3" fillId="12" borderId="122" xfId="0" applyFont="1" applyFill="1" applyBorder="1" applyProtection="1"/>
    <xf numFmtId="0" fontId="3" fillId="12" borderId="34" xfId="0" applyFont="1" applyFill="1" applyBorder="1" applyProtection="1"/>
    <xf numFmtId="0" fontId="0" fillId="12" borderId="122" xfId="0" applyFill="1" applyBorder="1" applyProtection="1"/>
    <xf numFmtId="0" fontId="0" fillId="12" borderId="34" xfId="0" applyFill="1" applyBorder="1" applyProtection="1"/>
    <xf numFmtId="8" fontId="1" fillId="9" borderId="0" xfId="0" applyNumberFormat="1" applyFont="1" applyFill="1" applyBorder="1" applyAlignment="1" applyProtection="1"/>
    <xf numFmtId="0" fontId="3" fillId="13" borderId="123" xfId="0" quotePrefix="1" applyFont="1" applyFill="1" applyBorder="1" applyAlignment="1" applyProtection="1">
      <alignment horizontal="center"/>
    </xf>
    <xf numFmtId="164" fontId="10" fillId="2" borderId="124" xfId="0" applyNumberFormat="1" applyFont="1" applyFill="1" applyBorder="1" applyAlignment="1" applyProtection="1"/>
    <xf numFmtId="0" fontId="0" fillId="0" borderId="0" xfId="0" applyFont="1" applyAlignment="1">
      <alignment horizontal="left" vertical="center"/>
    </xf>
    <xf numFmtId="0" fontId="49" fillId="0" borderId="0" xfId="0" applyFont="1" applyBorder="1" applyAlignment="1">
      <alignment horizontal="right" vertical="center"/>
    </xf>
    <xf numFmtId="0" fontId="15" fillId="12" borderId="30" xfId="0" applyFont="1" applyFill="1" applyBorder="1" applyProtection="1"/>
    <xf numFmtId="0" fontId="1" fillId="0" borderId="4" xfId="0" applyFont="1" applyBorder="1" applyAlignment="1">
      <alignment horizontal="center" vertical="center" wrapText="1"/>
    </xf>
    <xf numFmtId="0" fontId="88" fillId="0" borderId="0" xfId="0" applyFont="1" applyBorder="1" applyAlignment="1" applyProtection="1">
      <alignment horizontal="left" vertical="center"/>
    </xf>
    <xf numFmtId="18" fontId="52" fillId="12" borderId="35" xfId="0" quotePrefix="1" applyNumberFormat="1" applyFont="1" applyFill="1" applyBorder="1" applyAlignment="1" applyProtection="1">
      <alignment horizontal="center" vertical="center" wrapText="1"/>
    </xf>
    <xf numFmtId="0" fontId="51" fillId="0" borderId="0" xfId="0" applyFont="1" applyFill="1" applyAlignment="1" applyProtection="1">
      <alignment horizontal="left"/>
    </xf>
    <xf numFmtId="1" fontId="11" fillId="25" borderId="9" xfId="1" applyNumberFormat="1" applyBorder="1" applyAlignment="1" applyProtection="1">
      <alignment vertical="top"/>
      <protection locked="0"/>
    </xf>
    <xf numFmtId="0" fontId="89" fillId="0" borderId="0" xfId="0" applyFont="1" applyAlignment="1" applyProtection="1">
      <alignment horizontal="left" indent="1"/>
    </xf>
    <xf numFmtId="0" fontId="0" fillId="57" borderId="85" xfId="0" applyFill="1" applyBorder="1" applyAlignment="1" applyProtection="1">
      <alignment horizontal="left" vertical="top"/>
    </xf>
    <xf numFmtId="0" fontId="0" fillId="57" borderId="54" xfId="0" applyFill="1" applyBorder="1" applyAlignment="1" applyProtection="1">
      <alignment horizontal="left"/>
    </xf>
    <xf numFmtId="0" fontId="25" fillId="0" borderId="0" xfId="3" applyBorder="1" applyAlignment="1">
      <alignment horizontal="left"/>
    </xf>
    <xf numFmtId="0" fontId="31" fillId="13" borderId="36" xfId="0" quotePrefix="1" applyFont="1" applyFill="1" applyBorder="1" applyAlignment="1" applyProtection="1">
      <alignment horizontal="left"/>
    </xf>
    <xf numFmtId="3" fontId="0" fillId="0" borderId="0" xfId="0" applyNumberFormat="1" applyFont="1" applyAlignment="1" applyProtection="1">
      <alignment horizontal="center"/>
    </xf>
    <xf numFmtId="0" fontId="0" fillId="53" borderId="4" xfId="0" applyFill="1" applyBorder="1"/>
    <xf numFmtId="0" fontId="0" fillId="56" borderId="4" xfId="0" applyFont="1" applyFill="1" applyBorder="1" applyProtection="1"/>
    <xf numFmtId="43" fontId="0" fillId="53" borderId="4" xfId="21" applyFont="1" applyFill="1" applyBorder="1" applyAlignment="1">
      <alignment horizontal="right"/>
    </xf>
    <xf numFmtId="43" fontId="0" fillId="56" borderId="4" xfId="0" applyNumberFormat="1" applyFill="1" applyBorder="1" applyProtection="1"/>
    <xf numFmtId="44" fontId="0" fillId="56" borderId="4" xfId="18" applyFont="1" applyFill="1" applyBorder="1" applyAlignment="1" applyProtection="1">
      <alignment horizontal="center"/>
    </xf>
    <xf numFmtId="44" fontId="0" fillId="58" borderId="0" xfId="18" applyFont="1" applyFill="1" applyAlignment="1" applyProtection="1">
      <alignment horizontal="center"/>
    </xf>
    <xf numFmtId="0" fontId="1" fillId="35" borderId="4" xfId="0" applyFont="1" applyFill="1" applyBorder="1" applyAlignment="1">
      <alignment horizontal="center"/>
    </xf>
    <xf numFmtId="14" fontId="0" fillId="6" borderId="4" xfId="0" applyNumberFormat="1" applyFill="1" applyBorder="1" applyAlignment="1"/>
    <xf numFmtId="0" fontId="0" fillId="56" borderId="4" xfId="0" applyFill="1" applyBorder="1"/>
    <xf numFmtId="14" fontId="0" fillId="6" borderId="6" xfId="0" applyNumberFormat="1" applyFill="1" applyBorder="1" applyAlignment="1"/>
    <xf numFmtId="2" fontId="0" fillId="0" borderId="0" xfId="0" applyNumberFormat="1" applyFont="1" applyAlignment="1" applyProtection="1">
      <alignment horizontal="center"/>
    </xf>
    <xf numFmtId="2" fontId="0" fillId="0" borderId="0" xfId="0" applyNumberFormat="1" applyFont="1" applyAlignment="1" applyProtection="1">
      <alignment horizontal="left"/>
    </xf>
    <xf numFmtId="2" fontId="0" fillId="0" borderId="0" xfId="0" applyNumberFormat="1" applyFont="1" applyProtection="1"/>
    <xf numFmtId="0" fontId="11" fillId="25" borderId="58" xfId="1" applyNumberFormat="1" applyBorder="1" applyAlignment="1" applyProtection="1">
      <alignment horizontal="center" vertical="top"/>
      <protection locked="0"/>
    </xf>
    <xf numFmtId="0" fontId="0" fillId="39" borderId="0" xfId="0" applyFont="1" applyFill="1" applyAlignment="1" applyProtection="1">
      <alignment horizontal="left"/>
    </xf>
    <xf numFmtId="2" fontId="0" fillId="56" borderId="4" xfId="0" applyNumberFormat="1" applyFont="1" applyFill="1" applyBorder="1" applyProtection="1"/>
    <xf numFmtId="0" fontId="1" fillId="0" borderId="0" xfId="0" applyFont="1" applyBorder="1" applyAlignment="1" applyProtection="1">
      <alignment horizontal="center"/>
    </xf>
    <xf numFmtId="0" fontId="15" fillId="12" borderId="7" xfId="0" applyFont="1" applyFill="1" applyBorder="1" applyProtection="1"/>
    <xf numFmtId="0" fontId="0" fillId="0" borderId="69" xfId="0" applyBorder="1" applyProtection="1"/>
    <xf numFmtId="0" fontId="0" fillId="0" borderId="5" xfId="0" applyBorder="1" applyProtection="1"/>
    <xf numFmtId="0" fontId="0" fillId="53" borderId="4" xfId="0" applyFill="1" applyBorder="1" applyAlignment="1">
      <alignment wrapText="1"/>
    </xf>
    <xf numFmtId="168" fontId="1" fillId="9" borderId="0" xfId="0" applyNumberFormat="1" applyFont="1" applyFill="1" applyBorder="1" applyAlignment="1" applyProtection="1">
      <alignment horizontal="right"/>
    </xf>
    <xf numFmtId="43" fontId="0" fillId="0" borderId="0" xfId="0" applyNumberFormat="1" applyProtection="1"/>
    <xf numFmtId="178" fontId="0" fillId="0" borderId="0" xfId="0" applyNumberFormat="1" applyProtection="1"/>
    <xf numFmtId="179" fontId="0" fillId="0" borderId="0" xfId="0" applyNumberFormat="1" applyProtection="1"/>
    <xf numFmtId="180" fontId="11" fillId="25" borderId="64" xfId="18" applyNumberFormat="1" applyFont="1" applyFill="1" applyBorder="1" applyAlignment="1" applyProtection="1">
      <alignment horizontal="right" vertical="top"/>
    </xf>
    <xf numFmtId="0" fontId="12" fillId="0" borderId="0" xfId="0" applyFont="1" applyAlignment="1" applyProtection="1">
      <alignment horizontal="center"/>
    </xf>
    <xf numFmtId="180" fontId="0" fillId="0" borderId="0" xfId="0" applyNumberFormat="1" applyProtection="1"/>
    <xf numFmtId="0" fontId="64" fillId="0" borderId="0" xfId="0" applyFont="1" applyAlignment="1">
      <alignment vertical="center"/>
    </xf>
    <xf numFmtId="2" fontId="11" fillId="5" borderId="126" xfId="1" applyNumberFormat="1" applyFill="1" applyBorder="1" applyAlignment="1" applyProtection="1">
      <alignment horizontal="right" vertical="top"/>
    </xf>
    <xf numFmtId="2" fontId="11" fillId="5" borderId="127" xfId="1" applyNumberFormat="1" applyFill="1" applyBorder="1" applyAlignment="1" applyProtection="1">
      <alignment horizontal="right" vertical="top"/>
    </xf>
    <xf numFmtId="0" fontId="11" fillId="25" borderId="4" xfId="1" applyBorder="1" applyAlignment="1" applyProtection="1">
      <alignment horizontal="center"/>
      <protection locked="0"/>
    </xf>
    <xf numFmtId="167" fontId="11" fillId="5" borderId="9" xfId="19" applyNumberFormat="1" applyFont="1" applyFill="1" applyBorder="1" applyAlignment="1" applyProtection="1">
      <alignment horizontal="left" vertical="top"/>
    </xf>
    <xf numFmtId="18" fontId="75" fillId="0" borderId="16" xfId="0" applyNumberFormat="1" applyFont="1" applyBorder="1" applyAlignment="1" applyProtection="1">
      <alignment horizontal="left"/>
    </xf>
    <xf numFmtId="18" fontId="75" fillId="0" borderId="128" xfId="0" applyNumberFormat="1" applyFont="1" applyBorder="1" applyAlignment="1" applyProtection="1">
      <alignment horizontal="left"/>
    </xf>
    <xf numFmtId="18" fontId="52" fillId="12" borderId="0" xfId="0" quotePrefix="1" applyNumberFormat="1" applyFont="1" applyFill="1" applyBorder="1" applyAlignment="1" applyProtection="1">
      <alignment horizontal="center"/>
    </xf>
    <xf numFmtId="0" fontId="90" fillId="0" borderId="20" xfId="0" applyFont="1" applyBorder="1" applyProtection="1"/>
    <xf numFmtId="0" fontId="11" fillId="25" borderId="0" xfId="18" applyNumberFormat="1" applyFont="1" applyFill="1" applyBorder="1" applyAlignment="1" applyProtection="1">
      <alignment horizontal="center" vertical="top"/>
    </xf>
    <xf numFmtId="14" fontId="73" fillId="0" borderId="0" xfId="0" applyNumberFormat="1" applyFont="1" applyBorder="1" applyAlignment="1" applyProtection="1">
      <alignment horizontal="right"/>
    </xf>
    <xf numFmtId="0" fontId="91" fillId="0" borderId="0" xfId="0" applyFont="1" applyAlignment="1" applyProtection="1">
      <alignment horizontal="right"/>
    </xf>
    <xf numFmtId="0" fontId="92" fillId="12" borderId="0" xfId="4" applyFont="1" applyFill="1"/>
    <xf numFmtId="0" fontId="93" fillId="12" borderId="0" xfId="0" applyFont="1" applyFill="1" applyAlignment="1">
      <alignment horizontal="left" vertical="center"/>
    </xf>
    <xf numFmtId="8" fontId="0" fillId="0" borderId="0" xfId="0" applyNumberFormat="1"/>
    <xf numFmtId="181" fontId="94" fillId="12" borderId="0" xfId="4" applyNumberFormat="1" applyFont="1" applyFill="1" applyAlignment="1">
      <alignment horizontal="left"/>
    </xf>
    <xf numFmtId="10" fontId="0" fillId="0" borderId="0" xfId="0" applyNumberFormat="1"/>
    <xf numFmtId="0" fontId="52" fillId="12" borderId="0" xfId="0" applyFont="1" applyFill="1" applyAlignment="1" applyProtection="1">
      <alignment horizontal="center" vertical="top"/>
    </xf>
    <xf numFmtId="0" fontId="1" fillId="29" borderId="0" xfId="0" applyFont="1" applyFill="1" applyAlignment="1">
      <alignment horizontal="center"/>
    </xf>
    <xf numFmtId="0" fontId="25" fillId="0" borderId="7" xfId="3" applyBorder="1" applyAlignment="1">
      <alignment horizontal="center"/>
    </xf>
    <xf numFmtId="0" fontId="25" fillId="0" borderId="10" xfId="3" applyBorder="1" applyAlignment="1">
      <alignment horizontal="center"/>
    </xf>
    <xf numFmtId="0" fontId="43" fillId="45" borderId="4" xfId="0" applyFont="1" applyFill="1" applyBorder="1" applyAlignment="1">
      <alignment horizontal="center"/>
    </xf>
    <xf numFmtId="0" fontId="43" fillId="32" borderId="4" xfId="0" applyFont="1" applyFill="1" applyBorder="1" applyAlignment="1">
      <alignment horizontal="center"/>
    </xf>
    <xf numFmtId="0" fontId="43" fillId="24" borderId="7" xfId="0" applyFont="1" applyFill="1" applyBorder="1" applyAlignment="1">
      <alignment horizontal="center"/>
    </xf>
    <xf numFmtId="0" fontId="43" fillId="24" borderId="69" xfId="0" applyFont="1" applyFill="1" applyBorder="1" applyAlignment="1">
      <alignment horizontal="center"/>
    </xf>
    <xf numFmtId="0" fontId="43" fillId="24" borderId="5" xfId="0" applyFont="1" applyFill="1" applyBorder="1" applyAlignment="1">
      <alignment horizontal="center"/>
    </xf>
    <xf numFmtId="0" fontId="0" fillId="0" borderId="4" xfId="0" quotePrefix="1" applyNumberFormat="1" applyBorder="1" applyAlignment="1" applyProtection="1">
      <alignment horizontal="left" vertical="top"/>
    </xf>
    <xf numFmtId="0" fontId="8" fillId="0" borderId="7" xfId="16" quotePrefix="1" applyBorder="1" applyAlignment="1" applyProtection="1">
      <alignment horizontal="left" vertical="top"/>
      <protection locked="0"/>
    </xf>
    <xf numFmtId="0" fontId="8" fillId="0" borderId="69" xfId="16" quotePrefix="1" applyBorder="1" applyAlignment="1" applyProtection="1">
      <alignment horizontal="left" vertical="top"/>
      <protection locked="0"/>
    </xf>
    <xf numFmtId="0" fontId="8" fillId="0" borderId="5" xfId="16" quotePrefix="1" applyBorder="1" applyAlignment="1" applyProtection="1">
      <alignment horizontal="left" vertical="top"/>
      <protection locked="0"/>
    </xf>
    <xf numFmtId="0" fontId="8" fillId="0" borderId="10" xfId="16" quotePrefix="1" applyBorder="1" applyAlignment="1" applyProtection="1">
      <alignment horizontal="left" vertical="top"/>
      <protection locked="0"/>
    </xf>
    <xf numFmtId="0" fontId="0" fillId="16" borderId="7" xfId="0" applyNumberFormat="1" applyFill="1" applyBorder="1" applyAlignment="1" applyProtection="1">
      <alignment horizontal="left" vertical="top"/>
    </xf>
    <xf numFmtId="0" fontId="0" fillId="16" borderId="5" xfId="0" applyNumberFormat="1" applyFill="1" applyBorder="1" applyAlignment="1" applyProtection="1">
      <alignment horizontal="left" vertical="top"/>
    </xf>
    <xf numFmtId="0" fontId="0" fillId="37" borderId="7" xfId="0" applyNumberFormat="1" applyFill="1" applyBorder="1" applyAlignment="1" applyProtection="1">
      <alignment horizontal="left" vertical="top"/>
    </xf>
    <xf numFmtId="0" fontId="0" fillId="37" borderId="5" xfId="0" applyNumberFormat="1" applyFill="1" applyBorder="1" applyAlignment="1" applyProtection="1">
      <alignment horizontal="left" vertical="top"/>
    </xf>
    <xf numFmtId="0" fontId="0" fillId="36" borderId="7" xfId="0" applyNumberFormat="1" applyFill="1" applyBorder="1" applyAlignment="1" applyProtection="1">
      <alignment horizontal="left" vertical="top"/>
    </xf>
    <xf numFmtId="0" fontId="0" fillId="36" borderId="5" xfId="0" applyNumberFormat="1" applyFill="1" applyBorder="1" applyAlignment="1" applyProtection="1">
      <alignment horizontal="left" vertical="top"/>
    </xf>
    <xf numFmtId="0" fontId="0" fillId="32" borderId="7" xfId="0" applyNumberFormat="1" applyFill="1" applyBorder="1" applyAlignment="1" applyProtection="1">
      <alignment horizontal="left" vertical="top"/>
    </xf>
    <xf numFmtId="0" fontId="0" fillId="32" borderId="5" xfId="0" applyNumberFormat="1" applyFill="1" applyBorder="1" applyAlignment="1" applyProtection="1">
      <alignment horizontal="left" vertical="top"/>
    </xf>
    <xf numFmtId="0" fontId="0" fillId="11" borderId="7" xfId="0" applyNumberFormat="1" applyFill="1" applyBorder="1" applyAlignment="1" applyProtection="1">
      <alignment horizontal="left" vertical="top"/>
    </xf>
    <xf numFmtId="0" fontId="0" fillId="11" borderId="5" xfId="0" applyNumberFormat="1" applyFill="1" applyBorder="1" applyAlignment="1" applyProtection="1">
      <alignment horizontal="left" vertical="top"/>
    </xf>
    <xf numFmtId="0" fontId="0" fillId="27" borderId="7" xfId="0" applyNumberFormat="1" applyFill="1" applyBorder="1" applyAlignment="1" applyProtection="1">
      <alignment horizontal="left" vertical="top"/>
    </xf>
    <xf numFmtId="0" fontId="0" fillId="27" borderId="5" xfId="0" applyNumberFormat="1" applyFill="1" applyBorder="1" applyAlignment="1" applyProtection="1">
      <alignment horizontal="left" vertical="top"/>
    </xf>
    <xf numFmtId="0" fontId="0" fillId="38" borderId="7" xfId="0" applyNumberFormat="1" applyFill="1" applyBorder="1" applyAlignment="1" applyProtection="1">
      <alignment horizontal="left" vertical="top"/>
    </xf>
    <xf numFmtId="0" fontId="0" fillId="38" borderId="5" xfId="0" applyNumberFormat="1" applyFill="1" applyBorder="1" applyAlignment="1" applyProtection="1">
      <alignment horizontal="left" vertical="top"/>
    </xf>
    <xf numFmtId="0" fontId="0" fillId="8" borderId="7" xfId="0" applyNumberFormat="1" applyFill="1" applyBorder="1" applyAlignment="1" applyProtection="1">
      <alignment horizontal="left" vertical="top"/>
    </xf>
    <xf numFmtId="0" fontId="0" fillId="8" borderId="5" xfId="0" applyNumberFormat="1" applyFill="1" applyBorder="1" applyAlignment="1" applyProtection="1">
      <alignment horizontal="left" vertical="top"/>
    </xf>
    <xf numFmtId="0" fontId="0" fillId="54" borderId="7" xfId="0" applyNumberFormat="1" applyFill="1" applyBorder="1" applyAlignment="1" applyProtection="1">
      <alignment horizontal="left" vertical="top"/>
    </xf>
    <xf numFmtId="0" fontId="0" fillId="54" borderId="5" xfId="0" applyNumberFormat="1" applyFill="1" applyBorder="1" applyAlignment="1" applyProtection="1">
      <alignment horizontal="left" vertical="top"/>
    </xf>
    <xf numFmtId="0" fontId="0" fillId="41" borderId="7" xfId="0" applyNumberFormat="1" applyFill="1" applyBorder="1" applyAlignment="1" applyProtection="1">
      <alignment horizontal="left" vertical="top"/>
    </xf>
    <xf numFmtId="0" fontId="0" fillId="41" borderId="5" xfId="0" applyNumberFormat="1" applyFill="1" applyBorder="1" applyAlignment="1" applyProtection="1">
      <alignment horizontal="left" vertical="top"/>
    </xf>
    <xf numFmtId="0" fontId="0" fillId="46" borderId="7" xfId="0" applyNumberFormat="1" applyFill="1" applyBorder="1" applyAlignment="1" applyProtection="1">
      <alignment horizontal="left" vertical="top"/>
    </xf>
    <xf numFmtId="0" fontId="0" fillId="46" borderId="5" xfId="0" applyNumberFormat="1" applyFill="1" applyBorder="1" applyAlignment="1" applyProtection="1">
      <alignment horizontal="left" vertical="top"/>
    </xf>
    <xf numFmtId="0" fontId="0" fillId="29" borderId="7" xfId="0" applyNumberFormat="1" applyFill="1" applyBorder="1" applyAlignment="1" applyProtection="1">
      <alignment horizontal="left" vertical="top"/>
    </xf>
    <xf numFmtId="0" fontId="0" fillId="29" borderId="5" xfId="0" applyNumberFormat="1" applyFill="1" applyBorder="1" applyAlignment="1" applyProtection="1">
      <alignment horizontal="left" vertical="top"/>
    </xf>
    <xf numFmtId="0" fontId="0" fillId="39" borderId="7" xfId="0" applyNumberFormat="1" applyFill="1" applyBorder="1" applyAlignment="1" applyProtection="1">
      <alignment horizontal="left" vertical="top"/>
    </xf>
    <xf numFmtId="0" fontId="0" fillId="39" borderId="5" xfId="0" applyNumberFormat="1" applyFill="1" applyBorder="1" applyAlignment="1" applyProtection="1">
      <alignment horizontal="left" vertical="top"/>
    </xf>
    <xf numFmtId="0" fontId="0" fillId="3" borderId="7" xfId="0" applyNumberFormat="1" applyFill="1" applyBorder="1" applyAlignment="1" applyProtection="1">
      <alignment horizontal="left" vertical="top"/>
    </xf>
    <xf numFmtId="0" fontId="0" fillId="3" borderId="5" xfId="0" applyNumberFormat="1" applyFill="1" applyBorder="1" applyAlignment="1" applyProtection="1">
      <alignment horizontal="left" vertical="top"/>
    </xf>
    <xf numFmtId="0" fontId="0" fillId="4" borderId="7" xfId="0" applyNumberFormat="1" applyFill="1" applyBorder="1" applyAlignment="1" applyProtection="1">
      <alignment horizontal="left" vertical="top"/>
    </xf>
    <xf numFmtId="0" fontId="0" fillId="4" borderId="5" xfId="0" applyNumberFormat="1" applyFill="1" applyBorder="1" applyAlignment="1" applyProtection="1">
      <alignment horizontal="left" vertical="top"/>
    </xf>
    <xf numFmtId="0" fontId="0" fillId="22" borderId="7" xfId="0" applyFill="1" applyBorder="1" applyAlignment="1" applyProtection="1">
      <alignment horizontal="left" vertical="top"/>
    </xf>
    <xf numFmtId="0" fontId="0" fillId="22" borderId="5" xfId="0" applyFill="1" applyBorder="1" applyAlignment="1" applyProtection="1">
      <alignment horizontal="left" vertical="top"/>
    </xf>
    <xf numFmtId="0" fontId="0" fillId="6" borderId="7" xfId="0" applyNumberFormat="1" applyFill="1" applyBorder="1" applyAlignment="1" applyProtection="1">
      <alignment horizontal="left" vertical="top"/>
    </xf>
    <xf numFmtId="0" fontId="0" fillId="6" borderId="5" xfId="0" applyNumberFormat="1" applyFill="1" applyBorder="1" applyAlignment="1" applyProtection="1">
      <alignment horizontal="left" vertical="top"/>
    </xf>
    <xf numFmtId="0" fontId="0" fillId="30" borderId="7" xfId="0" applyFill="1" applyBorder="1" applyAlignment="1" applyProtection="1">
      <alignment horizontal="left" vertical="top"/>
    </xf>
    <xf numFmtId="0" fontId="0" fillId="30" borderId="48" xfId="0" applyFill="1" applyBorder="1" applyAlignment="1" applyProtection="1">
      <alignment horizontal="left" vertical="top"/>
    </xf>
    <xf numFmtId="0" fontId="67" fillId="0" borderId="0" xfId="0" applyFont="1" applyAlignment="1" applyProtection="1">
      <alignment horizontal="left" vertical="top" wrapText="1"/>
    </xf>
    <xf numFmtId="0" fontId="58" fillId="25" borderId="62" xfId="1" applyFont="1" applyBorder="1" applyAlignment="1" applyProtection="1">
      <alignment horizontal="left" vertical="center" wrapText="1"/>
      <protection locked="0"/>
    </xf>
    <xf numFmtId="0" fontId="58" fillId="25" borderId="9" xfId="1" applyFont="1" applyBorder="1" applyAlignment="1" applyProtection="1">
      <alignment horizontal="left" vertical="center" wrapText="1"/>
      <protection locked="0"/>
    </xf>
    <xf numFmtId="0" fontId="58" fillId="25" borderId="63" xfId="1" applyFont="1" applyBorder="1" applyAlignment="1" applyProtection="1">
      <alignment horizontal="left" vertical="center" wrapText="1"/>
      <protection locked="0"/>
    </xf>
    <xf numFmtId="0" fontId="58" fillId="25" borderId="41" xfId="1" applyFont="1" applyBorder="1" applyAlignment="1" applyProtection="1">
      <alignment horizontal="left" vertical="center" wrapText="1"/>
      <protection locked="0"/>
    </xf>
    <xf numFmtId="0" fontId="58" fillId="25" borderId="89" xfId="1" applyFont="1" applyBorder="1" applyAlignment="1" applyProtection="1">
      <alignment horizontal="left" vertical="center" wrapText="1"/>
      <protection locked="0"/>
    </xf>
    <xf numFmtId="0" fontId="58" fillId="25" borderId="90" xfId="1" applyFont="1" applyBorder="1" applyAlignment="1" applyProtection="1">
      <alignment horizontal="left" vertical="center" wrapText="1"/>
      <protection locked="0"/>
    </xf>
    <xf numFmtId="0" fontId="3" fillId="7" borderId="4" xfId="0" applyFont="1" applyFill="1" applyBorder="1" applyAlignment="1" applyProtection="1">
      <alignment horizontal="center" vertical="center" wrapText="1"/>
    </xf>
    <xf numFmtId="0" fontId="0" fillId="42" borderId="7" xfId="0" applyNumberFormat="1" applyFill="1" applyBorder="1" applyAlignment="1" applyProtection="1">
      <alignment horizontal="left" vertical="top"/>
    </xf>
    <xf numFmtId="0" fontId="0" fillId="42" borderId="5" xfId="0" applyNumberFormat="1" applyFill="1" applyBorder="1" applyAlignment="1" applyProtection="1">
      <alignment horizontal="left" vertical="top"/>
    </xf>
    <xf numFmtId="0" fontId="0" fillId="31" borderId="7" xfId="0" applyNumberFormat="1" applyFill="1" applyBorder="1" applyAlignment="1" applyProtection="1">
      <alignment horizontal="left" vertical="top"/>
    </xf>
    <xf numFmtId="0" fontId="0" fillId="31" borderId="5" xfId="0" applyNumberFormat="1" applyFill="1" applyBorder="1" applyAlignment="1" applyProtection="1">
      <alignment horizontal="left" vertical="top"/>
    </xf>
    <xf numFmtId="0" fontId="0" fillId="40" borderId="7" xfId="0" applyNumberFormat="1" applyFill="1" applyBorder="1" applyAlignment="1" applyProtection="1">
      <alignment horizontal="left" vertical="top"/>
    </xf>
    <xf numFmtId="0" fontId="0" fillId="40" borderId="5" xfId="0" applyNumberFormat="1" applyFill="1" applyBorder="1" applyAlignment="1" applyProtection="1">
      <alignment horizontal="left" vertical="top"/>
    </xf>
    <xf numFmtId="0" fontId="0" fillId="43" borderId="7" xfId="0" applyNumberFormat="1" applyFill="1" applyBorder="1" applyAlignment="1" applyProtection="1">
      <alignment horizontal="left" vertical="top"/>
    </xf>
    <xf numFmtId="0" fontId="0" fillId="43" borderId="5" xfId="0" applyNumberFormat="1" applyFill="1" applyBorder="1" applyAlignment="1" applyProtection="1">
      <alignment horizontal="left" vertical="top"/>
    </xf>
    <xf numFmtId="0" fontId="1" fillId="0" borderId="0" xfId="0" applyFont="1" applyBorder="1" applyAlignment="1" applyProtection="1">
      <alignment horizontal="center"/>
    </xf>
    <xf numFmtId="0" fontId="0" fillId="57" borderId="7" xfId="0" applyFill="1" applyBorder="1" applyAlignment="1" applyProtection="1">
      <alignment horizontal="left" vertical="top"/>
    </xf>
    <xf numFmtId="0" fontId="0" fillId="57" borderId="69" xfId="0" applyFill="1" applyBorder="1" applyAlignment="1" applyProtection="1">
      <alignment horizontal="left" vertical="top"/>
    </xf>
    <xf numFmtId="0" fontId="37" fillId="47" borderId="81" xfId="0" applyFont="1" applyFill="1" applyBorder="1" applyAlignment="1" applyProtection="1">
      <alignment horizontal="center"/>
    </xf>
    <xf numFmtId="0" fontId="37" fillId="47" borderId="83" xfId="0" applyFont="1" applyFill="1" applyBorder="1" applyAlignment="1" applyProtection="1">
      <alignment horizontal="center"/>
    </xf>
    <xf numFmtId="0" fontId="33" fillId="25" borderId="7" xfId="1" quotePrefix="1" applyFont="1" applyBorder="1" applyAlignment="1" applyProtection="1">
      <alignment horizontal="left"/>
    </xf>
    <xf numFmtId="0" fontId="33" fillId="25" borderId="69" xfId="1" quotePrefix="1" applyFont="1" applyBorder="1" applyAlignment="1" applyProtection="1">
      <alignment horizontal="left"/>
    </xf>
    <xf numFmtId="0" fontId="58" fillId="25" borderId="61" xfId="1" applyFont="1" applyBorder="1" applyAlignment="1" applyProtection="1">
      <alignment horizontal="left" vertical="center" wrapText="1"/>
      <protection locked="0"/>
    </xf>
    <xf numFmtId="0" fontId="58" fillId="25" borderId="40" xfId="1" applyFont="1" applyBorder="1" applyAlignment="1" applyProtection="1">
      <alignment horizontal="left" vertical="center" wrapText="1"/>
      <protection locked="0"/>
    </xf>
    <xf numFmtId="0" fontId="37" fillId="52" borderId="81" xfId="0" applyFont="1" applyFill="1" applyBorder="1" applyAlignment="1" applyProtection="1">
      <alignment horizontal="center" vertical="center"/>
    </xf>
    <xf numFmtId="0" fontId="37" fillId="52" borderId="83" xfId="0" applyFont="1" applyFill="1" applyBorder="1" applyAlignment="1" applyProtection="1">
      <alignment horizontal="center" vertical="center"/>
    </xf>
    <xf numFmtId="0" fontId="37" fillId="52" borderId="84" xfId="0" applyFont="1" applyFill="1" applyBorder="1" applyAlignment="1" applyProtection="1">
      <alignment horizontal="center" vertical="center"/>
    </xf>
    <xf numFmtId="165" fontId="37" fillId="48" borderId="81" xfId="0" applyNumberFormat="1" applyFont="1" applyFill="1" applyBorder="1" applyAlignment="1" applyProtection="1">
      <alignment horizontal="center"/>
    </xf>
    <xf numFmtId="165" fontId="37" fillId="48" borderId="83" xfId="0" applyNumberFormat="1" applyFont="1" applyFill="1" applyBorder="1" applyAlignment="1" applyProtection="1">
      <alignment horizontal="center"/>
    </xf>
    <xf numFmtId="165" fontId="37" fillId="48" borderId="84" xfId="0" applyNumberFormat="1" applyFont="1" applyFill="1" applyBorder="1" applyAlignment="1" applyProtection="1">
      <alignment horizontal="center"/>
    </xf>
    <xf numFmtId="165" fontId="37" fillId="53" borderId="81" xfId="0" applyNumberFormat="1" applyFont="1" applyFill="1" applyBorder="1" applyAlignment="1" applyProtection="1">
      <alignment horizontal="center"/>
    </xf>
    <xf numFmtId="165" fontId="37" fillId="53" borderId="83" xfId="0" applyNumberFormat="1" applyFont="1" applyFill="1" applyBorder="1" applyAlignment="1" applyProtection="1">
      <alignment horizontal="center"/>
    </xf>
    <xf numFmtId="165" fontId="37" fillId="53" borderId="84" xfId="0" applyNumberFormat="1" applyFont="1" applyFill="1" applyBorder="1" applyAlignment="1" applyProtection="1">
      <alignment horizontal="center"/>
    </xf>
    <xf numFmtId="0" fontId="37" fillId="16" borderId="81" xfId="0" applyFont="1" applyFill="1" applyBorder="1" applyAlignment="1" applyProtection="1">
      <alignment horizontal="center" vertical="center"/>
    </xf>
    <xf numFmtId="0" fontId="37" fillId="16" borderId="83" xfId="0" applyFont="1" applyFill="1" applyBorder="1" applyAlignment="1" applyProtection="1">
      <alignment horizontal="center" vertical="center"/>
    </xf>
    <xf numFmtId="0" fontId="37" fillId="16" borderId="84" xfId="0" applyFont="1" applyFill="1" applyBorder="1" applyAlignment="1" applyProtection="1">
      <alignment horizontal="center" vertical="center"/>
    </xf>
    <xf numFmtId="0" fontId="37" fillId="47" borderId="84" xfId="0" applyFont="1" applyFill="1" applyBorder="1" applyAlignment="1" applyProtection="1">
      <alignment horizontal="center"/>
    </xf>
    <xf numFmtId="0" fontId="37" fillId="11" borderId="81" xfId="0" applyFont="1" applyFill="1" applyBorder="1" applyAlignment="1" applyProtection="1">
      <alignment horizontal="center" vertical="center"/>
    </xf>
    <xf numFmtId="0" fontId="37" fillId="11" borderId="83" xfId="0" applyFont="1" applyFill="1" applyBorder="1" applyAlignment="1" applyProtection="1">
      <alignment horizontal="center" vertical="center"/>
    </xf>
    <xf numFmtId="0" fontId="37" fillId="11" borderId="84" xfId="0" applyFont="1" applyFill="1" applyBorder="1" applyAlignment="1" applyProtection="1">
      <alignment horizontal="center" vertical="center"/>
    </xf>
    <xf numFmtId="165" fontId="37" fillId="50" borderId="81" xfId="0" applyNumberFormat="1" applyFont="1" applyFill="1" applyBorder="1" applyAlignment="1" applyProtection="1">
      <alignment horizontal="center"/>
    </xf>
    <xf numFmtId="165" fontId="37" fillId="50" borderId="83" xfId="0" applyNumberFormat="1" applyFont="1" applyFill="1" applyBorder="1" applyAlignment="1" applyProtection="1">
      <alignment horizontal="center"/>
    </xf>
    <xf numFmtId="165" fontId="37" fillId="50" borderId="84" xfId="0" applyNumberFormat="1" applyFont="1" applyFill="1" applyBorder="1" applyAlignment="1" applyProtection="1">
      <alignment horizontal="center"/>
    </xf>
    <xf numFmtId="165" fontId="37" fillId="10" borderId="81" xfId="0" applyNumberFormat="1" applyFont="1" applyFill="1" applyBorder="1" applyAlignment="1" applyProtection="1">
      <alignment horizontal="center"/>
    </xf>
    <xf numFmtId="165" fontId="37" fillId="10" borderId="83" xfId="0" applyNumberFormat="1" applyFont="1" applyFill="1" applyBorder="1" applyAlignment="1" applyProtection="1">
      <alignment horizontal="center"/>
    </xf>
    <xf numFmtId="165" fontId="37" fillId="10" borderId="84" xfId="0" applyNumberFormat="1" applyFont="1" applyFill="1" applyBorder="1" applyAlignment="1" applyProtection="1">
      <alignment horizontal="center"/>
    </xf>
    <xf numFmtId="0" fontId="3" fillId="16" borderId="7" xfId="0" applyFont="1" applyFill="1" applyBorder="1" applyAlignment="1" applyProtection="1">
      <alignment horizontal="center" vertical="center" wrapText="1"/>
    </xf>
    <xf numFmtId="0" fontId="3" fillId="16" borderId="69" xfId="0" applyFont="1" applyFill="1" applyBorder="1" applyAlignment="1" applyProtection="1">
      <alignment horizontal="center" vertical="center" wrapText="1"/>
    </xf>
    <xf numFmtId="0" fontId="3" fillId="16" borderId="5" xfId="0" applyFont="1" applyFill="1" applyBorder="1" applyAlignment="1" applyProtection="1">
      <alignment horizontal="center" vertical="center" wrapText="1"/>
    </xf>
    <xf numFmtId="0" fontId="65" fillId="0" borderId="0" xfId="0" applyFont="1" applyAlignment="1" applyProtection="1">
      <alignment horizontal="left" vertical="top" wrapText="1"/>
    </xf>
    <xf numFmtId="0" fontId="0" fillId="0" borderId="7" xfId="0" applyFill="1" applyBorder="1" applyAlignment="1" applyProtection="1">
      <alignment horizontal="left" vertical="top"/>
    </xf>
    <xf numFmtId="0" fontId="0" fillId="0" borderId="69" xfId="0" applyFill="1" applyBorder="1" applyAlignment="1" applyProtection="1">
      <alignment horizontal="left" vertical="top"/>
    </xf>
    <xf numFmtId="0" fontId="0" fillId="0" borderId="52" xfId="0" applyBorder="1" applyAlignment="1" applyProtection="1">
      <alignment horizontal="left" vertical="top"/>
    </xf>
    <xf numFmtId="0" fontId="0" fillId="0" borderId="51" xfId="0" applyBorder="1" applyAlignment="1" applyProtection="1">
      <alignment horizontal="left" vertical="top"/>
    </xf>
    <xf numFmtId="0" fontId="0" fillId="0" borderId="53" xfId="0" applyBorder="1" applyAlignment="1" applyProtection="1">
      <alignment horizontal="left" vertical="top"/>
    </xf>
    <xf numFmtId="0" fontId="81" fillId="0" borderId="0" xfId="0" applyFont="1" applyAlignment="1" applyProtection="1">
      <alignment horizontal="left"/>
    </xf>
    <xf numFmtId="164" fontId="10" fillId="0" borderId="60" xfId="0" applyNumberFormat="1" applyFont="1" applyFill="1" applyBorder="1" applyAlignment="1" applyProtection="1">
      <alignment horizontal="right"/>
    </xf>
    <xf numFmtId="14" fontId="0" fillId="0" borderId="56" xfId="4" applyNumberFormat="1" applyFont="1" applyBorder="1" applyAlignment="1" applyProtection="1">
      <alignment horizontal="left"/>
    </xf>
    <xf numFmtId="14" fontId="8" fillId="0" borderId="29" xfId="4" applyNumberFormat="1" applyFont="1" applyBorder="1" applyAlignment="1" applyProtection="1">
      <alignment horizontal="left"/>
    </xf>
    <xf numFmtId="0" fontId="58" fillId="25" borderId="45" xfId="1" applyFont="1" applyBorder="1" applyAlignment="1" applyProtection="1">
      <alignment horizontal="left"/>
      <protection locked="0"/>
    </xf>
    <xf numFmtId="0" fontId="58" fillId="25" borderId="46" xfId="1" applyFont="1" applyBorder="1" applyAlignment="1" applyProtection="1">
      <alignment horizontal="left"/>
      <protection locked="0"/>
    </xf>
    <xf numFmtId="0" fontId="58" fillId="25" borderId="47" xfId="1" applyFont="1" applyBorder="1" applyAlignment="1" applyProtection="1">
      <alignment horizontal="left"/>
      <protection locked="0"/>
    </xf>
    <xf numFmtId="0" fontId="52" fillId="16" borderId="0" xfId="0" applyFont="1" applyFill="1" applyBorder="1" applyAlignment="1" applyProtection="1">
      <alignment horizontal="center"/>
    </xf>
    <xf numFmtId="0" fontId="73" fillId="0" borderId="4" xfId="0" applyFont="1" applyBorder="1" applyAlignment="1" applyProtection="1">
      <alignment horizontal="right"/>
    </xf>
    <xf numFmtId="14" fontId="73" fillId="0" borderId="4" xfId="0" applyNumberFormat="1" applyFont="1" applyBorder="1" applyAlignment="1" applyProtection="1">
      <alignment horizontal="right"/>
    </xf>
    <xf numFmtId="0" fontId="0" fillId="0" borderId="4" xfId="0" applyBorder="1" applyAlignment="1" applyProtection="1">
      <alignment horizontal="left" vertical="top"/>
      <protection locked="0"/>
    </xf>
    <xf numFmtId="169" fontId="73" fillId="0" borderId="4" xfId="18" applyNumberFormat="1" applyFont="1" applyBorder="1" applyAlignment="1" applyProtection="1">
      <alignment horizontal="right"/>
    </xf>
    <xf numFmtId="168" fontId="1" fillId="9" borderId="57" xfId="0" applyNumberFormat="1" applyFont="1" applyFill="1" applyBorder="1" applyAlignment="1" applyProtection="1">
      <alignment horizontal="right"/>
    </xf>
    <xf numFmtId="168" fontId="1" fillId="9" borderId="59" xfId="0" applyNumberFormat="1" applyFont="1" applyFill="1" applyBorder="1" applyAlignment="1" applyProtection="1">
      <alignment horizontal="right"/>
    </xf>
    <xf numFmtId="168" fontId="1" fillId="9" borderId="67" xfId="0" applyNumberFormat="1" applyFont="1" applyFill="1" applyBorder="1" applyAlignment="1" applyProtection="1">
      <alignment horizontal="right"/>
    </xf>
    <xf numFmtId="0" fontId="80" fillId="0" borderId="0" xfId="0" applyFont="1" applyAlignment="1" applyProtection="1">
      <alignment horizontal="left"/>
    </xf>
    <xf numFmtId="14" fontId="8" fillId="0" borderId="58" xfId="4" applyNumberFormat="1" applyFont="1" applyBorder="1" applyAlignment="1" applyProtection="1">
      <alignment horizontal="center"/>
    </xf>
    <xf numFmtId="14" fontId="8" fillId="0" borderId="60" xfId="4" applyNumberFormat="1" applyFont="1" applyBorder="1" applyAlignment="1" applyProtection="1">
      <alignment horizontal="center"/>
    </xf>
    <xf numFmtId="0" fontId="53" fillId="16" borderId="0" xfId="0" applyFont="1" applyFill="1" applyBorder="1" applyAlignment="1" applyProtection="1">
      <alignment horizontal="center"/>
    </xf>
    <xf numFmtId="169" fontId="73" fillId="0" borderId="7" xfId="18" applyNumberFormat="1" applyFont="1" applyBorder="1" applyAlignment="1" applyProtection="1">
      <alignment horizontal="right"/>
    </xf>
    <xf numFmtId="169" fontId="73" fillId="0" borderId="69" xfId="18" applyNumberFormat="1" applyFont="1" applyBorder="1" applyAlignment="1" applyProtection="1">
      <alignment horizontal="right"/>
    </xf>
    <xf numFmtId="169" fontId="73" fillId="0" borderId="5" xfId="18" applyNumberFormat="1" applyFont="1" applyBorder="1" applyAlignment="1" applyProtection="1">
      <alignment horizontal="right"/>
    </xf>
    <xf numFmtId="0" fontId="73" fillId="0" borderId="7" xfId="0" applyFont="1" applyBorder="1" applyAlignment="1" applyProtection="1">
      <alignment horizontal="right"/>
    </xf>
    <xf numFmtId="0" fontId="73" fillId="0" borderId="69" xfId="0" applyFont="1" applyBorder="1" applyAlignment="1" applyProtection="1">
      <alignment horizontal="right"/>
    </xf>
    <xf numFmtId="0" fontId="73" fillId="0" borderId="5" xfId="0" applyFont="1" applyBorder="1" applyAlignment="1" applyProtection="1">
      <alignment horizontal="right"/>
    </xf>
    <xf numFmtId="14" fontId="73" fillId="0" borderId="7" xfId="0" applyNumberFormat="1" applyFont="1" applyBorder="1" applyAlignment="1" applyProtection="1">
      <alignment horizontal="right"/>
    </xf>
    <xf numFmtId="14" fontId="73" fillId="0" borderId="69" xfId="0" applyNumberFormat="1" applyFont="1" applyBorder="1" applyAlignment="1" applyProtection="1">
      <alignment horizontal="right"/>
    </xf>
    <xf numFmtId="14" fontId="73" fillId="0" borderId="5" xfId="0" applyNumberFormat="1" applyFont="1" applyBorder="1" applyAlignment="1" applyProtection="1">
      <alignment horizontal="right"/>
    </xf>
    <xf numFmtId="164" fontId="10" fillId="0" borderId="125" xfId="0" applyNumberFormat="1" applyFont="1" applyFill="1" applyBorder="1" applyAlignment="1" applyProtection="1">
      <alignment horizontal="right"/>
    </xf>
    <xf numFmtId="0" fontId="0" fillId="0" borderId="81" xfId="0" applyBorder="1" applyAlignment="1" applyProtection="1">
      <alignment horizontal="left" vertical="top"/>
      <protection locked="0"/>
    </xf>
    <xf numFmtId="0" fontId="0" fillId="0" borderId="8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8" xfId="0" applyBorder="1" applyAlignment="1" applyProtection="1">
      <alignment horizontal="left" vertical="top"/>
      <protection locked="0"/>
    </xf>
    <xf numFmtId="14" fontId="0" fillId="0" borderId="115" xfId="4" applyNumberFormat="1" applyFont="1" applyBorder="1" applyAlignment="1" applyProtection="1">
      <alignment horizontal="left"/>
    </xf>
    <xf numFmtId="14" fontId="0" fillId="0" borderId="116" xfId="4" applyNumberFormat="1" applyFont="1" applyBorder="1" applyAlignment="1" applyProtection="1">
      <alignment horizontal="left"/>
    </xf>
    <xf numFmtId="0" fontId="0" fillId="0" borderId="7" xfId="0" quotePrefix="1" applyNumberFormat="1" applyBorder="1" applyAlignment="1" applyProtection="1">
      <alignment horizontal="left" vertical="top"/>
    </xf>
    <xf numFmtId="0" fontId="0" fillId="0" borderId="5" xfId="0" quotePrefix="1" applyNumberFormat="1" applyBorder="1" applyAlignment="1" applyProtection="1">
      <alignment horizontal="left" vertical="top"/>
    </xf>
    <xf numFmtId="14" fontId="0" fillId="0" borderId="33" xfId="0" applyNumberFormat="1" applyBorder="1" applyAlignment="1" applyProtection="1">
      <alignment horizontal="center"/>
    </xf>
    <xf numFmtId="14" fontId="0" fillId="0" borderId="122" xfId="0" applyNumberFormat="1" applyBorder="1" applyAlignment="1" applyProtection="1">
      <alignment horizontal="center"/>
    </xf>
    <xf numFmtId="14" fontId="0" fillId="0" borderId="31" xfId="0" applyNumberFormat="1" applyBorder="1" applyAlignment="1" applyProtection="1">
      <alignment horizontal="center"/>
    </xf>
    <xf numFmtId="0" fontId="0" fillId="6" borderId="7" xfId="0" applyFont="1" applyFill="1" applyBorder="1" applyAlignment="1" applyProtection="1">
      <alignment horizontal="left" vertical="top" wrapText="1"/>
    </xf>
    <xf numFmtId="0" fontId="0" fillId="6" borderId="69"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180" fontId="73" fillId="0" borderId="4" xfId="18" applyNumberFormat="1" applyFont="1" applyBorder="1" applyAlignment="1" applyProtection="1">
      <alignment horizontal="right"/>
    </xf>
    <xf numFmtId="0" fontId="11" fillId="25" borderId="11" xfId="1" applyAlignment="1" applyProtection="1">
      <alignment horizontal="center"/>
      <protection locked="0"/>
    </xf>
    <xf numFmtId="0" fontId="11" fillId="25" borderId="4" xfId="1" applyBorder="1" applyAlignment="1" applyProtection="1">
      <alignment horizontal="center"/>
      <protection locked="0"/>
    </xf>
    <xf numFmtId="0" fontId="0" fillId="6" borderId="4" xfId="0" applyFont="1" applyFill="1" applyBorder="1" applyAlignment="1" applyProtection="1">
      <alignment horizontal="left" vertical="top" wrapText="1"/>
    </xf>
    <xf numFmtId="0" fontId="96" fillId="0" borderId="4" xfId="0" applyFont="1" applyBorder="1"/>
    <xf numFmtId="0" fontId="95" fillId="25" borderId="4" xfId="1" applyNumberFormat="1" applyFont="1" applyBorder="1" applyAlignment="1">
      <alignment horizontal="center"/>
    </xf>
  </cellXfs>
  <cellStyles count="22">
    <cellStyle name="BM CheckSum" xfId="5"/>
    <cellStyle name="BM Header Main" xfId="6"/>
    <cellStyle name="BM Header Non-Underlined" xfId="7"/>
    <cellStyle name="BM Header Secondary" xfId="8"/>
    <cellStyle name="BM Header Underlined" xfId="9"/>
    <cellStyle name="BM Input" xfId="10"/>
    <cellStyle name="BM Input External Link" xfId="11"/>
    <cellStyle name="BM Input Modeller" xfId="12"/>
    <cellStyle name="BM Input Static" xfId="13"/>
    <cellStyle name="BM Label" xfId="14"/>
    <cellStyle name="BM UF in Col E" xfId="15"/>
    <cellStyle name="Calculation" xfId="20" builtinId="22"/>
    <cellStyle name="Check Cell" xfId="2" builtinId="23"/>
    <cellStyle name="Comma 5" xfId="21"/>
    <cellStyle name="Currency" xfId="18" builtinId="4"/>
    <cellStyle name="Heading 4" xfId="3" builtinId="19"/>
    <cellStyle name="Input" xfId="1" builtinId="20" customBuiltin="1"/>
    <cellStyle name="Input 2" xfId="16"/>
    <cellStyle name="Normal" xfId="0" builtinId="0"/>
    <cellStyle name="Normal 2" xfId="4"/>
    <cellStyle name="Percent" xfId="19" builtinId="5"/>
    <cellStyle name="Total" xfId="17" builtinId="25"/>
  </cellStyles>
  <dxfs count="436">
    <dxf>
      <font>
        <color rgb="FF00FF00"/>
      </font>
    </dxf>
    <dxf>
      <font>
        <color rgb="FFFF0000"/>
      </font>
    </dxf>
    <dxf>
      <font>
        <color rgb="FF00FF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FF00"/>
      </font>
    </dxf>
    <dxf>
      <font>
        <color rgb="FFFF0000"/>
      </font>
    </dxf>
    <dxf>
      <font>
        <color rgb="FF00FF00"/>
      </font>
    </dxf>
    <dxf>
      <font>
        <color rgb="FFFF0000"/>
      </font>
    </dxf>
    <dxf>
      <font>
        <color rgb="FF92D050"/>
      </font>
    </dxf>
    <dxf>
      <font>
        <color rgb="FFFF0000"/>
      </font>
    </dxf>
    <dxf>
      <font>
        <color rgb="FF66FF33"/>
      </font>
    </dxf>
    <dxf>
      <font>
        <color rgb="FF66FF33"/>
      </font>
    </dxf>
    <dxf>
      <font>
        <color rgb="FF66FF33"/>
      </font>
    </dxf>
    <dxf>
      <fill>
        <patternFill>
          <bgColor rgb="FFCCFF99"/>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ill>
        <patternFill>
          <bgColor rgb="FFFF0000"/>
        </patternFill>
      </fill>
    </dxf>
    <dxf>
      <font>
        <color rgb="FF66FF33"/>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color rgb="FF66FF33"/>
      </font>
    </dxf>
    <dxf>
      <font>
        <b/>
        <i val="0"/>
        <color rgb="FF92D050"/>
      </font>
    </dxf>
    <dxf>
      <font>
        <b/>
        <i val="0"/>
        <color rgb="FF92D050"/>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b/>
        <i val="0"/>
        <color rgb="FF92D050"/>
      </font>
    </dxf>
    <dxf>
      <font>
        <color rgb="FF66FF33"/>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color rgb="FF66FF33"/>
      </font>
    </dxf>
    <dxf>
      <font>
        <b/>
        <i val="0"/>
        <color rgb="FF92D050"/>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b/>
        <i val="0"/>
        <color rgb="FF92D050"/>
      </font>
    </dxf>
    <dxf>
      <font>
        <color rgb="FF66FF33"/>
      </font>
    </dxf>
    <dxf>
      <font>
        <b/>
        <i val="0"/>
        <color rgb="FF92D050"/>
      </font>
    </dxf>
    <dxf>
      <font>
        <b/>
        <i val="0"/>
        <color rgb="FF92D050"/>
      </font>
    </dxf>
    <dxf>
      <font>
        <b/>
        <i val="0"/>
        <color rgb="FF92D050"/>
      </font>
    </dxf>
    <dxf>
      <font>
        <b/>
        <i val="0"/>
        <color rgb="FF92D050"/>
      </font>
    </dxf>
    <dxf>
      <font>
        <b/>
        <i val="0"/>
        <color rgb="FF92D050"/>
      </font>
    </dxf>
    <dxf>
      <fill>
        <patternFill>
          <bgColor rgb="FFE7C3E7"/>
        </patternFill>
      </fill>
    </dxf>
    <dxf>
      <fill>
        <patternFill>
          <bgColor theme="7" tint="0.39994506668294322"/>
        </patternFill>
      </fill>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ont>
        <color rgb="FF00FF00"/>
      </font>
    </dxf>
    <dxf>
      <font>
        <color rgb="FFFF0000"/>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color rgb="FF66FF33"/>
      </font>
    </dxf>
    <dxf>
      <font>
        <color rgb="FF66FF33"/>
      </font>
    </dxf>
    <dxf>
      <fill>
        <patternFill>
          <bgColor theme="7" tint="0.39994506668294322"/>
        </patternFill>
      </fill>
    </dxf>
    <dxf>
      <fill>
        <patternFill>
          <bgColor rgb="FFE7C3E7"/>
        </patternFill>
      </fill>
    </dxf>
    <dxf>
      <font>
        <b/>
        <i val="0"/>
        <color rgb="FF92D05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b/>
        <i val="0"/>
        <color rgb="FF92D050"/>
      </font>
    </dxf>
    <dxf>
      <font>
        <color rgb="FF66FF33"/>
      </font>
    </dxf>
    <dxf>
      <font>
        <b/>
        <i val="0"/>
        <color rgb="FF92D050"/>
      </font>
    </dxf>
    <dxf>
      <font>
        <color rgb="FF66FF33"/>
      </font>
    </dxf>
    <dxf>
      <font>
        <color rgb="FF66FF33"/>
      </font>
    </dxf>
    <dxf>
      <fill>
        <patternFill>
          <bgColor rgb="FFFF0000"/>
        </patternFill>
      </fill>
    </dxf>
    <dxf>
      <font>
        <color rgb="FF00FF00"/>
      </font>
    </dxf>
    <dxf>
      <font>
        <color rgb="FFFF0000"/>
      </font>
    </dxf>
    <dxf>
      <font>
        <strike/>
      </font>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rgb="FFCCFF99"/>
        </patternFill>
      </fill>
    </dxf>
    <dxf>
      <fill>
        <patternFill>
          <bgColor rgb="FFFF0000"/>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ill>
        <patternFill>
          <bgColor rgb="FFFFFF00"/>
        </patternFill>
      </fill>
    </dxf>
    <dxf>
      <fill>
        <patternFill>
          <bgColor theme="7" tint="0.39994506668294322"/>
        </patternFill>
      </fill>
    </dxf>
    <dxf>
      <fill>
        <patternFill>
          <bgColor rgb="FF00B0F0"/>
        </patternFill>
      </fill>
    </dxf>
    <dxf>
      <fill>
        <patternFill>
          <bgColor theme="4" tint="0.39994506668294322"/>
        </patternFill>
      </fill>
    </dxf>
    <dxf>
      <fill>
        <patternFill>
          <bgColor rgb="FFFF7171"/>
        </patternFill>
      </fill>
    </dxf>
    <dxf>
      <fill>
        <patternFill>
          <bgColor rgb="FFFF5D5D"/>
        </patternFill>
      </fill>
    </dxf>
    <dxf>
      <fill>
        <patternFill>
          <bgColor rgb="FFFF5D5D"/>
        </patternFill>
      </fill>
    </dxf>
    <dxf>
      <fill>
        <patternFill>
          <bgColor rgb="FFFF0000"/>
        </patternFill>
      </fill>
    </dxf>
    <dxf>
      <font>
        <color rgb="FF92D050"/>
      </font>
      <fill>
        <patternFill patternType="none">
          <bgColor auto="1"/>
        </patternFill>
      </fill>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s>
  <tableStyles count="0" defaultTableStyle="TableStyleMedium2" defaultPivotStyle="PivotStyleLight16"/>
  <colors>
    <mruColors>
      <color rgb="FF6B2976"/>
      <color rgb="FFCCFF99"/>
      <color rgb="FF99FF99"/>
      <color rgb="FFFF5D5D"/>
      <color rgb="FF66FFFF"/>
      <color rgb="FFFF7C80"/>
      <color rgb="FFCC00FF"/>
      <color rgb="FFFCC4D8"/>
      <color rgb="FFFFCC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152399</xdr:rowOff>
    </xdr:from>
    <xdr:to>
      <xdr:col>3</xdr:col>
      <xdr:colOff>581025</xdr:colOff>
      <xdr:row>8</xdr:row>
      <xdr:rowOff>102214</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857" t="50446" r="17411" b="16965"/>
        <a:stretch/>
      </xdr:blipFill>
      <xdr:spPr>
        <a:xfrm>
          <a:off x="438150" y="247649"/>
          <a:ext cx="2019300" cy="1016615"/>
        </a:xfrm>
        <a:prstGeom prst="rect">
          <a:avLst/>
        </a:prstGeom>
      </xdr:spPr>
    </xdr:pic>
    <xdr:clientData/>
  </xdr:twoCellAnchor>
  <xdr:twoCellAnchor>
    <xdr:from>
      <xdr:col>1</xdr:col>
      <xdr:colOff>266700</xdr:colOff>
      <xdr:row>13</xdr:row>
      <xdr:rowOff>11900</xdr:rowOff>
    </xdr:from>
    <xdr:to>
      <xdr:col>17</xdr:col>
      <xdr:colOff>561975</xdr:colOff>
      <xdr:row>16</xdr:row>
      <xdr:rowOff>90482</xdr:rowOff>
    </xdr:to>
    <xdr:sp macro="" textlink="">
      <xdr:nvSpPr>
        <xdr:cNvPr id="4" name="Rectangle 3"/>
        <xdr:cNvSpPr/>
      </xdr:nvSpPr>
      <xdr:spPr>
        <a:xfrm>
          <a:off x="385763" y="2428869"/>
          <a:ext cx="9713118" cy="5429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2400" b="1">
              <a:solidFill>
                <a:schemeClr val="bg1"/>
              </a:solidFill>
              <a:latin typeface="Arial" panose="020B0604020202020204" pitchFamily="34" charset="0"/>
              <a:cs typeface="Arial" panose="020B0604020202020204" pitchFamily="34" charset="0"/>
            </a:rPr>
            <a:t>Jul 2021</a:t>
          </a:r>
        </a:p>
      </xdr:txBody>
    </xdr:sp>
    <xdr:clientData/>
  </xdr:twoCellAnchor>
  <xdr:twoCellAnchor>
    <xdr:from>
      <xdr:col>2</xdr:col>
      <xdr:colOff>314324</xdr:colOff>
      <xdr:row>28</xdr:row>
      <xdr:rowOff>123824</xdr:rowOff>
    </xdr:from>
    <xdr:to>
      <xdr:col>3</xdr:col>
      <xdr:colOff>495299</xdr:colOff>
      <xdr:row>33</xdr:row>
      <xdr:rowOff>44593</xdr:rowOff>
    </xdr:to>
    <xdr:sp macro="" textlink="">
      <xdr:nvSpPr>
        <xdr:cNvPr id="5" name="Freeform 4"/>
        <xdr:cNvSpPr>
          <a:spLocks noEditPoints="1"/>
        </xdr:cNvSpPr>
      </xdr:nvSpPr>
      <xdr:spPr bwMode="auto">
        <a:xfrm>
          <a:off x="742949" y="4829174"/>
          <a:ext cx="790575" cy="682769"/>
        </a:xfrm>
        <a:custGeom>
          <a:avLst/>
          <a:gdLst>
            <a:gd name="T0" fmla="*/ 294 w 396"/>
            <a:gd name="T1" fmla="*/ 80 h 342"/>
            <a:gd name="T2" fmla="*/ 206 w 396"/>
            <a:gd name="T3" fmla="*/ 196 h 342"/>
            <a:gd name="T4" fmla="*/ 190 w 396"/>
            <a:gd name="T5" fmla="*/ 196 h 342"/>
            <a:gd name="T6" fmla="*/ 102 w 396"/>
            <a:gd name="T7" fmla="*/ 80 h 342"/>
            <a:gd name="T8" fmla="*/ 98 w 396"/>
            <a:gd name="T9" fmla="*/ 44 h 342"/>
            <a:gd name="T10" fmla="*/ 130 w 396"/>
            <a:gd name="T11" fmla="*/ 4 h 342"/>
            <a:gd name="T12" fmla="*/ 178 w 396"/>
            <a:gd name="T13" fmla="*/ 6 h 342"/>
            <a:gd name="T14" fmla="*/ 218 w 396"/>
            <a:gd name="T15" fmla="*/ 6 h 342"/>
            <a:gd name="T16" fmla="*/ 266 w 396"/>
            <a:gd name="T17" fmla="*/ 4 h 342"/>
            <a:gd name="T18" fmla="*/ 298 w 396"/>
            <a:gd name="T19" fmla="*/ 44 h 342"/>
            <a:gd name="T20" fmla="*/ 348 w 396"/>
            <a:gd name="T21" fmla="*/ 106 h 342"/>
            <a:gd name="T22" fmla="*/ 368 w 396"/>
            <a:gd name="T23" fmla="*/ 82 h 342"/>
            <a:gd name="T24" fmla="*/ 344 w 396"/>
            <a:gd name="T25" fmla="*/ 76 h 342"/>
            <a:gd name="T26" fmla="*/ 330 w 396"/>
            <a:gd name="T27" fmla="*/ 152 h 342"/>
            <a:gd name="T28" fmla="*/ 376 w 396"/>
            <a:gd name="T29" fmla="*/ 96 h 342"/>
            <a:gd name="T30" fmla="*/ 356 w 396"/>
            <a:gd name="T31" fmla="*/ 160 h 342"/>
            <a:gd name="T32" fmla="*/ 362 w 396"/>
            <a:gd name="T33" fmla="*/ 172 h 342"/>
            <a:gd name="T34" fmla="*/ 362 w 396"/>
            <a:gd name="T35" fmla="*/ 196 h 342"/>
            <a:gd name="T36" fmla="*/ 310 w 396"/>
            <a:gd name="T37" fmla="*/ 234 h 342"/>
            <a:gd name="T38" fmla="*/ 352 w 396"/>
            <a:gd name="T39" fmla="*/ 176 h 342"/>
            <a:gd name="T40" fmla="*/ 326 w 396"/>
            <a:gd name="T41" fmla="*/ 166 h 342"/>
            <a:gd name="T42" fmla="*/ 248 w 396"/>
            <a:gd name="T43" fmla="*/ 208 h 342"/>
            <a:gd name="T44" fmla="*/ 210 w 396"/>
            <a:gd name="T45" fmla="*/ 242 h 342"/>
            <a:gd name="T46" fmla="*/ 214 w 396"/>
            <a:gd name="T47" fmla="*/ 294 h 342"/>
            <a:gd name="T48" fmla="*/ 272 w 396"/>
            <a:gd name="T49" fmla="*/ 332 h 342"/>
            <a:gd name="T50" fmla="*/ 304 w 396"/>
            <a:gd name="T51" fmla="*/ 300 h 342"/>
            <a:gd name="T52" fmla="*/ 396 w 396"/>
            <a:gd name="T53" fmla="*/ 118 h 342"/>
            <a:gd name="T54" fmla="*/ 376 w 396"/>
            <a:gd name="T55" fmla="*/ 96 h 342"/>
            <a:gd name="T56" fmla="*/ 316 w 396"/>
            <a:gd name="T57" fmla="*/ 102 h 342"/>
            <a:gd name="T58" fmla="*/ 310 w 396"/>
            <a:gd name="T59" fmla="*/ 160 h 342"/>
            <a:gd name="T60" fmla="*/ 50 w 396"/>
            <a:gd name="T61" fmla="*/ 154 h 342"/>
            <a:gd name="T62" fmla="*/ 66 w 396"/>
            <a:gd name="T63" fmla="*/ 94 h 342"/>
            <a:gd name="T64" fmla="*/ 44 w 396"/>
            <a:gd name="T65" fmla="*/ 74 h 342"/>
            <a:gd name="T66" fmla="*/ 26 w 396"/>
            <a:gd name="T67" fmla="*/ 88 h 342"/>
            <a:gd name="T68" fmla="*/ 50 w 396"/>
            <a:gd name="T69" fmla="*/ 154 h 342"/>
            <a:gd name="T70" fmla="*/ 6 w 396"/>
            <a:gd name="T71" fmla="*/ 214 h 342"/>
            <a:gd name="T72" fmla="*/ 98 w 396"/>
            <a:gd name="T73" fmla="*/ 306 h 342"/>
            <a:gd name="T74" fmla="*/ 174 w 396"/>
            <a:gd name="T75" fmla="*/ 304 h 342"/>
            <a:gd name="T76" fmla="*/ 190 w 396"/>
            <a:gd name="T77" fmla="*/ 264 h 342"/>
            <a:gd name="T78" fmla="*/ 174 w 396"/>
            <a:gd name="T79" fmla="*/ 224 h 342"/>
            <a:gd name="T80" fmla="*/ 78 w 396"/>
            <a:gd name="T81" fmla="*/ 170 h 342"/>
            <a:gd name="T82" fmla="*/ 48 w 396"/>
            <a:gd name="T83" fmla="*/ 170 h 342"/>
            <a:gd name="T84" fmla="*/ 48 w 396"/>
            <a:gd name="T85" fmla="*/ 198 h 342"/>
            <a:gd name="T86" fmla="*/ 40 w 396"/>
            <a:gd name="T87" fmla="*/ 206 h 342"/>
            <a:gd name="T88" fmla="*/ 32 w 396"/>
            <a:gd name="T89" fmla="*/ 184 h 342"/>
            <a:gd name="T90" fmla="*/ 40 w 396"/>
            <a:gd name="T91" fmla="*/ 160 h 342"/>
            <a:gd name="T92" fmla="*/ 34 w 396"/>
            <a:gd name="T93" fmla="*/ 102 h 342"/>
            <a:gd name="T94" fmla="*/ 6 w 396"/>
            <a:gd name="T95" fmla="*/ 102 h 342"/>
            <a:gd name="T96" fmla="*/ 88 w 396"/>
            <a:gd name="T97" fmla="*/ 162 h 342"/>
            <a:gd name="T98" fmla="*/ 80 w 396"/>
            <a:gd name="T99" fmla="*/ 102 h 342"/>
            <a:gd name="T100" fmla="*/ 86 w 396"/>
            <a:gd name="T101" fmla="*/ 160 h 3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396" h="342">
              <a:moveTo>
                <a:pt x="300" y="56"/>
              </a:moveTo>
              <a:lnTo>
                <a:pt x="300" y="56"/>
              </a:lnTo>
              <a:lnTo>
                <a:pt x="298" y="64"/>
              </a:lnTo>
              <a:lnTo>
                <a:pt x="296" y="72"/>
              </a:lnTo>
              <a:lnTo>
                <a:pt x="294" y="80"/>
              </a:lnTo>
              <a:lnTo>
                <a:pt x="288" y="88"/>
              </a:lnTo>
              <a:lnTo>
                <a:pt x="288" y="88"/>
              </a:lnTo>
              <a:lnTo>
                <a:pt x="288" y="90"/>
              </a:lnTo>
              <a:lnTo>
                <a:pt x="206" y="196"/>
              </a:lnTo>
              <a:lnTo>
                <a:pt x="206" y="196"/>
              </a:lnTo>
              <a:lnTo>
                <a:pt x="202" y="198"/>
              </a:lnTo>
              <a:lnTo>
                <a:pt x="198" y="200"/>
              </a:lnTo>
              <a:lnTo>
                <a:pt x="198" y="200"/>
              </a:lnTo>
              <a:lnTo>
                <a:pt x="194" y="198"/>
              </a:lnTo>
              <a:lnTo>
                <a:pt x="190" y="196"/>
              </a:lnTo>
              <a:lnTo>
                <a:pt x="108" y="90"/>
              </a:lnTo>
              <a:lnTo>
                <a:pt x="108" y="90"/>
              </a:lnTo>
              <a:lnTo>
                <a:pt x="108" y="88"/>
              </a:lnTo>
              <a:lnTo>
                <a:pt x="108" y="88"/>
              </a:lnTo>
              <a:lnTo>
                <a:pt x="102" y="80"/>
              </a:lnTo>
              <a:lnTo>
                <a:pt x="100" y="72"/>
              </a:lnTo>
              <a:lnTo>
                <a:pt x="98" y="64"/>
              </a:lnTo>
              <a:lnTo>
                <a:pt x="96" y="56"/>
              </a:lnTo>
              <a:lnTo>
                <a:pt x="96" y="56"/>
              </a:lnTo>
              <a:lnTo>
                <a:pt x="98" y="44"/>
              </a:lnTo>
              <a:lnTo>
                <a:pt x="102" y="34"/>
              </a:lnTo>
              <a:lnTo>
                <a:pt x="106" y="24"/>
              </a:lnTo>
              <a:lnTo>
                <a:pt x="114" y="16"/>
              </a:lnTo>
              <a:lnTo>
                <a:pt x="122" y="10"/>
              </a:lnTo>
              <a:lnTo>
                <a:pt x="130" y="4"/>
              </a:lnTo>
              <a:lnTo>
                <a:pt x="142" y="2"/>
              </a:lnTo>
              <a:lnTo>
                <a:pt x="152" y="0"/>
              </a:lnTo>
              <a:lnTo>
                <a:pt x="152" y="0"/>
              </a:lnTo>
              <a:lnTo>
                <a:pt x="166" y="2"/>
              </a:lnTo>
              <a:lnTo>
                <a:pt x="178" y="6"/>
              </a:lnTo>
              <a:lnTo>
                <a:pt x="190" y="14"/>
              </a:lnTo>
              <a:lnTo>
                <a:pt x="198" y="24"/>
              </a:lnTo>
              <a:lnTo>
                <a:pt x="198" y="24"/>
              </a:lnTo>
              <a:lnTo>
                <a:pt x="206" y="14"/>
              </a:lnTo>
              <a:lnTo>
                <a:pt x="218" y="6"/>
              </a:lnTo>
              <a:lnTo>
                <a:pt x="230" y="2"/>
              </a:lnTo>
              <a:lnTo>
                <a:pt x="244" y="0"/>
              </a:lnTo>
              <a:lnTo>
                <a:pt x="244" y="0"/>
              </a:lnTo>
              <a:lnTo>
                <a:pt x="254" y="2"/>
              </a:lnTo>
              <a:lnTo>
                <a:pt x="266" y="4"/>
              </a:lnTo>
              <a:lnTo>
                <a:pt x="274" y="10"/>
              </a:lnTo>
              <a:lnTo>
                <a:pt x="282" y="16"/>
              </a:lnTo>
              <a:lnTo>
                <a:pt x="290" y="24"/>
              </a:lnTo>
              <a:lnTo>
                <a:pt x="294" y="34"/>
              </a:lnTo>
              <a:lnTo>
                <a:pt x="298" y="44"/>
              </a:lnTo>
              <a:lnTo>
                <a:pt x="300" y="56"/>
              </a:lnTo>
              <a:lnTo>
                <a:pt x="300" y="56"/>
              </a:lnTo>
              <a:close/>
              <a:moveTo>
                <a:pt x="346" y="118"/>
              </a:moveTo>
              <a:lnTo>
                <a:pt x="346" y="118"/>
              </a:lnTo>
              <a:lnTo>
                <a:pt x="348" y="106"/>
              </a:lnTo>
              <a:lnTo>
                <a:pt x="352" y="98"/>
              </a:lnTo>
              <a:lnTo>
                <a:pt x="360" y="90"/>
              </a:lnTo>
              <a:lnTo>
                <a:pt x="370" y="88"/>
              </a:lnTo>
              <a:lnTo>
                <a:pt x="370" y="88"/>
              </a:lnTo>
              <a:lnTo>
                <a:pt x="368" y="82"/>
              </a:lnTo>
              <a:lnTo>
                <a:pt x="364" y="78"/>
              </a:lnTo>
              <a:lnTo>
                <a:pt x="358" y="74"/>
              </a:lnTo>
              <a:lnTo>
                <a:pt x="352" y="74"/>
              </a:lnTo>
              <a:lnTo>
                <a:pt x="352" y="74"/>
              </a:lnTo>
              <a:lnTo>
                <a:pt x="344" y="76"/>
              </a:lnTo>
              <a:lnTo>
                <a:pt x="336" y="80"/>
              </a:lnTo>
              <a:lnTo>
                <a:pt x="332" y="86"/>
              </a:lnTo>
              <a:lnTo>
                <a:pt x="330" y="94"/>
              </a:lnTo>
              <a:lnTo>
                <a:pt x="330" y="152"/>
              </a:lnTo>
              <a:lnTo>
                <a:pt x="330" y="152"/>
              </a:lnTo>
              <a:lnTo>
                <a:pt x="338" y="152"/>
              </a:lnTo>
              <a:lnTo>
                <a:pt x="346" y="154"/>
              </a:lnTo>
              <a:lnTo>
                <a:pt x="346" y="118"/>
              </a:lnTo>
              <a:close/>
              <a:moveTo>
                <a:pt x="376" y="96"/>
              </a:moveTo>
              <a:lnTo>
                <a:pt x="376" y="96"/>
              </a:lnTo>
              <a:lnTo>
                <a:pt x="368" y="98"/>
              </a:lnTo>
              <a:lnTo>
                <a:pt x="362" y="102"/>
              </a:lnTo>
              <a:lnTo>
                <a:pt x="356" y="110"/>
              </a:lnTo>
              <a:lnTo>
                <a:pt x="356" y="118"/>
              </a:lnTo>
              <a:lnTo>
                <a:pt x="356" y="160"/>
              </a:lnTo>
              <a:lnTo>
                <a:pt x="356" y="160"/>
              </a:lnTo>
              <a:lnTo>
                <a:pt x="356" y="160"/>
              </a:lnTo>
              <a:lnTo>
                <a:pt x="356" y="160"/>
              </a:lnTo>
              <a:lnTo>
                <a:pt x="360" y="166"/>
              </a:lnTo>
              <a:lnTo>
                <a:pt x="362" y="172"/>
              </a:lnTo>
              <a:lnTo>
                <a:pt x="364" y="178"/>
              </a:lnTo>
              <a:lnTo>
                <a:pt x="364" y="184"/>
              </a:lnTo>
              <a:lnTo>
                <a:pt x="364" y="184"/>
              </a:lnTo>
              <a:lnTo>
                <a:pt x="364" y="190"/>
              </a:lnTo>
              <a:lnTo>
                <a:pt x="362" y="196"/>
              </a:lnTo>
              <a:lnTo>
                <a:pt x="360" y="202"/>
              </a:lnTo>
              <a:lnTo>
                <a:pt x="356" y="206"/>
              </a:lnTo>
              <a:lnTo>
                <a:pt x="316" y="246"/>
              </a:lnTo>
              <a:lnTo>
                <a:pt x="316" y="246"/>
              </a:lnTo>
              <a:lnTo>
                <a:pt x="310" y="234"/>
              </a:lnTo>
              <a:lnTo>
                <a:pt x="348" y="198"/>
              </a:lnTo>
              <a:lnTo>
                <a:pt x="348" y="198"/>
              </a:lnTo>
              <a:lnTo>
                <a:pt x="352" y="192"/>
              </a:lnTo>
              <a:lnTo>
                <a:pt x="352" y="184"/>
              </a:lnTo>
              <a:lnTo>
                <a:pt x="352" y="176"/>
              </a:lnTo>
              <a:lnTo>
                <a:pt x="348" y="170"/>
              </a:lnTo>
              <a:lnTo>
                <a:pt x="348" y="170"/>
              </a:lnTo>
              <a:lnTo>
                <a:pt x="340" y="166"/>
              </a:lnTo>
              <a:lnTo>
                <a:pt x="332" y="164"/>
              </a:lnTo>
              <a:lnTo>
                <a:pt x="326" y="166"/>
              </a:lnTo>
              <a:lnTo>
                <a:pt x="318" y="170"/>
              </a:lnTo>
              <a:lnTo>
                <a:pt x="278" y="210"/>
              </a:lnTo>
              <a:lnTo>
                <a:pt x="278" y="210"/>
              </a:lnTo>
              <a:lnTo>
                <a:pt x="264" y="208"/>
              </a:lnTo>
              <a:lnTo>
                <a:pt x="248" y="208"/>
              </a:lnTo>
              <a:lnTo>
                <a:pt x="234" y="214"/>
              </a:lnTo>
              <a:lnTo>
                <a:pt x="222" y="224"/>
              </a:lnTo>
              <a:lnTo>
                <a:pt x="222" y="224"/>
              </a:lnTo>
              <a:lnTo>
                <a:pt x="214" y="232"/>
              </a:lnTo>
              <a:lnTo>
                <a:pt x="210" y="242"/>
              </a:lnTo>
              <a:lnTo>
                <a:pt x="206" y="252"/>
              </a:lnTo>
              <a:lnTo>
                <a:pt x="206" y="264"/>
              </a:lnTo>
              <a:lnTo>
                <a:pt x="206" y="274"/>
              </a:lnTo>
              <a:lnTo>
                <a:pt x="210" y="284"/>
              </a:lnTo>
              <a:lnTo>
                <a:pt x="214" y="294"/>
              </a:lnTo>
              <a:lnTo>
                <a:pt x="222" y="304"/>
              </a:lnTo>
              <a:lnTo>
                <a:pt x="222" y="304"/>
              </a:lnTo>
              <a:lnTo>
                <a:pt x="262" y="342"/>
              </a:lnTo>
              <a:lnTo>
                <a:pt x="272" y="332"/>
              </a:lnTo>
              <a:lnTo>
                <a:pt x="272" y="332"/>
              </a:lnTo>
              <a:lnTo>
                <a:pt x="298" y="306"/>
              </a:lnTo>
              <a:lnTo>
                <a:pt x="298" y="306"/>
              </a:lnTo>
              <a:lnTo>
                <a:pt x="302" y="304"/>
              </a:lnTo>
              <a:lnTo>
                <a:pt x="302" y="304"/>
              </a:lnTo>
              <a:lnTo>
                <a:pt x="304" y="300"/>
              </a:lnTo>
              <a:lnTo>
                <a:pt x="390" y="214"/>
              </a:lnTo>
              <a:lnTo>
                <a:pt x="390" y="214"/>
              </a:lnTo>
              <a:lnTo>
                <a:pt x="394" y="208"/>
              </a:lnTo>
              <a:lnTo>
                <a:pt x="396" y="200"/>
              </a:lnTo>
              <a:lnTo>
                <a:pt x="396" y="118"/>
              </a:lnTo>
              <a:lnTo>
                <a:pt x="396" y="118"/>
              </a:lnTo>
              <a:lnTo>
                <a:pt x="394" y="110"/>
              </a:lnTo>
              <a:lnTo>
                <a:pt x="390" y="102"/>
              </a:lnTo>
              <a:lnTo>
                <a:pt x="384" y="98"/>
              </a:lnTo>
              <a:lnTo>
                <a:pt x="376" y="96"/>
              </a:lnTo>
              <a:lnTo>
                <a:pt x="376" y="96"/>
              </a:lnTo>
              <a:close/>
              <a:moveTo>
                <a:pt x="320" y="154"/>
              </a:moveTo>
              <a:lnTo>
                <a:pt x="320" y="98"/>
              </a:lnTo>
              <a:lnTo>
                <a:pt x="320" y="98"/>
              </a:lnTo>
              <a:lnTo>
                <a:pt x="316" y="102"/>
              </a:lnTo>
              <a:lnTo>
                <a:pt x="312" y="106"/>
              </a:lnTo>
              <a:lnTo>
                <a:pt x="310" y="112"/>
              </a:lnTo>
              <a:lnTo>
                <a:pt x="308" y="118"/>
              </a:lnTo>
              <a:lnTo>
                <a:pt x="308" y="162"/>
              </a:lnTo>
              <a:lnTo>
                <a:pt x="310" y="160"/>
              </a:lnTo>
              <a:lnTo>
                <a:pt x="310" y="160"/>
              </a:lnTo>
              <a:lnTo>
                <a:pt x="316" y="156"/>
              </a:lnTo>
              <a:lnTo>
                <a:pt x="320" y="154"/>
              </a:lnTo>
              <a:lnTo>
                <a:pt x="320" y="154"/>
              </a:lnTo>
              <a:close/>
              <a:moveTo>
                <a:pt x="50" y="154"/>
              </a:moveTo>
              <a:lnTo>
                <a:pt x="50" y="154"/>
              </a:lnTo>
              <a:lnTo>
                <a:pt x="58" y="152"/>
              </a:lnTo>
              <a:lnTo>
                <a:pt x="66" y="152"/>
              </a:lnTo>
              <a:lnTo>
                <a:pt x="66" y="94"/>
              </a:lnTo>
              <a:lnTo>
                <a:pt x="66" y="94"/>
              </a:lnTo>
              <a:lnTo>
                <a:pt x="64" y="86"/>
              </a:lnTo>
              <a:lnTo>
                <a:pt x="60" y="80"/>
              </a:lnTo>
              <a:lnTo>
                <a:pt x="52" y="76"/>
              </a:lnTo>
              <a:lnTo>
                <a:pt x="44" y="74"/>
              </a:lnTo>
              <a:lnTo>
                <a:pt x="44" y="74"/>
              </a:lnTo>
              <a:lnTo>
                <a:pt x="38" y="74"/>
              </a:lnTo>
              <a:lnTo>
                <a:pt x="32" y="78"/>
              </a:lnTo>
              <a:lnTo>
                <a:pt x="28" y="82"/>
              </a:lnTo>
              <a:lnTo>
                <a:pt x="26" y="88"/>
              </a:lnTo>
              <a:lnTo>
                <a:pt x="26" y="88"/>
              </a:lnTo>
              <a:lnTo>
                <a:pt x="36" y="90"/>
              </a:lnTo>
              <a:lnTo>
                <a:pt x="44" y="98"/>
              </a:lnTo>
              <a:lnTo>
                <a:pt x="48" y="106"/>
              </a:lnTo>
              <a:lnTo>
                <a:pt x="50" y="118"/>
              </a:lnTo>
              <a:lnTo>
                <a:pt x="50" y="154"/>
              </a:lnTo>
              <a:close/>
              <a:moveTo>
                <a:pt x="0" y="118"/>
              </a:moveTo>
              <a:lnTo>
                <a:pt x="0" y="200"/>
              </a:lnTo>
              <a:lnTo>
                <a:pt x="0" y="200"/>
              </a:lnTo>
              <a:lnTo>
                <a:pt x="2" y="208"/>
              </a:lnTo>
              <a:lnTo>
                <a:pt x="6" y="214"/>
              </a:lnTo>
              <a:lnTo>
                <a:pt x="92" y="300"/>
              </a:lnTo>
              <a:lnTo>
                <a:pt x="92" y="300"/>
              </a:lnTo>
              <a:lnTo>
                <a:pt x="94" y="304"/>
              </a:lnTo>
              <a:lnTo>
                <a:pt x="94" y="304"/>
              </a:lnTo>
              <a:lnTo>
                <a:pt x="98" y="306"/>
              </a:lnTo>
              <a:lnTo>
                <a:pt x="124" y="332"/>
              </a:lnTo>
              <a:lnTo>
                <a:pt x="124" y="332"/>
              </a:lnTo>
              <a:lnTo>
                <a:pt x="134" y="342"/>
              </a:lnTo>
              <a:lnTo>
                <a:pt x="174" y="304"/>
              </a:lnTo>
              <a:lnTo>
                <a:pt x="174" y="304"/>
              </a:lnTo>
              <a:lnTo>
                <a:pt x="174" y="304"/>
              </a:lnTo>
              <a:lnTo>
                <a:pt x="182" y="294"/>
              </a:lnTo>
              <a:lnTo>
                <a:pt x="186" y="284"/>
              </a:lnTo>
              <a:lnTo>
                <a:pt x="190" y="274"/>
              </a:lnTo>
              <a:lnTo>
                <a:pt x="190" y="264"/>
              </a:lnTo>
              <a:lnTo>
                <a:pt x="190" y="252"/>
              </a:lnTo>
              <a:lnTo>
                <a:pt x="186" y="242"/>
              </a:lnTo>
              <a:lnTo>
                <a:pt x="182" y="232"/>
              </a:lnTo>
              <a:lnTo>
                <a:pt x="174" y="224"/>
              </a:lnTo>
              <a:lnTo>
                <a:pt x="174" y="224"/>
              </a:lnTo>
              <a:lnTo>
                <a:pt x="162" y="214"/>
              </a:lnTo>
              <a:lnTo>
                <a:pt x="148" y="208"/>
              </a:lnTo>
              <a:lnTo>
                <a:pt x="132" y="208"/>
              </a:lnTo>
              <a:lnTo>
                <a:pt x="118" y="210"/>
              </a:lnTo>
              <a:lnTo>
                <a:pt x="78" y="170"/>
              </a:lnTo>
              <a:lnTo>
                <a:pt x="78" y="170"/>
              </a:lnTo>
              <a:lnTo>
                <a:pt x="70" y="166"/>
              </a:lnTo>
              <a:lnTo>
                <a:pt x="64" y="164"/>
              </a:lnTo>
              <a:lnTo>
                <a:pt x="56" y="166"/>
              </a:lnTo>
              <a:lnTo>
                <a:pt x="48" y="170"/>
              </a:lnTo>
              <a:lnTo>
                <a:pt x="48" y="170"/>
              </a:lnTo>
              <a:lnTo>
                <a:pt x="44" y="176"/>
              </a:lnTo>
              <a:lnTo>
                <a:pt x="44" y="184"/>
              </a:lnTo>
              <a:lnTo>
                <a:pt x="44" y="192"/>
              </a:lnTo>
              <a:lnTo>
                <a:pt x="48" y="198"/>
              </a:lnTo>
              <a:lnTo>
                <a:pt x="86" y="234"/>
              </a:lnTo>
              <a:lnTo>
                <a:pt x="86" y="234"/>
              </a:lnTo>
              <a:lnTo>
                <a:pt x="80" y="246"/>
              </a:lnTo>
              <a:lnTo>
                <a:pt x="40" y="206"/>
              </a:lnTo>
              <a:lnTo>
                <a:pt x="40" y="206"/>
              </a:lnTo>
              <a:lnTo>
                <a:pt x="36" y="202"/>
              </a:lnTo>
              <a:lnTo>
                <a:pt x="34" y="196"/>
              </a:lnTo>
              <a:lnTo>
                <a:pt x="32" y="190"/>
              </a:lnTo>
              <a:lnTo>
                <a:pt x="32" y="184"/>
              </a:lnTo>
              <a:lnTo>
                <a:pt x="32" y="184"/>
              </a:lnTo>
              <a:lnTo>
                <a:pt x="32" y="178"/>
              </a:lnTo>
              <a:lnTo>
                <a:pt x="34" y="172"/>
              </a:lnTo>
              <a:lnTo>
                <a:pt x="36" y="166"/>
              </a:lnTo>
              <a:lnTo>
                <a:pt x="40" y="160"/>
              </a:lnTo>
              <a:lnTo>
                <a:pt x="40" y="160"/>
              </a:lnTo>
              <a:lnTo>
                <a:pt x="40" y="160"/>
              </a:lnTo>
              <a:lnTo>
                <a:pt x="40" y="118"/>
              </a:lnTo>
              <a:lnTo>
                <a:pt x="40" y="118"/>
              </a:lnTo>
              <a:lnTo>
                <a:pt x="40" y="110"/>
              </a:lnTo>
              <a:lnTo>
                <a:pt x="34" y="102"/>
              </a:lnTo>
              <a:lnTo>
                <a:pt x="28" y="98"/>
              </a:lnTo>
              <a:lnTo>
                <a:pt x="20" y="96"/>
              </a:lnTo>
              <a:lnTo>
                <a:pt x="20" y="96"/>
              </a:lnTo>
              <a:lnTo>
                <a:pt x="12" y="98"/>
              </a:lnTo>
              <a:lnTo>
                <a:pt x="6" y="102"/>
              </a:lnTo>
              <a:lnTo>
                <a:pt x="2" y="110"/>
              </a:lnTo>
              <a:lnTo>
                <a:pt x="0" y="118"/>
              </a:lnTo>
              <a:lnTo>
                <a:pt x="0" y="118"/>
              </a:lnTo>
              <a:close/>
              <a:moveTo>
                <a:pt x="86" y="160"/>
              </a:moveTo>
              <a:lnTo>
                <a:pt x="88" y="162"/>
              </a:lnTo>
              <a:lnTo>
                <a:pt x="88" y="118"/>
              </a:lnTo>
              <a:lnTo>
                <a:pt x="88" y="118"/>
              </a:lnTo>
              <a:lnTo>
                <a:pt x="86" y="112"/>
              </a:lnTo>
              <a:lnTo>
                <a:pt x="84" y="106"/>
              </a:lnTo>
              <a:lnTo>
                <a:pt x="80" y="102"/>
              </a:lnTo>
              <a:lnTo>
                <a:pt x="76" y="98"/>
              </a:lnTo>
              <a:lnTo>
                <a:pt x="76" y="154"/>
              </a:lnTo>
              <a:lnTo>
                <a:pt x="76" y="154"/>
              </a:lnTo>
              <a:lnTo>
                <a:pt x="80" y="156"/>
              </a:lnTo>
              <a:lnTo>
                <a:pt x="86" y="160"/>
              </a:lnTo>
              <a:lnTo>
                <a:pt x="86" y="160"/>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4</xdr:col>
      <xdr:colOff>314325</xdr:colOff>
      <xdr:row>28</xdr:row>
      <xdr:rowOff>123824</xdr:rowOff>
    </xdr:from>
    <xdr:to>
      <xdr:col>5</xdr:col>
      <xdr:colOff>482179</xdr:colOff>
      <xdr:row>33</xdr:row>
      <xdr:rowOff>111651</xdr:rowOff>
    </xdr:to>
    <xdr:sp macro="" textlink="">
      <xdr:nvSpPr>
        <xdr:cNvPr id="6" name="Freeform 5"/>
        <xdr:cNvSpPr>
          <a:spLocks noEditPoints="1"/>
        </xdr:cNvSpPr>
      </xdr:nvSpPr>
      <xdr:spPr bwMode="auto">
        <a:xfrm>
          <a:off x="1962150" y="4829174"/>
          <a:ext cx="777454" cy="749827"/>
        </a:xfrm>
        <a:custGeom>
          <a:avLst/>
          <a:gdLst>
            <a:gd name="T0" fmla="*/ 78 w 394"/>
            <a:gd name="T1" fmla="*/ 20 h 380"/>
            <a:gd name="T2" fmla="*/ 116 w 394"/>
            <a:gd name="T3" fmla="*/ 0 h 380"/>
            <a:gd name="T4" fmla="*/ 148 w 394"/>
            <a:gd name="T5" fmla="*/ 14 h 380"/>
            <a:gd name="T6" fmla="*/ 162 w 394"/>
            <a:gd name="T7" fmla="*/ 46 h 380"/>
            <a:gd name="T8" fmla="*/ 142 w 394"/>
            <a:gd name="T9" fmla="*/ 84 h 380"/>
            <a:gd name="T10" fmla="*/ 106 w 394"/>
            <a:gd name="T11" fmla="*/ 92 h 380"/>
            <a:gd name="T12" fmla="*/ 74 w 394"/>
            <a:gd name="T13" fmla="*/ 64 h 380"/>
            <a:gd name="T14" fmla="*/ 120 w 394"/>
            <a:gd name="T15" fmla="*/ 232 h 380"/>
            <a:gd name="T16" fmla="*/ 148 w 394"/>
            <a:gd name="T17" fmla="*/ 198 h 380"/>
            <a:gd name="T18" fmla="*/ 142 w 394"/>
            <a:gd name="T19" fmla="*/ 164 h 380"/>
            <a:gd name="T20" fmla="*/ 170 w 394"/>
            <a:gd name="T21" fmla="*/ 128 h 380"/>
            <a:gd name="T22" fmla="*/ 176 w 394"/>
            <a:gd name="T23" fmla="*/ 114 h 380"/>
            <a:gd name="T24" fmla="*/ 72 w 394"/>
            <a:gd name="T25" fmla="*/ 112 h 380"/>
            <a:gd name="T26" fmla="*/ 38 w 394"/>
            <a:gd name="T27" fmla="*/ 130 h 380"/>
            <a:gd name="T28" fmla="*/ 0 w 394"/>
            <a:gd name="T29" fmla="*/ 244 h 380"/>
            <a:gd name="T30" fmla="*/ 46 w 394"/>
            <a:gd name="T31" fmla="*/ 318 h 380"/>
            <a:gd name="T32" fmla="*/ 152 w 394"/>
            <a:gd name="T33" fmla="*/ 376 h 380"/>
            <a:gd name="T34" fmla="*/ 130 w 394"/>
            <a:gd name="T35" fmla="*/ 332 h 380"/>
            <a:gd name="T36" fmla="*/ 390 w 394"/>
            <a:gd name="T37" fmla="*/ 154 h 380"/>
            <a:gd name="T38" fmla="*/ 372 w 394"/>
            <a:gd name="T39" fmla="*/ 124 h 380"/>
            <a:gd name="T40" fmla="*/ 318 w 394"/>
            <a:gd name="T41" fmla="*/ 112 h 380"/>
            <a:gd name="T42" fmla="*/ 228 w 394"/>
            <a:gd name="T43" fmla="*/ 112 h 380"/>
            <a:gd name="T44" fmla="*/ 196 w 394"/>
            <a:gd name="T45" fmla="*/ 124 h 380"/>
            <a:gd name="T46" fmla="*/ 228 w 394"/>
            <a:gd name="T47" fmla="*/ 138 h 380"/>
            <a:gd name="T48" fmla="*/ 242 w 394"/>
            <a:gd name="T49" fmla="*/ 174 h 380"/>
            <a:gd name="T50" fmla="*/ 256 w 394"/>
            <a:gd name="T51" fmla="*/ 210 h 380"/>
            <a:gd name="T52" fmla="*/ 264 w 394"/>
            <a:gd name="T53" fmla="*/ 314 h 380"/>
            <a:gd name="T54" fmla="*/ 232 w 394"/>
            <a:gd name="T55" fmla="*/ 342 h 380"/>
            <a:gd name="T56" fmla="*/ 278 w 394"/>
            <a:gd name="T57" fmla="*/ 362 h 380"/>
            <a:gd name="T58" fmla="*/ 338 w 394"/>
            <a:gd name="T59" fmla="*/ 260 h 380"/>
            <a:gd name="T60" fmla="*/ 366 w 394"/>
            <a:gd name="T61" fmla="*/ 284 h 380"/>
            <a:gd name="T62" fmla="*/ 394 w 394"/>
            <a:gd name="T63" fmla="*/ 198 h 380"/>
            <a:gd name="T64" fmla="*/ 192 w 394"/>
            <a:gd name="T65" fmla="*/ 380 h 380"/>
            <a:gd name="T66" fmla="*/ 236 w 394"/>
            <a:gd name="T67" fmla="*/ 320 h 380"/>
            <a:gd name="T68" fmla="*/ 244 w 394"/>
            <a:gd name="T69" fmla="*/ 232 h 380"/>
            <a:gd name="T70" fmla="*/ 154 w 394"/>
            <a:gd name="T71" fmla="*/ 218 h 380"/>
            <a:gd name="T72" fmla="*/ 140 w 394"/>
            <a:gd name="T73" fmla="*/ 232 h 380"/>
            <a:gd name="T74" fmla="*/ 148 w 394"/>
            <a:gd name="T75" fmla="*/ 320 h 380"/>
            <a:gd name="T76" fmla="*/ 192 w 394"/>
            <a:gd name="T77" fmla="*/ 380 h 380"/>
            <a:gd name="T78" fmla="*/ 242 w 394"/>
            <a:gd name="T79" fmla="*/ 64 h 380"/>
            <a:gd name="T80" fmla="*/ 274 w 394"/>
            <a:gd name="T81" fmla="*/ 92 h 380"/>
            <a:gd name="T82" fmla="*/ 308 w 394"/>
            <a:gd name="T83" fmla="*/ 84 h 380"/>
            <a:gd name="T84" fmla="*/ 330 w 394"/>
            <a:gd name="T85" fmla="*/ 46 h 380"/>
            <a:gd name="T86" fmla="*/ 314 w 394"/>
            <a:gd name="T87" fmla="*/ 12 h 380"/>
            <a:gd name="T88" fmla="*/ 284 w 394"/>
            <a:gd name="T89" fmla="*/ 0 h 380"/>
            <a:gd name="T90" fmla="*/ 250 w 394"/>
            <a:gd name="T91" fmla="*/ 14 h 380"/>
            <a:gd name="T92" fmla="*/ 238 w 394"/>
            <a:gd name="T93" fmla="*/ 46 h 380"/>
            <a:gd name="T94" fmla="*/ 214 w 394"/>
            <a:gd name="T95" fmla="*/ 196 h 380"/>
            <a:gd name="T96" fmla="*/ 222 w 394"/>
            <a:gd name="T97" fmla="*/ 168 h 380"/>
            <a:gd name="T98" fmla="*/ 192 w 394"/>
            <a:gd name="T99" fmla="*/ 142 h 380"/>
            <a:gd name="T100" fmla="*/ 164 w 394"/>
            <a:gd name="T101" fmla="*/ 162 h 380"/>
            <a:gd name="T102" fmla="*/ 164 w 394"/>
            <a:gd name="T103" fmla="*/ 186 h 380"/>
            <a:gd name="T104" fmla="*/ 192 w 394"/>
            <a:gd name="T105" fmla="*/ 204 h 3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394" h="380">
              <a:moveTo>
                <a:pt x="70" y="46"/>
              </a:moveTo>
              <a:lnTo>
                <a:pt x="70" y="46"/>
              </a:lnTo>
              <a:lnTo>
                <a:pt x="72" y="38"/>
              </a:lnTo>
              <a:lnTo>
                <a:pt x="74" y="28"/>
              </a:lnTo>
              <a:lnTo>
                <a:pt x="78" y="20"/>
              </a:lnTo>
              <a:lnTo>
                <a:pt x="84" y="14"/>
              </a:lnTo>
              <a:lnTo>
                <a:pt x="90" y="8"/>
              </a:lnTo>
              <a:lnTo>
                <a:pt x="98" y="4"/>
              </a:lnTo>
              <a:lnTo>
                <a:pt x="106" y="2"/>
              </a:lnTo>
              <a:lnTo>
                <a:pt x="116" y="0"/>
              </a:lnTo>
              <a:lnTo>
                <a:pt x="116" y="0"/>
              </a:lnTo>
              <a:lnTo>
                <a:pt x="126" y="2"/>
              </a:lnTo>
              <a:lnTo>
                <a:pt x="134" y="4"/>
              </a:lnTo>
              <a:lnTo>
                <a:pt x="142" y="8"/>
              </a:lnTo>
              <a:lnTo>
                <a:pt x="148" y="14"/>
              </a:lnTo>
              <a:lnTo>
                <a:pt x="154" y="20"/>
              </a:lnTo>
              <a:lnTo>
                <a:pt x="158" y="28"/>
              </a:lnTo>
              <a:lnTo>
                <a:pt x="160" y="38"/>
              </a:lnTo>
              <a:lnTo>
                <a:pt x="162" y="46"/>
              </a:lnTo>
              <a:lnTo>
                <a:pt x="162" y="46"/>
              </a:lnTo>
              <a:lnTo>
                <a:pt x="160" y="56"/>
              </a:lnTo>
              <a:lnTo>
                <a:pt x="158" y="64"/>
              </a:lnTo>
              <a:lnTo>
                <a:pt x="154" y="72"/>
              </a:lnTo>
              <a:lnTo>
                <a:pt x="148" y="78"/>
              </a:lnTo>
              <a:lnTo>
                <a:pt x="142" y="84"/>
              </a:lnTo>
              <a:lnTo>
                <a:pt x="134" y="88"/>
              </a:lnTo>
              <a:lnTo>
                <a:pt x="126" y="92"/>
              </a:lnTo>
              <a:lnTo>
                <a:pt x="116" y="92"/>
              </a:lnTo>
              <a:lnTo>
                <a:pt x="116" y="92"/>
              </a:lnTo>
              <a:lnTo>
                <a:pt x="106" y="92"/>
              </a:lnTo>
              <a:lnTo>
                <a:pt x="98" y="88"/>
              </a:lnTo>
              <a:lnTo>
                <a:pt x="90" y="84"/>
              </a:lnTo>
              <a:lnTo>
                <a:pt x="84" y="78"/>
              </a:lnTo>
              <a:lnTo>
                <a:pt x="78" y="72"/>
              </a:lnTo>
              <a:lnTo>
                <a:pt x="74" y="64"/>
              </a:lnTo>
              <a:lnTo>
                <a:pt x="72" y="56"/>
              </a:lnTo>
              <a:lnTo>
                <a:pt x="70" y="46"/>
              </a:lnTo>
              <a:lnTo>
                <a:pt x="70" y="46"/>
              </a:lnTo>
              <a:close/>
              <a:moveTo>
                <a:pt x="120" y="308"/>
              </a:moveTo>
              <a:lnTo>
                <a:pt x="120" y="232"/>
              </a:lnTo>
              <a:lnTo>
                <a:pt x="120" y="232"/>
              </a:lnTo>
              <a:lnTo>
                <a:pt x="122" y="220"/>
              </a:lnTo>
              <a:lnTo>
                <a:pt x="128" y="210"/>
              </a:lnTo>
              <a:lnTo>
                <a:pt x="136" y="202"/>
              </a:lnTo>
              <a:lnTo>
                <a:pt x="148" y="198"/>
              </a:lnTo>
              <a:lnTo>
                <a:pt x="148" y="198"/>
              </a:lnTo>
              <a:lnTo>
                <a:pt x="144" y="186"/>
              </a:lnTo>
              <a:lnTo>
                <a:pt x="142" y="174"/>
              </a:lnTo>
              <a:lnTo>
                <a:pt x="142" y="174"/>
              </a:lnTo>
              <a:lnTo>
                <a:pt x="142" y="164"/>
              </a:lnTo>
              <a:lnTo>
                <a:pt x="146" y="154"/>
              </a:lnTo>
              <a:lnTo>
                <a:pt x="150" y="146"/>
              </a:lnTo>
              <a:lnTo>
                <a:pt x="156" y="140"/>
              </a:lnTo>
              <a:lnTo>
                <a:pt x="162" y="132"/>
              </a:lnTo>
              <a:lnTo>
                <a:pt x="170" y="128"/>
              </a:lnTo>
              <a:lnTo>
                <a:pt x="178" y="124"/>
              </a:lnTo>
              <a:lnTo>
                <a:pt x="188" y="124"/>
              </a:lnTo>
              <a:lnTo>
                <a:pt x="188" y="124"/>
              </a:lnTo>
              <a:lnTo>
                <a:pt x="182" y="118"/>
              </a:lnTo>
              <a:lnTo>
                <a:pt x="176" y="114"/>
              </a:lnTo>
              <a:lnTo>
                <a:pt x="168" y="112"/>
              </a:lnTo>
              <a:lnTo>
                <a:pt x="160" y="112"/>
              </a:lnTo>
              <a:lnTo>
                <a:pt x="116" y="112"/>
              </a:lnTo>
              <a:lnTo>
                <a:pt x="72" y="112"/>
              </a:lnTo>
              <a:lnTo>
                <a:pt x="72" y="112"/>
              </a:lnTo>
              <a:lnTo>
                <a:pt x="64" y="112"/>
              </a:lnTo>
              <a:lnTo>
                <a:pt x="56" y="114"/>
              </a:lnTo>
              <a:lnTo>
                <a:pt x="50" y="118"/>
              </a:lnTo>
              <a:lnTo>
                <a:pt x="44" y="124"/>
              </a:lnTo>
              <a:lnTo>
                <a:pt x="38" y="130"/>
              </a:lnTo>
              <a:lnTo>
                <a:pt x="34" y="136"/>
              </a:lnTo>
              <a:lnTo>
                <a:pt x="30" y="144"/>
              </a:lnTo>
              <a:lnTo>
                <a:pt x="28" y="152"/>
              </a:lnTo>
              <a:lnTo>
                <a:pt x="0" y="244"/>
              </a:lnTo>
              <a:lnTo>
                <a:pt x="0" y="244"/>
              </a:lnTo>
              <a:lnTo>
                <a:pt x="12" y="270"/>
              </a:lnTo>
              <a:lnTo>
                <a:pt x="26" y="296"/>
              </a:lnTo>
              <a:lnTo>
                <a:pt x="60" y="188"/>
              </a:lnTo>
              <a:lnTo>
                <a:pt x="76" y="188"/>
              </a:lnTo>
              <a:lnTo>
                <a:pt x="46" y="318"/>
              </a:lnTo>
              <a:lnTo>
                <a:pt x="46" y="318"/>
              </a:lnTo>
              <a:lnTo>
                <a:pt x="70" y="338"/>
              </a:lnTo>
              <a:lnTo>
                <a:pt x="94" y="356"/>
              </a:lnTo>
              <a:lnTo>
                <a:pt x="122" y="368"/>
              </a:lnTo>
              <a:lnTo>
                <a:pt x="152" y="376"/>
              </a:lnTo>
              <a:lnTo>
                <a:pt x="152" y="342"/>
              </a:lnTo>
              <a:lnTo>
                <a:pt x="152" y="342"/>
              </a:lnTo>
              <a:lnTo>
                <a:pt x="146" y="340"/>
              </a:lnTo>
              <a:lnTo>
                <a:pt x="140" y="338"/>
              </a:lnTo>
              <a:lnTo>
                <a:pt x="130" y="332"/>
              </a:lnTo>
              <a:lnTo>
                <a:pt x="122" y="320"/>
              </a:lnTo>
              <a:lnTo>
                <a:pt x="120" y="314"/>
              </a:lnTo>
              <a:lnTo>
                <a:pt x="120" y="308"/>
              </a:lnTo>
              <a:lnTo>
                <a:pt x="120" y="308"/>
              </a:lnTo>
              <a:close/>
              <a:moveTo>
                <a:pt x="390" y="154"/>
              </a:moveTo>
              <a:lnTo>
                <a:pt x="390" y="154"/>
              </a:lnTo>
              <a:lnTo>
                <a:pt x="388" y="146"/>
              </a:lnTo>
              <a:lnTo>
                <a:pt x="384" y="138"/>
              </a:lnTo>
              <a:lnTo>
                <a:pt x="378" y="130"/>
              </a:lnTo>
              <a:lnTo>
                <a:pt x="372" y="124"/>
              </a:lnTo>
              <a:lnTo>
                <a:pt x="366" y="118"/>
              </a:lnTo>
              <a:lnTo>
                <a:pt x="358" y="116"/>
              </a:lnTo>
              <a:lnTo>
                <a:pt x="348" y="112"/>
              </a:lnTo>
              <a:lnTo>
                <a:pt x="340" y="112"/>
              </a:lnTo>
              <a:lnTo>
                <a:pt x="318" y="112"/>
              </a:lnTo>
              <a:lnTo>
                <a:pt x="310" y="112"/>
              </a:lnTo>
              <a:lnTo>
                <a:pt x="284" y="148"/>
              </a:lnTo>
              <a:lnTo>
                <a:pt x="256" y="112"/>
              </a:lnTo>
              <a:lnTo>
                <a:pt x="250" y="112"/>
              </a:lnTo>
              <a:lnTo>
                <a:pt x="228" y="112"/>
              </a:lnTo>
              <a:lnTo>
                <a:pt x="228" y="112"/>
              </a:lnTo>
              <a:lnTo>
                <a:pt x="218" y="112"/>
              </a:lnTo>
              <a:lnTo>
                <a:pt x="210" y="114"/>
              </a:lnTo>
              <a:lnTo>
                <a:pt x="202" y="118"/>
              </a:lnTo>
              <a:lnTo>
                <a:pt x="196" y="124"/>
              </a:lnTo>
              <a:lnTo>
                <a:pt x="196" y="124"/>
              </a:lnTo>
              <a:lnTo>
                <a:pt x="204" y="124"/>
              </a:lnTo>
              <a:lnTo>
                <a:pt x="214" y="128"/>
              </a:lnTo>
              <a:lnTo>
                <a:pt x="222" y="132"/>
              </a:lnTo>
              <a:lnTo>
                <a:pt x="228" y="138"/>
              </a:lnTo>
              <a:lnTo>
                <a:pt x="234" y="146"/>
              </a:lnTo>
              <a:lnTo>
                <a:pt x="238" y="154"/>
              </a:lnTo>
              <a:lnTo>
                <a:pt x="242" y="164"/>
              </a:lnTo>
              <a:lnTo>
                <a:pt x="242" y="174"/>
              </a:lnTo>
              <a:lnTo>
                <a:pt x="242" y="174"/>
              </a:lnTo>
              <a:lnTo>
                <a:pt x="240" y="186"/>
              </a:lnTo>
              <a:lnTo>
                <a:pt x="236" y="198"/>
              </a:lnTo>
              <a:lnTo>
                <a:pt x="236" y="198"/>
              </a:lnTo>
              <a:lnTo>
                <a:pt x="248" y="202"/>
              </a:lnTo>
              <a:lnTo>
                <a:pt x="256" y="210"/>
              </a:lnTo>
              <a:lnTo>
                <a:pt x="262" y="220"/>
              </a:lnTo>
              <a:lnTo>
                <a:pt x="264" y="232"/>
              </a:lnTo>
              <a:lnTo>
                <a:pt x="264" y="308"/>
              </a:lnTo>
              <a:lnTo>
                <a:pt x="264" y="308"/>
              </a:lnTo>
              <a:lnTo>
                <a:pt x="264" y="314"/>
              </a:lnTo>
              <a:lnTo>
                <a:pt x="262" y="320"/>
              </a:lnTo>
              <a:lnTo>
                <a:pt x="254" y="332"/>
              </a:lnTo>
              <a:lnTo>
                <a:pt x="244" y="338"/>
              </a:lnTo>
              <a:lnTo>
                <a:pt x="238" y="340"/>
              </a:lnTo>
              <a:lnTo>
                <a:pt x="232" y="342"/>
              </a:lnTo>
              <a:lnTo>
                <a:pt x="232" y="376"/>
              </a:lnTo>
              <a:lnTo>
                <a:pt x="232" y="376"/>
              </a:lnTo>
              <a:lnTo>
                <a:pt x="248" y="372"/>
              </a:lnTo>
              <a:lnTo>
                <a:pt x="262" y="368"/>
              </a:lnTo>
              <a:lnTo>
                <a:pt x="278" y="362"/>
              </a:lnTo>
              <a:lnTo>
                <a:pt x="292" y="354"/>
              </a:lnTo>
              <a:lnTo>
                <a:pt x="306" y="346"/>
              </a:lnTo>
              <a:lnTo>
                <a:pt x="318" y="336"/>
              </a:lnTo>
              <a:lnTo>
                <a:pt x="340" y="316"/>
              </a:lnTo>
              <a:lnTo>
                <a:pt x="338" y="260"/>
              </a:lnTo>
              <a:lnTo>
                <a:pt x="338" y="192"/>
              </a:lnTo>
              <a:lnTo>
                <a:pt x="350" y="192"/>
              </a:lnTo>
              <a:lnTo>
                <a:pt x="350" y="192"/>
              </a:lnTo>
              <a:lnTo>
                <a:pt x="354" y="192"/>
              </a:lnTo>
              <a:lnTo>
                <a:pt x="366" y="284"/>
              </a:lnTo>
              <a:lnTo>
                <a:pt x="366" y="284"/>
              </a:lnTo>
              <a:lnTo>
                <a:pt x="376" y="264"/>
              </a:lnTo>
              <a:lnTo>
                <a:pt x="384" y="244"/>
              </a:lnTo>
              <a:lnTo>
                <a:pt x="390" y="222"/>
              </a:lnTo>
              <a:lnTo>
                <a:pt x="394" y="198"/>
              </a:lnTo>
              <a:lnTo>
                <a:pt x="394" y="198"/>
              </a:lnTo>
              <a:lnTo>
                <a:pt x="390" y="154"/>
              </a:lnTo>
              <a:lnTo>
                <a:pt x="390" y="154"/>
              </a:lnTo>
              <a:close/>
              <a:moveTo>
                <a:pt x="192" y="380"/>
              </a:moveTo>
              <a:lnTo>
                <a:pt x="192" y="380"/>
              </a:lnTo>
              <a:lnTo>
                <a:pt x="212" y="380"/>
              </a:lnTo>
              <a:lnTo>
                <a:pt x="212" y="322"/>
              </a:lnTo>
              <a:lnTo>
                <a:pt x="230" y="322"/>
              </a:lnTo>
              <a:lnTo>
                <a:pt x="230" y="322"/>
              </a:lnTo>
              <a:lnTo>
                <a:pt x="236" y="320"/>
              </a:lnTo>
              <a:lnTo>
                <a:pt x="240" y="318"/>
              </a:lnTo>
              <a:lnTo>
                <a:pt x="242" y="314"/>
              </a:lnTo>
              <a:lnTo>
                <a:pt x="244" y="308"/>
              </a:lnTo>
              <a:lnTo>
                <a:pt x="244" y="232"/>
              </a:lnTo>
              <a:lnTo>
                <a:pt x="244" y="232"/>
              </a:lnTo>
              <a:lnTo>
                <a:pt x="242" y="226"/>
              </a:lnTo>
              <a:lnTo>
                <a:pt x="240" y="222"/>
              </a:lnTo>
              <a:lnTo>
                <a:pt x="236" y="218"/>
              </a:lnTo>
              <a:lnTo>
                <a:pt x="230" y="218"/>
              </a:lnTo>
              <a:lnTo>
                <a:pt x="154" y="218"/>
              </a:lnTo>
              <a:lnTo>
                <a:pt x="154" y="218"/>
              </a:lnTo>
              <a:lnTo>
                <a:pt x="148" y="218"/>
              </a:lnTo>
              <a:lnTo>
                <a:pt x="144" y="222"/>
              </a:lnTo>
              <a:lnTo>
                <a:pt x="142" y="226"/>
              </a:lnTo>
              <a:lnTo>
                <a:pt x="140" y="232"/>
              </a:lnTo>
              <a:lnTo>
                <a:pt x="140" y="308"/>
              </a:lnTo>
              <a:lnTo>
                <a:pt x="140" y="308"/>
              </a:lnTo>
              <a:lnTo>
                <a:pt x="142" y="314"/>
              </a:lnTo>
              <a:lnTo>
                <a:pt x="144" y="318"/>
              </a:lnTo>
              <a:lnTo>
                <a:pt x="148" y="320"/>
              </a:lnTo>
              <a:lnTo>
                <a:pt x="154" y="322"/>
              </a:lnTo>
              <a:lnTo>
                <a:pt x="172" y="322"/>
              </a:lnTo>
              <a:lnTo>
                <a:pt x="172" y="380"/>
              </a:lnTo>
              <a:lnTo>
                <a:pt x="172" y="380"/>
              </a:lnTo>
              <a:lnTo>
                <a:pt x="192" y="380"/>
              </a:lnTo>
              <a:lnTo>
                <a:pt x="192" y="380"/>
              </a:lnTo>
              <a:close/>
              <a:moveTo>
                <a:pt x="238" y="46"/>
              </a:moveTo>
              <a:lnTo>
                <a:pt x="238" y="46"/>
              </a:lnTo>
              <a:lnTo>
                <a:pt x="238" y="56"/>
              </a:lnTo>
              <a:lnTo>
                <a:pt x="242" y="64"/>
              </a:lnTo>
              <a:lnTo>
                <a:pt x="246" y="72"/>
              </a:lnTo>
              <a:lnTo>
                <a:pt x="250" y="78"/>
              </a:lnTo>
              <a:lnTo>
                <a:pt x="258" y="84"/>
              </a:lnTo>
              <a:lnTo>
                <a:pt x="266" y="88"/>
              </a:lnTo>
              <a:lnTo>
                <a:pt x="274" y="92"/>
              </a:lnTo>
              <a:lnTo>
                <a:pt x="284" y="92"/>
              </a:lnTo>
              <a:lnTo>
                <a:pt x="284" y="92"/>
              </a:lnTo>
              <a:lnTo>
                <a:pt x="292" y="92"/>
              </a:lnTo>
              <a:lnTo>
                <a:pt x="302" y="88"/>
              </a:lnTo>
              <a:lnTo>
                <a:pt x="308" y="84"/>
              </a:lnTo>
              <a:lnTo>
                <a:pt x="316" y="78"/>
              </a:lnTo>
              <a:lnTo>
                <a:pt x="322" y="72"/>
              </a:lnTo>
              <a:lnTo>
                <a:pt x="326" y="64"/>
              </a:lnTo>
              <a:lnTo>
                <a:pt x="328" y="56"/>
              </a:lnTo>
              <a:lnTo>
                <a:pt x="330" y="46"/>
              </a:lnTo>
              <a:lnTo>
                <a:pt x="330" y="46"/>
              </a:lnTo>
              <a:lnTo>
                <a:pt x="328" y="36"/>
              </a:lnTo>
              <a:lnTo>
                <a:pt x="324" y="28"/>
              </a:lnTo>
              <a:lnTo>
                <a:pt x="320" y="20"/>
              </a:lnTo>
              <a:lnTo>
                <a:pt x="314" y="12"/>
              </a:lnTo>
              <a:lnTo>
                <a:pt x="314" y="12"/>
              </a:lnTo>
              <a:lnTo>
                <a:pt x="306" y="6"/>
              </a:lnTo>
              <a:lnTo>
                <a:pt x="306" y="6"/>
              </a:lnTo>
              <a:lnTo>
                <a:pt x="294" y="2"/>
              </a:lnTo>
              <a:lnTo>
                <a:pt x="284" y="0"/>
              </a:lnTo>
              <a:lnTo>
                <a:pt x="284" y="0"/>
              </a:lnTo>
              <a:lnTo>
                <a:pt x="274" y="2"/>
              </a:lnTo>
              <a:lnTo>
                <a:pt x="266" y="4"/>
              </a:lnTo>
              <a:lnTo>
                <a:pt x="258" y="8"/>
              </a:lnTo>
              <a:lnTo>
                <a:pt x="250" y="14"/>
              </a:lnTo>
              <a:lnTo>
                <a:pt x="246" y="20"/>
              </a:lnTo>
              <a:lnTo>
                <a:pt x="242" y="28"/>
              </a:lnTo>
              <a:lnTo>
                <a:pt x="238" y="38"/>
              </a:lnTo>
              <a:lnTo>
                <a:pt x="238" y="46"/>
              </a:lnTo>
              <a:lnTo>
                <a:pt x="238" y="46"/>
              </a:lnTo>
              <a:close/>
              <a:moveTo>
                <a:pt x="192" y="204"/>
              </a:moveTo>
              <a:lnTo>
                <a:pt x="192" y="204"/>
              </a:lnTo>
              <a:lnTo>
                <a:pt x="198" y="204"/>
              </a:lnTo>
              <a:lnTo>
                <a:pt x="204" y="202"/>
              </a:lnTo>
              <a:lnTo>
                <a:pt x="214" y="196"/>
              </a:lnTo>
              <a:lnTo>
                <a:pt x="220" y="186"/>
              </a:lnTo>
              <a:lnTo>
                <a:pt x="222" y="180"/>
              </a:lnTo>
              <a:lnTo>
                <a:pt x="222" y="174"/>
              </a:lnTo>
              <a:lnTo>
                <a:pt x="222" y="174"/>
              </a:lnTo>
              <a:lnTo>
                <a:pt x="222" y="168"/>
              </a:lnTo>
              <a:lnTo>
                <a:pt x="220" y="162"/>
              </a:lnTo>
              <a:lnTo>
                <a:pt x="214" y="152"/>
              </a:lnTo>
              <a:lnTo>
                <a:pt x="204" y="146"/>
              </a:lnTo>
              <a:lnTo>
                <a:pt x="198" y="144"/>
              </a:lnTo>
              <a:lnTo>
                <a:pt x="192" y="142"/>
              </a:lnTo>
              <a:lnTo>
                <a:pt x="192" y="142"/>
              </a:lnTo>
              <a:lnTo>
                <a:pt x="186" y="144"/>
              </a:lnTo>
              <a:lnTo>
                <a:pt x="180" y="146"/>
              </a:lnTo>
              <a:lnTo>
                <a:pt x="170" y="152"/>
              </a:lnTo>
              <a:lnTo>
                <a:pt x="164" y="162"/>
              </a:lnTo>
              <a:lnTo>
                <a:pt x="162" y="168"/>
              </a:lnTo>
              <a:lnTo>
                <a:pt x="162" y="174"/>
              </a:lnTo>
              <a:lnTo>
                <a:pt x="162" y="174"/>
              </a:lnTo>
              <a:lnTo>
                <a:pt x="162" y="180"/>
              </a:lnTo>
              <a:lnTo>
                <a:pt x="164" y="186"/>
              </a:lnTo>
              <a:lnTo>
                <a:pt x="170" y="196"/>
              </a:lnTo>
              <a:lnTo>
                <a:pt x="180" y="202"/>
              </a:lnTo>
              <a:lnTo>
                <a:pt x="186" y="204"/>
              </a:lnTo>
              <a:lnTo>
                <a:pt x="192" y="204"/>
              </a:lnTo>
              <a:lnTo>
                <a:pt x="192" y="20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6</xdr:col>
      <xdr:colOff>314324</xdr:colOff>
      <xdr:row>28</xdr:row>
      <xdr:rowOff>123825</xdr:rowOff>
    </xdr:from>
    <xdr:to>
      <xdr:col>7</xdr:col>
      <xdr:colOff>371769</xdr:colOff>
      <xdr:row>33</xdr:row>
      <xdr:rowOff>36719</xdr:rowOff>
    </xdr:to>
    <xdr:sp macro="" textlink="">
      <xdr:nvSpPr>
        <xdr:cNvPr id="7" name="Freeform 6"/>
        <xdr:cNvSpPr>
          <a:spLocks/>
        </xdr:cNvSpPr>
      </xdr:nvSpPr>
      <xdr:spPr bwMode="auto">
        <a:xfrm>
          <a:off x="3181349" y="4829175"/>
          <a:ext cx="667045" cy="674894"/>
        </a:xfrm>
        <a:custGeom>
          <a:avLst/>
          <a:gdLst>
            <a:gd name="T0" fmla="*/ 304 w 340"/>
            <a:gd name="T1" fmla="*/ 264 h 344"/>
            <a:gd name="T2" fmla="*/ 298 w 340"/>
            <a:gd name="T3" fmla="*/ 280 h 344"/>
            <a:gd name="T4" fmla="*/ 278 w 340"/>
            <a:gd name="T5" fmla="*/ 312 h 344"/>
            <a:gd name="T6" fmla="*/ 262 w 340"/>
            <a:gd name="T7" fmla="*/ 324 h 344"/>
            <a:gd name="T8" fmla="*/ 234 w 340"/>
            <a:gd name="T9" fmla="*/ 340 h 344"/>
            <a:gd name="T10" fmla="*/ 204 w 340"/>
            <a:gd name="T11" fmla="*/ 344 h 344"/>
            <a:gd name="T12" fmla="*/ 174 w 340"/>
            <a:gd name="T13" fmla="*/ 340 h 344"/>
            <a:gd name="T14" fmla="*/ 148 w 340"/>
            <a:gd name="T15" fmla="*/ 328 h 344"/>
            <a:gd name="T16" fmla="*/ 144 w 340"/>
            <a:gd name="T17" fmla="*/ 326 h 344"/>
            <a:gd name="T18" fmla="*/ 140 w 340"/>
            <a:gd name="T19" fmla="*/ 324 h 344"/>
            <a:gd name="T20" fmla="*/ 8 w 340"/>
            <a:gd name="T21" fmla="*/ 220 h 344"/>
            <a:gd name="T22" fmla="*/ 4 w 340"/>
            <a:gd name="T23" fmla="*/ 214 h 344"/>
            <a:gd name="T24" fmla="*/ 2 w 340"/>
            <a:gd name="T25" fmla="*/ 198 h 344"/>
            <a:gd name="T26" fmla="*/ 6 w 340"/>
            <a:gd name="T27" fmla="*/ 192 h 344"/>
            <a:gd name="T28" fmla="*/ 18 w 340"/>
            <a:gd name="T29" fmla="*/ 184 h 344"/>
            <a:gd name="T30" fmla="*/ 34 w 340"/>
            <a:gd name="T31" fmla="*/ 188 h 344"/>
            <a:gd name="T32" fmla="*/ 100 w 340"/>
            <a:gd name="T33" fmla="*/ 240 h 344"/>
            <a:gd name="T34" fmla="*/ 14 w 340"/>
            <a:gd name="T35" fmla="*/ 128 h 344"/>
            <a:gd name="T36" fmla="*/ 10 w 340"/>
            <a:gd name="T37" fmla="*/ 120 h 344"/>
            <a:gd name="T38" fmla="*/ 10 w 340"/>
            <a:gd name="T39" fmla="*/ 104 h 344"/>
            <a:gd name="T40" fmla="*/ 16 w 340"/>
            <a:gd name="T41" fmla="*/ 96 h 344"/>
            <a:gd name="T42" fmla="*/ 32 w 340"/>
            <a:gd name="T43" fmla="*/ 90 h 344"/>
            <a:gd name="T44" fmla="*/ 46 w 340"/>
            <a:gd name="T45" fmla="*/ 98 h 344"/>
            <a:gd name="T46" fmla="*/ 122 w 340"/>
            <a:gd name="T47" fmla="*/ 176 h 344"/>
            <a:gd name="T48" fmla="*/ 62 w 340"/>
            <a:gd name="T49" fmla="*/ 54 h 344"/>
            <a:gd name="T50" fmla="*/ 58 w 340"/>
            <a:gd name="T51" fmla="*/ 46 h 344"/>
            <a:gd name="T52" fmla="*/ 62 w 340"/>
            <a:gd name="T53" fmla="*/ 30 h 344"/>
            <a:gd name="T54" fmla="*/ 68 w 340"/>
            <a:gd name="T55" fmla="*/ 24 h 344"/>
            <a:gd name="T56" fmla="*/ 86 w 340"/>
            <a:gd name="T57" fmla="*/ 22 h 344"/>
            <a:gd name="T58" fmla="*/ 98 w 340"/>
            <a:gd name="T59" fmla="*/ 32 h 344"/>
            <a:gd name="T60" fmla="*/ 170 w 340"/>
            <a:gd name="T61" fmla="*/ 142 h 344"/>
            <a:gd name="T62" fmla="*/ 142 w 340"/>
            <a:gd name="T63" fmla="*/ 30 h 344"/>
            <a:gd name="T64" fmla="*/ 140 w 340"/>
            <a:gd name="T65" fmla="*/ 22 h 344"/>
            <a:gd name="T66" fmla="*/ 148 w 340"/>
            <a:gd name="T67" fmla="*/ 6 h 344"/>
            <a:gd name="T68" fmla="*/ 154 w 340"/>
            <a:gd name="T69" fmla="*/ 2 h 344"/>
            <a:gd name="T70" fmla="*/ 172 w 340"/>
            <a:gd name="T71" fmla="*/ 2 h 344"/>
            <a:gd name="T72" fmla="*/ 182 w 340"/>
            <a:gd name="T73" fmla="*/ 14 h 344"/>
            <a:gd name="T74" fmla="*/ 234 w 340"/>
            <a:gd name="T75" fmla="*/ 142 h 344"/>
            <a:gd name="T76" fmla="*/ 270 w 340"/>
            <a:gd name="T77" fmla="*/ 164 h 344"/>
            <a:gd name="T78" fmla="*/ 286 w 340"/>
            <a:gd name="T79" fmla="*/ 100 h 344"/>
            <a:gd name="T80" fmla="*/ 298 w 340"/>
            <a:gd name="T81" fmla="*/ 82 h 344"/>
            <a:gd name="T82" fmla="*/ 320 w 340"/>
            <a:gd name="T83" fmla="*/ 80 h 344"/>
            <a:gd name="T84" fmla="*/ 330 w 340"/>
            <a:gd name="T85" fmla="*/ 84 h 344"/>
            <a:gd name="T86" fmla="*/ 340 w 340"/>
            <a:gd name="T87" fmla="*/ 102 h 344"/>
            <a:gd name="T88" fmla="*/ 340 w 340"/>
            <a:gd name="T89" fmla="*/ 114 h 3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340" h="344">
              <a:moveTo>
                <a:pt x="340" y="114"/>
              </a:moveTo>
              <a:lnTo>
                <a:pt x="304" y="264"/>
              </a:lnTo>
              <a:lnTo>
                <a:pt x="304" y="264"/>
              </a:lnTo>
              <a:lnTo>
                <a:pt x="298" y="280"/>
              </a:lnTo>
              <a:lnTo>
                <a:pt x="288" y="298"/>
              </a:lnTo>
              <a:lnTo>
                <a:pt x="278" y="312"/>
              </a:lnTo>
              <a:lnTo>
                <a:pt x="262" y="324"/>
              </a:lnTo>
              <a:lnTo>
                <a:pt x="262" y="324"/>
              </a:lnTo>
              <a:lnTo>
                <a:pt x="250" y="334"/>
              </a:lnTo>
              <a:lnTo>
                <a:pt x="234" y="340"/>
              </a:lnTo>
              <a:lnTo>
                <a:pt x="220" y="342"/>
              </a:lnTo>
              <a:lnTo>
                <a:pt x="204" y="344"/>
              </a:lnTo>
              <a:lnTo>
                <a:pt x="190" y="344"/>
              </a:lnTo>
              <a:lnTo>
                <a:pt x="174" y="340"/>
              </a:lnTo>
              <a:lnTo>
                <a:pt x="160" y="336"/>
              </a:lnTo>
              <a:lnTo>
                <a:pt x="148" y="328"/>
              </a:lnTo>
              <a:lnTo>
                <a:pt x="148" y="328"/>
              </a:lnTo>
              <a:lnTo>
                <a:pt x="144" y="326"/>
              </a:lnTo>
              <a:lnTo>
                <a:pt x="140" y="324"/>
              </a:lnTo>
              <a:lnTo>
                <a:pt x="140" y="324"/>
              </a:lnTo>
              <a:lnTo>
                <a:pt x="138" y="322"/>
              </a:lnTo>
              <a:lnTo>
                <a:pt x="8" y="220"/>
              </a:lnTo>
              <a:lnTo>
                <a:pt x="8" y="220"/>
              </a:lnTo>
              <a:lnTo>
                <a:pt x="4" y="214"/>
              </a:lnTo>
              <a:lnTo>
                <a:pt x="0" y="206"/>
              </a:lnTo>
              <a:lnTo>
                <a:pt x="2" y="198"/>
              </a:lnTo>
              <a:lnTo>
                <a:pt x="6" y="192"/>
              </a:lnTo>
              <a:lnTo>
                <a:pt x="6" y="192"/>
              </a:lnTo>
              <a:lnTo>
                <a:pt x="12" y="186"/>
              </a:lnTo>
              <a:lnTo>
                <a:pt x="18" y="184"/>
              </a:lnTo>
              <a:lnTo>
                <a:pt x="26" y="184"/>
              </a:lnTo>
              <a:lnTo>
                <a:pt x="34" y="188"/>
              </a:lnTo>
              <a:lnTo>
                <a:pt x="100" y="240"/>
              </a:lnTo>
              <a:lnTo>
                <a:pt x="100" y="240"/>
              </a:lnTo>
              <a:lnTo>
                <a:pt x="102" y="220"/>
              </a:lnTo>
              <a:lnTo>
                <a:pt x="14" y="128"/>
              </a:lnTo>
              <a:lnTo>
                <a:pt x="14" y="128"/>
              </a:lnTo>
              <a:lnTo>
                <a:pt x="10" y="120"/>
              </a:lnTo>
              <a:lnTo>
                <a:pt x="8" y="112"/>
              </a:lnTo>
              <a:lnTo>
                <a:pt x="10" y="104"/>
              </a:lnTo>
              <a:lnTo>
                <a:pt x="16" y="96"/>
              </a:lnTo>
              <a:lnTo>
                <a:pt x="16" y="96"/>
              </a:lnTo>
              <a:lnTo>
                <a:pt x="24" y="92"/>
              </a:lnTo>
              <a:lnTo>
                <a:pt x="32" y="90"/>
              </a:lnTo>
              <a:lnTo>
                <a:pt x="40" y="92"/>
              </a:lnTo>
              <a:lnTo>
                <a:pt x="46" y="98"/>
              </a:lnTo>
              <a:lnTo>
                <a:pt x="122" y="176"/>
              </a:lnTo>
              <a:lnTo>
                <a:pt x="122" y="176"/>
              </a:lnTo>
              <a:lnTo>
                <a:pt x="132" y="164"/>
              </a:lnTo>
              <a:lnTo>
                <a:pt x="62" y="54"/>
              </a:lnTo>
              <a:lnTo>
                <a:pt x="62" y="54"/>
              </a:lnTo>
              <a:lnTo>
                <a:pt x="58" y="46"/>
              </a:lnTo>
              <a:lnTo>
                <a:pt x="58" y="38"/>
              </a:lnTo>
              <a:lnTo>
                <a:pt x="62" y="30"/>
              </a:lnTo>
              <a:lnTo>
                <a:pt x="68" y="24"/>
              </a:lnTo>
              <a:lnTo>
                <a:pt x="68" y="24"/>
              </a:lnTo>
              <a:lnTo>
                <a:pt x="76" y="22"/>
              </a:lnTo>
              <a:lnTo>
                <a:pt x="86" y="22"/>
              </a:lnTo>
              <a:lnTo>
                <a:pt x="92" y="24"/>
              </a:lnTo>
              <a:lnTo>
                <a:pt x="98" y="32"/>
              </a:lnTo>
              <a:lnTo>
                <a:pt x="170" y="142"/>
              </a:lnTo>
              <a:lnTo>
                <a:pt x="170" y="142"/>
              </a:lnTo>
              <a:lnTo>
                <a:pt x="186" y="140"/>
              </a:lnTo>
              <a:lnTo>
                <a:pt x="142" y="30"/>
              </a:lnTo>
              <a:lnTo>
                <a:pt x="142" y="30"/>
              </a:lnTo>
              <a:lnTo>
                <a:pt x="140" y="22"/>
              </a:lnTo>
              <a:lnTo>
                <a:pt x="142" y="14"/>
              </a:lnTo>
              <a:lnTo>
                <a:pt x="148" y="6"/>
              </a:lnTo>
              <a:lnTo>
                <a:pt x="154" y="2"/>
              </a:lnTo>
              <a:lnTo>
                <a:pt x="154" y="2"/>
              </a:lnTo>
              <a:lnTo>
                <a:pt x="162" y="0"/>
              </a:lnTo>
              <a:lnTo>
                <a:pt x="172" y="2"/>
              </a:lnTo>
              <a:lnTo>
                <a:pt x="178" y="6"/>
              </a:lnTo>
              <a:lnTo>
                <a:pt x="182" y="14"/>
              </a:lnTo>
              <a:lnTo>
                <a:pt x="234" y="142"/>
              </a:lnTo>
              <a:lnTo>
                <a:pt x="234" y="142"/>
              </a:lnTo>
              <a:lnTo>
                <a:pt x="254" y="152"/>
              </a:lnTo>
              <a:lnTo>
                <a:pt x="270" y="164"/>
              </a:lnTo>
              <a:lnTo>
                <a:pt x="286" y="100"/>
              </a:lnTo>
              <a:lnTo>
                <a:pt x="286" y="100"/>
              </a:lnTo>
              <a:lnTo>
                <a:pt x="290" y="90"/>
              </a:lnTo>
              <a:lnTo>
                <a:pt x="298" y="82"/>
              </a:lnTo>
              <a:lnTo>
                <a:pt x="308" y="80"/>
              </a:lnTo>
              <a:lnTo>
                <a:pt x="320" y="80"/>
              </a:lnTo>
              <a:lnTo>
                <a:pt x="320" y="80"/>
              </a:lnTo>
              <a:lnTo>
                <a:pt x="330" y="84"/>
              </a:lnTo>
              <a:lnTo>
                <a:pt x="336" y="92"/>
              </a:lnTo>
              <a:lnTo>
                <a:pt x="340" y="102"/>
              </a:lnTo>
              <a:lnTo>
                <a:pt x="340" y="114"/>
              </a:lnTo>
              <a:lnTo>
                <a:pt x="340" y="11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0</xdr:col>
      <xdr:colOff>104775</xdr:colOff>
      <xdr:row>1</xdr:row>
      <xdr:rowOff>9525</xdr:rowOff>
    </xdr:from>
    <xdr:to>
      <xdr:col>19</xdr:col>
      <xdr:colOff>19050</xdr:colOff>
      <xdr:row>35</xdr:row>
      <xdr:rowOff>9525</xdr:rowOff>
    </xdr:to>
    <xdr:sp macro="" textlink="">
      <xdr:nvSpPr>
        <xdr:cNvPr id="8" name="Rectangle 7"/>
        <xdr:cNvSpPr/>
      </xdr:nvSpPr>
      <xdr:spPr>
        <a:xfrm>
          <a:off x="104775" y="104775"/>
          <a:ext cx="10706100" cy="5676900"/>
        </a:xfrm>
        <a:prstGeom prst="rect">
          <a:avLst/>
        </a:prstGeom>
        <a:noFill/>
        <a:ln>
          <a:solidFill>
            <a:srgbClr val="8AC64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15</xdr:col>
      <xdr:colOff>153070</xdr:colOff>
      <xdr:row>30</xdr:row>
      <xdr:rowOff>123825</xdr:rowOff>
    </xdr:from>
    <xdr:to>
      <xdr:col>18</xdr:col>
      <xdr:colOff>494721</xdr:colOff>
      <xdr:row>34</xdr:row>
      <xdr:rowOff>37968</xdr:rowOff>
    </xdr:to>
    <xdr:pic>
      <xdr:nvPicPr>
        <xdr:cNvPr id="9" name="Picture 8"/>
        <xdr:cNvPicPr>
          <a:picLocks noChangeAspect="1"/>
        </xdr:cNvPicPr>
      </xdr:nvPicPr>
      <xdr:blipFill>
        <a:blip xmlns:r="http://schemas.openxmlformats.org/officeDocument/2006/relationships" r:embed="rId2"/>
        <a:stretch>
          <a:fillRect/>
        </a:stretch>
      </xdr:blipFill>
      <xdr:spPr>
        <a:xfrm>
          <a:off x="8506495" y="5133975"/>
          <a:ext cx="2170452" cy="523743"/>
        </a:xfrm>
        <a:prstGeom prst="rect">
          <a:avLst/>
        </a:prstGeom>
      </xdr:spPr>
    </xdr:pic>
    <xdr:clientData/>
  </xdr:twoCellAnchor>
  <xdr:twoCellAnchor>
    <xdr:from>
      <xdr:col>1</xdr:col>
      <xdr:colOff>268433</xdr:colOff>
      <xdr:row>16</xdr:row>
      <xdr:rowOff>94167</xdr:rowOff>
    </xdr:from>
    <xdr:to>
      <xdr:col>15</xdr:col>
      <xdr:colOff>601809</xdr:colOff>
      <xdr:row>20</xdr:row>
      <xdr:rowOff>95250</xdr:rowOff>
    </xdr:to>
    <xdr:sp macro="" textlink="">
      <xdr:nvSpPr>
        <xdr:cNvPr id="10" name="Rectangle 9"/>
        <xdr:cNvSpPr/>
      </xdr:nvSpPr>
      <xdr:spPr>
        <a:xfrm>
          <a:off x="387496" y="2963573"/>
          <a:ext cx="8536782" cy="6202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i="0">
              <a:solidFill>
                <a:schemeClr val="lt1"/>
              </a:solidFill>
              <a:effectLst/>
              <a:latin typeface="Arial" panose="020B0604020202020204" pitchFamily="34" charset="0"/>
              <a:ea typeface="+mn-ea"/>
              <a:cs typeface="Arial" panose="020B0604020202020204" pitchFamily="34" charset="0"/>
            </a:rPr>
            <a:t>This spreadsheet is intended as an aid to calculating Supported Independent Living (SIL) claims. You must not alter the pre-set data in this spreadsheet</a:t>
          </a:r>
          <a:endParaRPr lang="en-AU" sz="1100" b="1"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8" name="TextBox 17"/>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1" name="TextBox 2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2" name="TextBox 21"/>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3" name="TextBox 2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4" name="TextBox 23"/>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5" name="TextBox 24"/>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6" name="TextBox 25"/>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7" name="TextBox 2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8" name="TextBox 2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9" name="TextBox 2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18</xdr:col>
      <xdr:colOff>282280</xdr:colOff>
      <xdr:row>3</xdr:row>
      <xdr:rowOff>131592</xdr:rowOff>
    </xdr:from>
    <xdr:to>
      <xdr:col>38</xdr:col>
      <xdr:colOff>321469</xdr:colOff>
      <xdr:row>12</xdr:row>
      <xdr:rowOff>95249</xdr:rowOff>
    </xdr:to>
    <xdr:sp macro="" textlink="">
      <xdr:nvSpPr>
        <xdr:cNvPr id="3" name="Rectangle 2"/>
        <xdr:cNvSpPr/>
      </xdr:nvSpPr>
      <xdr:spPr>
        <a:xfrm>
          <a:off x="11093155" y="703092"/>
          <a:ext cx="10992939" cy="1690063"/>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18</xdr:col>
      <xdr:colOff>0</xdr:colOff>
      <xdr:row>2</xdr:row>
      <xdr:rowOff>154786</xdr:rowOff>
    </xdr:from>
    <xdr:to>
      <xdr:col>18</xdr:col>
      <xdr:colOff>404173</xdr:colOff>
      <xdr:row>4</xdr:row>
      <xdr:rowOff>136660</xdr:rowOff>
    </xdr:to>
    <xdr:sp macro="" textlink="">
      <xdr:nvSpPr>
        <xdr:cNvPr id="5" name="Oval 4"/>
        <xdr:cNvSpPr/>
      </xdr:nvSpPr>
      <xdr:spPr>
        <a:xfrm>
          <a:off x="10810875" y="535786"/>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37</xdr:col>
      <xdr:colOff>377527</xdr:colOff>
      <xdr:row>26</xdr:row>
      <xdr:rowOff>176892</xdr:rowOff>
    </xdr:from>
    <xdr:to>
      <xdr:col>45</xdr:col>
      <xdr:colOff>510268</xdr:colOff>
      <xdr:row>36</xdr:row>
      <xdr:rowOff>27214</xdr:rowOff>
    </xdr:to>
    <xdr:sp macro="" textlink="">
      <xdr:nvSpPr>
        <xdr:cNvPr id="6" name="Rectangle 5"/>
        <xdr:cNvSpPr/>
      </xdr:nvSpPr>
      <xdr:spPr>
        <a:xfrm>
          <a:off x="23251134" y="4640035"/>
          <a:ext cx="4868027" cy="1265465"/>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200" b="1" baseline="0">
              <a:solidFill>
                <a:srgbClr val="6B2976"/>
              </a:solidFill>
            </a:rPr>
            <a:t>For provider and Agency use only: </a:t>
          </a:r>
          <a:br>
            <a:rPr lang="en-AU" sz="1200" b="1" baseline="0">
              <a:solidFill>
                <a:srgbClr val="6B2976"/>
              </a:solidFill>
            </a:rPr>
          </a:br>
          <a:r>
            <a:rPr lang="en-AU" sz="1200" b="0" baseline="0">
              <a:solidFill>
                <a:srgbClr val="6B2976"/>
              </a:solidFill>
            </a:rPr>
            <a:t>T</a:t>
          </a:r>
          <a:r>
            <a:rPr lang="en-AU" sz="1200" baseline="0">
              <a:solidFill>
                <a:srgbClr val="6B2976"/>
              </a:solidFill>
            </a:rPr>
            <a:t>his table shows the weekly number of hours that should be added to the Service Booking for weekly supports. It is based on the summary of total hours for the participant, but takes into account the shared ratios of each shift type for the participant, to show the total number of actual hours for the individual participant.</a:t>
          </a:r>
        </a:p>
      </xdr:txBody>
    </xdr:sp>
    <xdr:clientData/>
  </xdr:twoCellAnchor>
  <xdr:twoCellAnchor editAs="oneCell">
    <xdr:from>
      <xdr:col>37</xdr:col>
      <xdr:colOff>95247</xdr:colOff>
      <xdr:row>26</xdr:row>
      <xdr:rowOff>13601</xdr:rowOff>
    </xdr:from>
    <xdr:to>
      <xdr:col>37</xdr:col>
      <xdr:colOff>499420</xdr:colOff>
      <xdr:row>28</xdr:row>
      <xdr:rowOff>185975</xdr:rowOff>
    </xdr:to>
    <xdr:sp macro="" textlink="">
      <xdr:nvSpPr>
        <xdr:cNvPr id="7" name="Oval 6"/>
        <xdr:cNvSpPr/>
      </xdr:nvSpPr>
      <xdr:spPr>
        <a:xfrm>
          <a:off x="22968854" y="4476744"/>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38</xdr:col>
      <xdr:colOff>11094</xdr:colOff>
      <xdr:row>49</xdr:row>
      <xdr:rowOff>140558</xdr:rowOff>
    </xdr:from>
    <xdr:to>
      <xdr:col>45</xdr:col>
      <xdr:colOff>494179</xdr:colOff>
      <xdr:row>50</xdr:row>
      <xdr:rowOff>2</xdr:rowOff>
    </xdr:to>
    <xdr:sp macro="" textlink="">
      <xdr:nvSpPr>
        <xdr:cNvPr id="8" name="Rectangle 7"/>
        <xdr:cNvSpPr/>
      </xdr:nvSpPr>
      <xdr:spPr>
        <a:xfrm>
          <a:off x="24166494" y="8236808"/>
          <a:ext cx="4350235" cy="621444"/>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Regular</a:t>
          </a:r>
          <a:r>
            <a:rPr lang="en-AU" sz="1100" b="0" baseline="0">
              <a:solidFill>
                <a:srgbClr val="6B2976"/>
              </a:solidFill>
            </a:rPr>
            <a:t> SIL plan annual value must be entered as a </a:t>
          </a:r>
          <a:r>
            <a:rPr lang="en-AU" sz="1100" b="1" baseline="0">
              <a:solidFill>
                <a:srgbClr val="6B2976"/>
              </a:solidFill>
            </a:rPr>
            <a:t>CATEGORY </a:t>
          </a:r>
          <a:r>
            <a:rPr lang="en-AU" sz="1100" b="0" baseline="0">
              <a:solidFill>
                <a:srgbClr val="6B2976"/>
              </a:solidFill>
            </a:rPr>
            <a:t>level</a:t>
          </a:r>
        </a:p>
        <a:p>
          <a:pPr algn="l"/>
          <a:r>
            <a:rPr lang="en-AU" sz="1100" b="1" baseline="0">
              <a:solidFill>
                <a:srgbClr val="6B2976"/>
              </a:solidFill>
            </a:rPr>
            <a:t>Irregular </a:t>
          </a:r>
          <a:r>
            <a:rPr lang="en-AU" sz="1100" b="0" baseline="0">
              <a:solidFill>
                <a:srgbClr val="6B2976"/>
              </a:solidFill>
            </a:rPr>
            <a:t>SIL plan value must be entered as a </a:t>
          </a:r>
          <a:r>
            <a:rPr lang="en-AU" sz="1100" b="1" baseline="0">
              <a:solidFill>
                <a:srgbClr val="6B2976"/>
              </a:solidFill>
            </a:rPr>
            <a:t>LINE ITEM </a:t>
          </a:r>
          <a:r>
            <a:rPr lang="en-AU" sz="1100" b="0" baseline="0">
              <a:solidFill>
                <a:srgbClr val="6B2976"/>
              </a:solidFill>
            </a:rPr>
            <a:t>level</a:t>
          </a:r>
        </a:p>
      </xdr:txBody>
    </xdr:sp>
    <xdr:clientData/>
  </xdr:twoCellAnchor>
  <xdr:twoCellAnchor editAs="oneCell">
    <xdr:from>
      <xdr:col>37</xdr:col>
      <xdr:colOff>281264</xdr:colOff>
      <xdr:row>49</xdr:row>
      <xdr:rowOff>1</xdr:rowOff>
    </xdr:from>
    <xdr:to>
      <xdr:col>38</xdr:col>
      <xdr:colOff>136349</xdr:colOff>
      <xdr:row>49</xdr:row>
      <xdr:rowOff>362875</xdr:rowOff>
    </xdr:to>
    <xdr:sp macro="" textlink="">
      <xdr:nvSpPr>
        <xdr:cNvPr id="9" name="Oval 8"/>
        <xdr:cNvSpPr/>
      </xdr:nvSpPr>
      <xdr:spPr>
        <a:xfrm>
          <a:off x="23884214" y="8096251"/>
          <a:ext cx="407535" cy="362874"/>
        </a:xfrm>
        <a:prstGeom prst="ellipse">
          <a:avLst/>
        </a:prstGeom>
        <a:solidFill>
          <a:schemeClr val="accent6">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96" y="381000"/>
          <a:ext cx="1009651" cy="5283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10</xdr:col>
      <xdr:colOff>289482</xdr:colOff>
      <xdr:row>59</xdr:row>
      <xdr:rowOff>179550</xdr:rowOff>
    </xdr:from>
    <xdr:to>
      <xdr:col>12</xdr:col>
      <xdr:colOff>1202531</xdr:colOff>
      <xdr:row>63</xdr:row>
      <xdr:rowOff>71429</xdr:rowOff>
    </xdr:to>
    <xdr:sp macro="" textlink="">
      <xdr:nvSpPr>
        <xdr:cNvPr id="4" name="Rectangle 3"/>
        <xdr:cNvSpPr/>
      </xdr:nvSpPr>
      <xdr:spPr>
        <a:xfrm>
          <a:off x="9016763" y="9561675"/>
          <a:ext cx="4282518" cy="653879"/>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strike="noStrike" baseline="0">
              <a:solidFill>
                <a:srgbClr val="6B2976"/>
              </a:solidFill>
            </a:rPr>
            <a:t>Assistance with Daily Living (ADL) hourly rates listed in the NDIS Price Guide are the maximum price limits for SIL supports. Any prices up to the price limits can be entered.</a:t>
          </a:r>
        </a:p>
      </xdr:txBody>
    </xdr:sp>
    <xdr:clientData/>
  </xdr:twoCellAnchor>
  <xdr:oneCellAnchor>
    <xdr:from>
      <xdr:col>10</xdr:col>
      <xdr:colOff>83342</xdr:colOff>
      <xdr:row>57</xdr:row>
      <xdr:rowOff>154773</xdr:rowOff>
    </xdr:from>
    <xdr:ext cx="409394" cy="390963"/>
    <xdr:sp macro="" textlink="">
      <xdr:nvSpPr>
        <xdr:cNvPr id="5" name="Oval 4"/>
        <xdr:cNvSpPr/>
      </xdr:nvSpPr>
      <xdr:spPr>
        <a:xfrm>
          <a:off x="8810623" y="931067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13</xdr:col>
      <xdr:colOff>1559718</xdr:colOff>
      <xdr:row>19</xdr:row>
      <xdr:rowOff>95250</xdr:rowOff>
    </xdr:from>
    <xdr:to>
      <xdr:col>16</xdr:col>
      <xdr:colOff>0</xdr:colOff>
      <xdr:row>26</xdr:row>
      <xdr:rowOff>108112</xdr:rowOff>
    </xdr:to>
    <xdr:sp macro="" textlink="">
      <xdr:nvSpPr>
        <xdr:cNvPr id="6" name="Rectangle 5"/>
        <xdr:cNvSpPr/>
      </xdr:nvSpPr>
      <xdr:spPr>
        <a:xfrm>
          <a:off x="15382874" y="3274219"/>
          <a:ext cx="4417220" cy="1167768"/>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Higher Needs intensity price limits should only be applied when:</a:t>
          </a:r>
        </a:p>
        <a:p>
          <a:pPr algn="l"/>
          <a:r>
            <a:rPr lang="en-AU" sz="1100" b="0" baseline="0">
              <a:solidFill>
                <a:srgbClr val="6B2976"/>
              </a:solidFill>
            </a:rPr>
            <a:t>(i) There is frequent (at least 1 instance per shift) assistance required to manage challenging behaviours that require positive support; and/or</a:t>
          </a:r>
        </a:p>
        <a:p>
          <a:pPr algn="l"/>
          <a:r>
            <a:rPr lang="en-AU" sz="1100" b="0" baseline="0">
              <a:solidFill>
                <a:srgbClr val="6B2976"/>
              </a:solidFill>
            </a:rPr>
            <a:t>(ii) There is continual active support required due to high medical support needs (such as unstable activity or respiratory support)</a:t>
          </a:r>
        </a:p>
      </xdr:txBody>
    </xdr:sp>
    <xdr:clientData/>
  </xdr:twoCellAnchor>
  <xdr:oneCellAnchor>
    <xdr:from>
      <xdr:col>13</xdr:col>
      <xdr:colOff>1243016</xdr:colOff>
      <xdr:row>25</xdr:row>
      <xdr:rowOff>71437</xdr:rowOff>
    </xdr:from>
    <xdr:ext cx="409394" cy="390963"/>
    <xdr:sp macro="" textlink="">
      <xdr:nvSpPr>
        <xdr:cNvPr id="7" name="Oval 6"/>
        <xdr:cNvSpPr/>
      </xdr:nvSpPr>
      <xdr:spPr>
        <a:xfrm>
          <a:off x="15613860" y="4202906"/>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11</xdr:col>
      <xdr:colOff>881061</xdr:colOff>
      <xdr:row>19</xdr:row>
      <xdr:rowOff>107156</xdr:rowOff>
    </xdr:from>
    <xdr:to>
      <xdr:col>13</xdr:col>
      <xdr:colOff>785812</xdr:colOff>
      <xdr:row>26</xdr:row>
      <xdr:rowOff>119071</xdr:rowOff>
    </xdr:to>
    <xdr:sp macro="" textlink="">
      <xdr:nvSpPr>
        <xdr:cNvPr id="8" name="Rectangle 7"/>
        <xdr:cNvSpPr/>
      </xdr:nvSpPr>
      <xdr:spPr>
        <a:xfrm>
          <a:off x="11334749" y="3286125"/>
          <a:ext cx="3274219" cy="1166821"/>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0" baseline="0">
              <a:solidFill>
                <a:srgbClr val="6B2976"/>
              </a:solidFill>
            </a:rPr>
            <a:t>Participant Needs Level is based on the participant’s functional level – for more information on the differences in Support Level, refer to the Guide to using the Provider SIL Pack.</a:t>
          </a:r>
        </a:p>
        <a:p>
          <a:pPr algn="l"/>
          <a:r>
            <a:rPr lang="en-AU" sz="1100" b="1" baseline="0">
              <a:solidFill>
                <a:srgbClr val="6B2976"/>
              </a:solidFill>
            </a:rPr>
            <a:t>Note that Participant Need Level is </a:t>
          </a:r>
          <a:r>
            <a:rPr lang="en-AU" sz="1100" b="1" u="sng" baseline="0">
              <a:solidFill>
                <a:srgbClr val="6B2976"/>
              </a:solidFill>
            </a:rPr>
            <a:t>different</a:t>
          </a:r>
          <a:r>
            <a:rPr lang="en-AU" sz="1100" b="1" baseline="0">
              <a:solidFill>
                <a:srgbClr val="6B2976"/>
              </a:solidFill>
            </a:rPr>
            <a:t> to the Participant Price Level</a:t>
          </a:r>
          <a:endParaRPr lang="en-AU" sz="1100" b="1" u="sng" baseline="0">
            <a:solidFill>
              <a:srgbClr val="6B2976"/>
            </a:solidFill>
          </a:endParaRPr>
        </a:p>
      </xdr:txBody>
    </xdr:sp>
    <xdr:clientData/>
  </xdr:twoCellAnchor>
  <xdr:oneCellAnchor>
    <xdr:from>
      <xdr:col>12</xdr:col>
      <xdr:colOff>666742</xdr:colOff>
      <xdr:row>25</xdr:row>
      <xdr:rowOff>71443</xdr:rowOff>
    </xdr:from>
    <xdr:ext cx="409394" cy="390963"/>
    <xdr:sp macro="" textlink="">
      <xdr:nvSpPr>
        <xdr:cNvPr id="9" name="Oval 8"/>
        <xdr:cNvSpPr/>
      </xdr:nvSpPr>
      <xdr:spPr>
        <a:xfrm>
          <a:off x="12763492" y="4202912"/>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9</xdr:col>
      <xdr:colOff>316701</xdr:colOff>
      <xdr:row>14</xdr:row>
      <xdr:rowOff>11906</xdr:rowOff>
    </xdr:from>
    <xdr:to>
      <xdr:col>11</xdr:col>
      <xdr:colOff>654842</xdr:colOff>
      <xdr:row>23</xdr:row>
      <xdr:rowOff>59535</xdr:rowOff>
    </xdr:to>
    <xdr:sp macro="" textlink="">
      <xdr:nvSpPr>
        <xdr:cNvPr id="10" name="Rectangle 9"/>
        <xdr:cNvSpPr/>
      </xdr:nvSpPr>
      <xdr:spPr>
        <a:xfrm>
          <a:off x="6984201" y="2524125"/>
          <a:ext cx="4124329" cy="1476379"/>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lang="en-AU" sz="1100" b="0" baseline="0">
              <a:solidFill>
                <a:srgbClr val="6B2976"/>
              </a:solidFill>
            </a:rPr>
            <a:t>The Region field determines the level of a participant’s “remoteness” – this is required to identify areas where remote or very remote loadings (per the NDIS Price Guide) must apply. The automatic selection is based on the participant’s postcode. If this is incorrect, providers are able to override this by selecting the correct location category in the second Region field. Note that if the Region field is adjusted, the Agency will check if this is accurate during the Submission assessment</a:t>
          </a:r>
        </a:p>
      </xdr:txBody>
    </xdr:sp>
    <xdr:clientData/>
  </xdr:twoCellAnchor>
  <xdr:oneCellAnchor>
    <xdr:from>
      <xdr:col>9</xdr:col>
      <xdr:colOff>23812</xdr:colOff>
      <xdr:row>22</xdr:row>
      <xdr:rowOff>11908</xdr:rowOff>
    </xdr:from>
    <xdr:ext cx="392906" cy="390963"/>
    <xdr:sp macro="" textlink="">
      <xdr:nvSpPr>
        <xdr:cNvPr id="11" name="Oval 10"/>
        <xdr:cNvSpPr/>
      </xdr:nvSpPr>
      <xdr:spPr>
        <a:xfrm>
          <a:off x="6691312" y="3762377"/>
          <a:ext cx="392906"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15308</xdr:colOff>
      <xdr:row>3</xdr:row>
      <xdr:rowOff>47625</xdr:rowOff>
    </xdr:from>
    <xdr:to>
      <xdr:col>53</xdr:col>
      <xdr:colOff>27214</xdr:colOff>
      <xdr:row>12</xdr:row>
      <xdr:rowOff>81642</xdr:rowOff>
    </xdr:to>
    <xdr:sp macro="" textlink="">
      <xdr:nvSpPr>
        <xdr:cNvPr id="3" name="Rectangle 2"/>
        <xdr:cNvSpPr/>
      </xdr:nvSpPr>
      <xdr:spPr>
        <a:xfrm>
          <a:off x="6465094" y="619125"/>
          <a:ext cx="10965656" cy="1612446"/>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17</xdr:col>
      <xdr:colOff>45993</xdr:colOff>
      <xdr:row>2</xdr:row>
      <xdr:rowOff>70818</xdr:rowOff>
    </xdr:from>
    <xdr:to>
      <xdr:col>18</xdr:col>
      <xdr:colOff>137201</xdr:colOff>
      <xdr:row>4</xdr:row>
      <xdr:rowOff>52692</xdr:rowOff>
    </xdr:to>
    <xdr:sp macro="" textlink="">
      <xdr:nvSpPr>
        <xdr:cNvPr id="4" name="Oval 3"/>
        <xdr:cNvSpPr/>
      </xdr:nvSpPr>
      <xdr:spPr>
        <a:xfrm>
          <a:off x="9773399" y="678037"/>
          <a:ext cx="406443" cy="353839"/>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oneCellAnchor>
    <xdr:from>
      <xdr:col>2</xdr:col>
      <xdr:colOff>33408</xdr:colOff>
      <xdr:row>2</xdr:row>
      <xdr:rowOff>0</xdr:rowOff>
    </xdr:from>
    <xdr:ext cx="1009651" cy="528305"/>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54</xdr:col>
      <xdr:colOff>11905</xdr:colOff>
      <xdr:row>10</xdr:row>
      <xdr:rowOff>40821</xdr:rowOff>
    </xdr:from>
    <xdr:to>
      <xdr:col>57</xdr:col>
      <xdr:colOff>0</xdr:colOff>
      <xdr:row>14</xdr:row>
      <xdr:rowOff>40821</xdr:rowOff>
    </xdr:to>
    <xdr:sp macro="" textlink="">
      <xdr:nvSpPr>
        <xdr:cNvPr id="8" name="Rectangle 7"/>
        <xdr:cNvSpPr/>
      </xdr:nvSpPr>
      <xdr:spPr>
        <a:xfrm>
          <a:off x="17537905" y="1809750"/>
          <a:ext cx="3525952" cy="666750"/>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Also known as "Crossover Shift": </a:t>
          </a:r>
          <a:r>
            <a:rPr lang="en-AU" sz="1200" b="0" baseline="0">
              <a:solidFill>
                <a:srgbClr val="6B2976"/>
              </a:solidFill>
            </a:rPr>
            <a:t>Indicates any shift which finishes after 8pm having commenced before 8pm.</a:t>
          </a:r>
        </a:p>
        <a:p>
          <a:pPr algn="l"/>
          <a:endParaRPr lang="en-AU" sz="1200" b="0" baseline="0">
            <a:solidFill>
              <a:srgbClr val="6B2976"/>
            </a:solidFill>
          </a:endParaRPr>
        </a:p>
      </xdr:txBody>
    </xdr:sp>
    <xdr:clientData/>
  </xdr:twoCellAnchor>
  <xdr:oneCellAnchor>
    <xdr:from>
      <xdr:col>53</xdr:col>
      <xdr:colOff>14968</xdr:colOff>
      <xdr:row>9</xdr:row>
      <xdr:rowOff>51760</xdr:rowOff>
    </xdr:from>
    <xdr:ext cx="409394" cy="390963"/>
    <xdr:sp macro="" textlink="">
      <xdr:nvSpPr>
        <xdr:cNvPr id="9" name="Oval 8"/>
        <xdr:cNvSpPr/>
      </xdr:nvSpPr>
      <xdr:spPr>
        <a:xfrm>
          <a:off x="17418504" y="163018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54</xdr:col>
      <xdr:colOff>28235</xdr:colOff>
      <xdr:row>5</xdr:row>
      <xdr:rowOff>179620</xdr:rowOff>
    </xdr:from>
    <xdr:to>
      <xdr:col>61</xdr:col>
      <xdr:colOff>27216</xdr:colOff>
      <xdr:row>8</xdr:row>
      <xdr:rowOff>27211</xdr:rowOff>
    </xdr:to>
    <xdr:sp macro="" textlink="">
      <xdr:nvSpPr>
        <xdr:cNvPr id="7" name="Rectangle 6"/>
        <xdr:cNvSpPr/>
      </xdr:nvSpPr>
      <xdr:spPr>
        <a:xfrm>
          <a:off x="17554235" y="1132120"/>
          <a:ext cx="6802552" cy="419091"/>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400" b="1" baseline="0">
              <a:solidFill>
                <a:srgbClr val="6B2976"/>
              </a:solidFill>
            </a:rPr>
            <a:t>CAUTION: </a:t>
          </a:r>
          <a:r>
            <a:rPr lang="en-AU" sz="1400" baseline="0">
              <a:solidFill>
                <a:srgbClr val="6B2976"/>
              </a:solidFill>
            </a:rPr>
            <a:t>note design change for location of afternoon and overnight shift options</a:t>
          </a:r>
          <a:endParaRPr lang="en-AU" sz="1600" b="0" baseline="0">
            <a:solidFill>
              <a:srgbClr val="6B2976"/>
            </a:solidFill>
          </a:endParaRPr>
        </a:p>
      </xdr:txBody>
    </xdr:sp>
    <xdr:clientData/>
  </xdr:twoCellAnchor>
  <xdr:oneCellAnchor>
    <xdr:from>
      <xdr:col>53</xdr:col>
      <xdr:colOff>31298</xdr:colOff>
      <xdr:row>5</xdr:row>
      <xdr:rowOff>60</xdr:rowOff>
    </xdr:from>
    <xdr:ext cx="417738" cy="390963"/>
    <xdr:sp macro="" textlink="">
      <xdr:nvSpPr>
        <xdr:cNvPr id="10" name="Oval 9"/>
        <xdr:cNvSpPr/>
      </xdr:nvSpPr>
      <xdr:spPr>
        <a:xfrm>
          <a:off x="17434834" y="952560"/>
          <a:ext cx="417738"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391886"/>
          <a:ext cx="1009651" cy="528305"/>
        </a:xfrm>
        <a:prstGeom prst="rect">
          <a:avLst/>
        </a:prstGeom>
      </xdr:spPr>
    </xdr:pic>
    <xdr:clientData/>
  </xdr:oneCellAnchor>
  <xdr:twoCellAnchor>
    <xdr:from>
      <xdr:col>30</xdr:col>
      <xdr:colOff>547686</xdr:colOff>
      <xdr:row>50</xdr:row>
      <xdr:rowOff>95243</xdr:rowOff>
    </xdr:from>
    <xdr:to>
      <xdr:col>31</xdr:col>
      <xdr:colOff>2339998</xdr:colOff>
      <xdr:row>51</xdr:row>
      <xdr:rowOff>167543</xdr:rowOff>
    </xdr:to>
    <xdr:sp macro="" textlink="">
      <xdr:nvSpPr>
        <xdr:cNvPr id="4" name="TextBox 3"/>
        <xdr:cNvSpPr txBox="1"/>
      </xdr:nvSpPr>
      <xdr:spPr>
        <a:xfrm>
          <a:off x="18026061" y="8084337"/>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4" name="TextBox 3"/>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8" name="TextBox 7"/>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2" name="TextBox 11"/>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4" name="TextBox 13"/>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6" name="TextBox 15"/>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T39"/>
  <sheetViews>
    <sheetView showGridLines="0" tabSelected="1" zoomScale="80" zoomScaleNormal="80" workbookViewId="0"/>
  </sheetViews>
  <sheetFormatPr defaultColWidth="0" defaultRowHeight="12" customHeight="1" zeroHeight="1"/>
  <cols>
    <col min="1" max="1" width="1.7109375" style="16" customWidth="1"/>
    <col min="2" max="2" width="4.7109375" style="16" customWidth="1"/>
    <col min="3" max="3" width="21.5703125" style="16" customWidth="1"/>
    <col min="4" max="19" width="9.140625" style="16" customWidth="1"/>
    <col min="20" max="20" width="1.7109375" style="16" customWidth="1"/>
    <col min="21" max="16384" width="9.140625" style="16" hidden="1"/>
  </cols>
  <sheetData>
    <row r="1" spans="1:19" ht="7.5" customHeight="1">
      <c r="A1" s="16" t="s">
        <v>187</v>
      </c>
    </row>
    <row r="2" spans="1:19">
      <c r="B2" s="90"/>
      <c r="C2" s="90"/>
      <c r="D2" s="90"/>
      <c r="E2" s="90"/>
      <c r="F2" s="90"/>
      <c r="G2" s="90"/>
      <c r="H2" s="90"/>
      <c r="I2" s="90"/>
      <c r="J2" s="90"/>
      <c r="K2" s="90"/>
      <c r="L2" s="90"/>
      <c r="M2" s="90"/>
      <c r="N2" s="90"/>
      <c r="O2" s="90"/>
      <c r="P2" s="90"/>
      <c r="Q2" s="90"/>
      <c r="R2" s="90"/>
      <c r="S2" s="90"/>
    </row>
    <row r="3" spans="1:19">
      <c r="B3" s="90"/>
      <c r="C3" s="90"/>
      <c r="D3" s="90"/>
      <c r="E3" s="90"/>
      <c r="F3" s="90"/>
      <c r="G3" s="90"/>
      <c r="H3" s="90"/>
      <c r="I3" s="90"/>
      <c r="J3" s="90"/>
      <c r="K3" s="90"/>
      <c r="L3" s="90"/>
      <c r="M3" s="90"/>
      <c r="N3" s="90"/>
      <c r="O3" s="90"/>
      <c r="P3" s="90"/>
      <c r="Q3" s="90"/>
      <c r="R3" s="90"/>
      <c r="S3" s="90"/>
    </row>
    <row r="4" spans="1:19">
      <c r="B4" s="90"/>
      <c r="C4" s="90"/>
      <c r="D4" s="90"/>
      <c r="E4" s="90"/>
      <c r="F4" s="90"/>
      <c r="G4" s="90"/>
      <c r="H4" s="90"/>
      <c r="I4" s="90"/>
      <c r="J4" s="90"/>
      <c r="K4" s="90"/>
      <c r="L4" s="90"/>
      <c r="M4" s="90"/>
      <c r="N4" s="90"/>
      <c r="O4" s="90"/>
      <c r="P4" s="90"/>
      <c r="Q4" s="90"/>
      <c r="R4" s="90"/>
      <c r="S4" s="90"/>
    </row>
    <row r="5" spans="1:19">
      <c r="B5" s="90"/>
      <c r="C5" s="90"/>
      <c r="D5" s="90"/>
      <c r="E5" s="90"/>
      <c r="F5" s="90"/>
      <c r="G5" s="90"/>
      <c r="H5" s="90"/>
      <c r="I5" s="90"/>
      <c r="J5" s="90"/>
      <c r="K5" s="90"/>
      <c r="L5" s="90"/>
      <c r="M5" s="90"/>
      <c r="N5" s="90"/>
      <c r="O5" s="90"/>
      <c r="P5" s="90"/>
      <c r="Q5" s="90"/>
      <c r="R5" s="90"/>
      <c r="S5" s="90"/>
    </row>
    <row r="6" spans="1:19">
      <c r="B6" s="90"/>
      <c r="C6" s="90"/>
      <c r="D6" s="90"/>
      <c r="E6" s="90"/>
      <c r="F6" s="90"/>
      <c r="G6" s="90"/>
      <c r="H6" s="90"/>
      <c r="I6" s="90"/>
      <c r="J6" s="90"/>
      <c r="K6" s="90"/>
      <c r="L6" s="90"/>
      <c r="M6" s="90"/>
      <c r="N6" s="90"/>
      <c r="O6" s="90"/>
      <c r="P6" s="90"/>
      <c r="Q6" s="90"/>
      <c r="R6" s="90"/>
      <c r="S6" s="90"/>
    </row>
    <row r="7" spans="1:19">
      <c r="B7" s="90"/>
      <c r="C7" s="90"/>
      <c r="D7" s="90"/>
      <c r="E7" s="90"/>
      <c r="F7" s="90"/>
      <c r="G7" s="90"/>
      <c r="H7" s="90"/>
      <c r="I7" s="90"/>
      <c r="J7" s="91"/>
      <c r="K7" s="90"/>
      <c r="L7" s="90"/>
      <c r="M7" s="90"/>
      <c r="N7" s="90"/>
      <c r="O7" s="90"/>
      <c r="P7" s="90"/>
      <c r="Q7" s="90"/>
      <c r="R7" s="90"/>
      <c r="S7" s="90"/>
    </row>
    <row r="8" spans="1:19">
      <c r="B8" s="90"/>
      <c r="C8" s="90"/>
      <c r="D8" s="90"/>
      <c r="E8" s="90"/>
      <c r="F8" s="90"/>
      <c r="G8" s="90"/>
      <c r="H8" s="90"/>
      <c r="I8" s="90"/>
      <c r="J8" s="90"/>
      <c r="K8" s="90"/>
      <c r="L8" s="90"/>
      <c r="M8" s="90"/>
      <c r="N8" s="90"/>
      <c r="O8" s="90"/>
      <c r="P8" s="90"/>
      <c r="Q8" s="90"/>
      <c r="R8" s="90"/>
      <c r="S8" s="90"/>
    </row>
    <row r="9" spans="1:19">
      <c r="B9" s="90"/>
      <c r="C9" s="90"/>
      <c r="D9" s="90"/>
      <c r="E9" s="90"/>
      <c r="F9" s="90"/>
      <c r="G9" s="90"/>
      <c r="H9" s="90"/>
      <c r="I9" s="90"/>
      <c r="J9" s="90"/>
      <c r="K9" s="90"/>
      <c r="L9" s="90"/>
      <c r="M9" s="90"/>
      <c r="N9" s="90"/>
      <c r="O9" s="90"/>
      <c r="P9" s="90"/>
      <c r="Q9" s="90"/>
      <c r="R9" s="90"/>
      <c r="S9" s="90"/>
    </row>
    <row r="10" spans="1:19">
      <c r="B10" s="90"/>
      <c r="C10" s="90"/>
      <c r="D10" s="90"/>
      <c r="E10" s="90"/>
      <c r="F10" s="90"/>
      <c r="G10" s="90"/>
      <c r="H10" s="90"/>
      <c r="I10" s="90"/>
      <c r="J10" s="90"/>
      <c r="K10" s="90"/>
      <c r="L10" s="90"/>
      <c r="M10" s="90"/>
      <c r="N10" s="90"/>
      <c r="O10" s="90"/>
      <c r="P10" s="90"/>
      <c r="Q10" s="90"/>
      <c r="R10" s="90"/>
      <c r="S10" s="90"/>
    </row>
    <row r="11" spans="1:19" ht="30" customHeight="1">
      <c r="B11" s="90"/>
      <c r="C11" s="678" t="s">
        <v>681</v>
      </c>
      <c r="D11" s="90"/>
      <c r="E11" s="90"/>
      <c r="F11" s="90"/>
      <c r="G11" s="90"/>
      <c r="H11" s="90"/>
      <c r="I11" s="90"/>
      <c r="J11" s="90"/>
      <c r="K11" s="90"/>
      <c r="L11" s="90"/>
      <c r="M11" s="90"/>
      <c r="N11" s="90"/>
      <c r="O11" s="90"/>
      <c r="P11" s="90"/>
      <c r="Q11" s="90"/>
      <c r="R11" s="90"/>
      <c r="S11" s="90"/>
    </row>
    <row r="12" spans="1:19" ht="30" customHeight="1">
      <c r="B12" s="90"/>
      <c r="C12" s="678" t="s">
        <v>682</v>
      </c>
      <c r="D12" s="90"/>
      <c r="E12" s="90"/>
      <c r="F12" s="90"/>
      <c r="G12" s="90"/>
      <c r="H12" s="90"/>
      <c r="I12" s="90"/>
      <c r="J12" s="90"/>
      <c r="K12" s="90"/>
      <c r="L12" s="90"/>
      <c r="M12" s="90"/>
      <c r="N12" s="90"/>
      <c r="O12" s="90"/>
      <c r="P12" s="90"/>
      <c r="Q12" s="90"/>
      <c r="R12" s="90"/>
      <c r="S12" s="90"/>
    </row>
    <row r="13" spans="1:19">
      <c r="B13" s="90"/>
      <c r="C13" s="90"/>
      <c r="D13" s="90"/>
      <c r="E13" s="90"/>
      <c r="F13" s="90"/>
      <c r="G13" s="90"/>
      <c r="H13" s="90"/>
      <c r="I13" s="90"/>
      <c r="J13" s="90"/>
      <c r="K13" s="90"/>
      <c r="L13" s="90"/>
      <c r="M13" s="90"/>
      <c r="N13" s="90"/>
      <c r="O13" s="90"/>
      <c r="P13" s="90"/>
      <c r="Q13" s="90"/>
      <c r="R13" s="90"/>
      <c r="S13" s="90"/>
    </row>
    <row r="14" spans="1:19">
      <c r="B14" s="90"/>
      <c r="C14" s="90"/>
      <c r="D14" s="90"/>
      <c r="E14" s="90"/>
      <c r="F14" s="90"/>
      <c r="G14" s="90"/>
      <c r="H14" s="90"/>
      <c r="I14" s="90"/>
      <c r="J14" s="90"/>
      <c r="K14" s="90"/>
      <c r="L14" s="90"/>
      <c r="M14" s="90"/>
      <c r="N14" s="90"/>
      <c r="O14" s="90"/>
      <c r="P14" s="90"/>
      <c r="Q14" s="90"/>
      <c r="R14" s="90"/>
      <c r="S14" s="90"/>
    </row>
    <row r="15" spans="1:19">
      <c r="B15" s="90"/>
      <c r="C15" s="90"/>
      <c r="D15" s="90"/>
      <c r="E15" s="90"/>
      <c r="F15" s="90"/>
      <c r="G15" s="90"/>
      <c r="H15" s="90"/>
      <c r="I15" s="90"/>
      <c r="J15" s="90"/>
      <c r="K15" s="90"/>
      <c r="L15" s="90"/>
      <c r="M15" s="90"/>
      <c r="N15" s="90"/>
      <c r="O15" s="90"/>
      <c r="P15" s="90"/>
      <c r="Q15" s="90"/>
      <c r="R15" s="90"/>
      <c r="S15" s="90"/>
    </row>
    <row r="16" spans="1:19">
      <c r="B16" s="90"/>
      <c r="C16" s="90"/>
      <c r="D16" s="90"/>
      <c r="E16" s="90"/>
      <c r="F16" s="90"/>
      <c r="G16" s="90"/>
      <c r="H16" s="90"/>
      <c r="I16" s="90"/>
      <c r="J16" s="90"/>
      <c r="K16" s="90"/>
      <c r="L16" s="90"/>
      <c r="M16" s="90"/>
      <c r="N16" s="90"/>
      <c r="O16" s="90"/>
      <c r="P16" s="90"/>
      <c r="Q16" s="90"/>
      <c r="R16" s="90"/>
      <c r="S16" s="90"/>
    </row>
    <row r="17" spans="2:19">
      <c r="B17" s="90"/>
      <c r="C17" s="90"/>
      <c r="D17" s="90"/>
      <c r="E17" s="90"/>
      <c r="F17" s="90"/>
      <c r="G17" s="90"/>
      <c r="H17" s="90"/>
      <c r="I17" s="90"/>
      <c r="J17" s="90"/>
      <c r="K17" s="90"/>
      <c r="L17" s="90"/>
      <c r="M17" s="90"/>
      <c r="N17" s="90"/>
      <c r="O17" s="90"/>
      <c r="P17" s="90"/>
      <c r="Q17" s="90"/>
      <c r="R17" s="90"/>
      <c r="S17" s="90"/>
    </row>
    <row r="18" spans="2:19">
      <c r="B18" s="90"/>
      <c r="C18" s="90"/>
      <c r="D18" s="90"/>
      <c r="E18" s="90"/>
      <c r="F18" s="90"/>
      <c r="G18" s="90"/>
      <c r="H18" s="90"/>
      <c r="I18" s="90"/>
      <c r="J18" s="90"/>
      <c r="K18" s="90"/>
      <c r="L18" s="90"/>
      <c r="M18" s="90"/>
      <c r="N18" s="90"/>
      <c r="O18" s="90"/>
      <c r="P18" s="90"/>
      <c r="Q18" s="90"/>
      <c r="R18" s="90"/>
      <c r="S18" s="90"/>
    </row>
    <row r="19" spans="2:19">
      <c r="B19" s="90"/>
      <c r="C19" s="90"/>
      <c r="D19" s="90"/>
      <c r="E19" s="90"/>
      <c r="F19" s="90"/>
      <c r="G19" s="90"/>
      <c r="H19" s="90"/>
      <c r="I19" s="90"/>
      <c r="J19" s="90"/>
      <c r="K19" s="90"/>
      <c r="L19" s="90"/>
      <c r="M19" s="90"/>
      <c r="N19" s="90"/>
      <c r="O19" s="90"/>
      <c r="P19" s="90"/>
      <c r="Q19" s="90"/>
      <c r="R19" s="90"/>
      <c r="S19" s="90"/>
    </row>
    <row r="20" spans="2:19">
      <c r="B20" s="90"/>
      <c r="C20" s="90"/>
      <c r="D20" s="90"/>
      <c r="E20" s="90"/>
      <c r="F20" s="90"/>
      <c r="G20" s="90"/>
      <c r="H20" s="90"/>
      <c r="I20" s="90"/>
      <c r="J20" s="90"/>
      <c r="K20" s="90"/>
      <c r="L20" s="90"/>
      <c r="M20" s="90"/>
      <c r="N20" s="90"/>
      <c r="O20" s="90"/>
      <c r="P20" s="90"/>
      <c r="Q20" s="90"/>
      <c r="R20" s="90"/>
      <c r="S20" s="90"/>
    </row>
    <row r="21" spans="2:19">
      <c r="B21" s="90"/>
      <c r="C21" s="90"/>
      <c r="D21" s="90"/>
      <c r="E21" s="90"/>
      <c r="F21" s="90"/>
      <c r="G21" s="90"/>
      <c r="H21" s="90"/>
      <c r="I21" s="90"/>
      <c r="J21" s="90"/>
      <c r="K21" s="90"/>
      <c r="L21" s="90"/>
      <c r="M21" s="90"/>
      <c r="N21" s="90"/>
      <c r="O21" s="90"/>
      <c r="P21" s="90"/>
      <c r="Q21" s="90"/>
      <c r="R21" s="90"/>
      <c r="S21" s="90"/>
    </row>
    <row r="22" spans="2:19" ht="15.75">
      <c r="B22" s="90"/>
      <c r="C22" s="677" t="s">
        <v>683</v>
      </c>
      <c r="D22" s="90"/>
      <c r="E22" s="90"/>
      <c r="F22" s="90"/>
      <c r="G22" s="90"/>
      <c r="H22" s="90"/>
      <c r="I22" s="90"/>
      <c r="J22" s="90"/>
      <c r="K22" s="90"/>
      <c r="L22" s="90"/>
      <c r="M22" s="90"/>
      <c r="N22" s="90"/>
      <c r="O22" s="90"/>
      <c r="P22" s="93"/>
      <c r="Q22" s="90"/>
      <c r="R22" s="90"/>
      <c r="S22" s="90"/>
    </row>
    <row r="23" spans="2:19">
      <c r="B23" s="90"/>
      <c r="C23" s="680">
        <v>44391</v>
      </c>
      <c r="D23" s="90"/>
      <c r="E23" s="90"/>
      <c r="F23" s="90"/>
      <c r="G23" s="90"/>
      <c r="H23" s="90"/>
      <c r="I23" s="90"/>
      <c r="J23" s="90"/>
      <c r="K23" s="90"/>
      <c r="L23" s="90"/>
      <c r="M23" s="90"/>
      <c r="N23" s="90"/>
      <c r="O23" s="90"/>
      <c r="P23" s="90"/>
      <c r="Q23" s="90"/>
      <c r="R23" s="90"/>
      <c r="S23" s="90"/>
    </row>
    <row r="24" spans="2:19" ht="12.75">
      <c r="B24" s="90"/>
      <c r="C24" s="92"/>
      <c r="D24" s="90"/>
      <c r="E24" s="90"/>
      <c r="F24" s="90"/>
      <c r="G24" s="90"/>
      <c r="H24" s="90"/>
      <c r="I24" s="90"/>
      <c r="J24" s="90"/>
      <c r="K24" s="90"/>
      <c r="L24" s="90"/>
      <c r="M24" s="90"/>
      <c r="N24" s="90"/>
      <c r="O24" s="90"/>
      <c r="P24" s="90"/>
      <c r="Q24" s="90"/>
      <c r="R24" s="90"/>
      <c r="S24" s="90"/>
    </row>
    <row r="25" spans="2:19" ht="12.75">
      <c r="B25" s="90"/>
      <c r="C25" s="92"/>
      <c r="D25" s="90"/>
      <c r="E25" s="90"/>
      <c r="F25" s="90"/>
      <c r="G25" s="90"/>
      <c r="H25" s="90"/>
      <c r="I25" s="90"/>
      <c r="J25" s="90"/>
      <c r="K25" s="90"/>
      <c r="L25" s="90"/>
      <c r="M25" s="90"/>
      <c r="N25" s="90"/>
      <c r="O25" s="90"/>
      <c r="P25" s="90"/>
      <c r="Q25" s="90"/>
      <c r="R25" s="90"/>
      <c r="S25" s="90"/>
    </row>
    <row r="26" spans="2:19" ht="15.75">
      <c r="B26" s="90"/>
      <c r="C26" s="677"/>
      <c r="D26" s="90"/>
      <c r="E26" s="90"/>
      <c r="F26" s="90"/>
      <c r="G26" s="90"/>
      <c r="H26" s="90"/>
      <c r="I26" s="90"/>
      <c r="J26" s="90"/>
      <c r="K26" s="90"/>
      <c r="L26" s="90"/>
      <c r="M26" s="90"/>
      <c r="N26" s="90"/>
      <c r="O26" s="90"/>
      <c r="P26" s="90"/>
      <c r="Q26" s="90"/>
      <c r="R26" s="90"/>
      <c r="S26" s="90"/>
    </row>
    <row r="27" spans="2:19">
      <c r="B27" s="90"/>
      <c r="C27" s="90"/>
      <c r="D27" s="90"/>
      <c r="E27" s="90"/>
      <c r="F27" s="90"/>
      <c r="G27" s="90"/>
      <c r="H27" s="90"/>
      <c r="I27" s="90"/>
      <c r="J27" s="90"/>
      <c r="K27" s="90"/>
      <c r="L27" s="90"/>
      <c r="M27" s="90"/>
      <c r="N27" s="90"/>
      <c r="O27" s="90"/>
      <c r="P27" s="90"/>
      <c r="Q27" s="90"/>
      <c r="R27" s="90"/>
      <c r="S27" s="90"/>
    </row>
    <row r="28" spans="2:19">
      <c r="B28" s="90"/>
      <c r="C28" s="90"/>
      <c r="D28" s="90"/>
      <c r="E28" s="90"/>
      <c r="F28" s="90"/>
      <c r="G28" s="90"/>
      <c r="H28" s="90"/>
      <c r="I28" s="90"/>
      <c r="J28" s="90"/>
      <c r="K28" s="90"/>
      <c r="L28" s="90"/>
      <c r="M28" s="90"/>
      <c r="N28" s="90"/>
      <c r="O28" s="90"/>
      <c r="P28" s="90"/>
      <c r="Q28" s="90"/>
      <c r="R28" s="90"/>
      <c r="S28" s="90"/>
    </row>
    <row r="29" spans="2:19">
      <c r="B29" s="90"/>
      <c r="C29" s="90"/>
      <c r="D29" s="90"/>
      <c r="E29" s="90"/>
      <c r="F29" s="90"/>
      <c r="G29" s="90"/>
      <c r="H29" s="90"/>
      <c r="I29" s="90"/>
      <c r="J29" s="90"/>
      <c r="K29" s="90"/>
      <c r="L29" s="90"/>
      <c r="M29" s="90"/>
      <c r="N29" s="90"/>
      <c r="O29" s="90"/>
      <c r="P29" s="90"/>
      <c r="Q29" s="90"/>
      <c r="R29" s="90"/>
      <c r="S29" s="90"/>
    </row>
    <row r="30" spans="2:19">
      <c r="B30" s="90"/>
      <c r="C30" s="90"/>
      <c r="D30" s="90"/>
      <c r="E30" s="90"/>
      <c r="F30" s="90"/>
      <c r="G30" s="90"/>
      <c r="H30" s="90"/>
      <c r="I30" s="90"/>
      <c r="J30" s="90"/>
      <c r="K30" s="90"/>
      <c r="L30" s="90"/>
      <c r="M30" s="90"/>
      <c r="N30" s="90"/>
      <c r="O30" s="90"/>
      <c r="P30" s="90"/>
      <c r="Q30" s="90"/>
      <c r="R30" s="90"/>
      <c r="S30" s="90"/>
    </row>
    <row r="31" spans="2:19">
      <c r="B31" s="90"/>
      <c r="C31" s="90"/>
      <c r="D31" s="90"/>
      <c r="E31" s="90"/>
      <c r="F31" s="90"/>
      <c r="G31" s="90"/>
      <c r="H31" s="90"/>
      <c r="I31" s="90"/>
      <c r="J31" s="90"/>
      <c r="K31" s="90"/>
      <c r="L31" s="90"/>
      <c r="M31" s="90"/>
      <c r="N31" s="90"/>
      <c r="O31" s="90"/>
      <c r="P31" s="90"/>
      <c r="Q31" s="90"/>
      <c r="R31" s="90"/>
      <c r="S31" s="90"/>
    </row>
    <row r="32" spans="2:19">
      <c r="B32" s="90"/>
      <c r="C32" s="90"/>
      <c r="D32" s="90"/>
      <c r="E32" s="90"/>
      <c r="F32" s="90"/>
      <c r="G32" s="90"/>
      <c r="H32" s="90"/>
      <c r="I32" s="90"/>
      <c r="J32" s="90"/>
      <c r="K32" s="90"/>
      <c r="L32" s="90"/>
      <c r="M32" s="90"/>
      <c r="N32" s="90"/>
      <c r="O32" s="90"/>
      <c r="P32" s="90"/>
      <c r="Q32" s="90"/>
      <c r="R32" s="90"/>
      <c r="S32" s="90"/>
    </row>
    <row r="33" spans="2:19">
      <c r="B33" s="90"/>
      <c r="C33" s="90"/>
      <c r="D33" s="90"/>
      <c r="E33" s="90"/>
      <c r="F33" s="90"/>
      <c r="G33" s="90"/>
      <c r="H33" s="90"/>
      <c r="I33" s="90"/>
      <c r="J33" s="90"/>
      <c r="K33" s="90"/>
      <c r="L33" s="90"/>
      <c r="M33" s="90"/>
      <c r="N33" s="90"/>
      <c r="O33" s="90"/>
      <c r="P33" s="90"/>
      <c r="Q33" s="90"/>
      <c r="R33" s="90"/>
      <c r="S33" s="90"/>
    </row>
    <row r="34" spans="2:19">
      <c r="B34" s="90"/>
      <c r="C34" s="90"/>
      <c r="D34" s="90"/>
      <c r="E34" s="90"/>
      <c r="F34" s="90"/>
      <c r="G34" s="90"/>
      <c r="H34" s="90"/>
      <c r="I34" s="90"/>
      <c r="J34" s="90"/>
      <c r="K34" s="90"/>
      <c r="L34" s="90"/>
      <c r="M34" s="90"/>
      <c r="N34" s="90"/>
      <c r="O34" s="90"/>
      <c r="P34" s="90"/>
      <c r="Q34" s="90"/>
      <c r="R34" s="90"/>
      <c r="S34" s="90"/>
    </row>
    <row r="35" spans="2:19">
      <c r="B35" s="90"/>
      <c r="C35" s="90"/>
      <c r="D35" s="90"/>
      <c r="E35" s="90"/>
      <c r="F35" s="90"/>
      <c r="G35" s="90"/>
      <c r="H35" s="90"/>
      <c r="I35" s="90"/>
      <c r="J35" s="90"/>
      <c r="K35" s="90"/>
      <c r="L35" s="90"/>
      <c r="M35" s="90"/>
      <c r="N35" s="90"/>
      <c r="O35" s="90"/>
      <c r="P35" s="90"/>
      <c r="Q35" s="90"/>
      <c r="R35" s="90"/>
      <c r="S35" s="90"/>
    </row>
    <row r="36" spans="2:19" ht="7.5" customHeight="1"/>
    <row r="37" spans="2:19" ht="12" customHeight="1"/>
    <row r="38" spans="2:19" ht="12" customHeight="1"/>
    <row r="39" spans="2:19" ht="12" customHeight="1"/>
  </sheetData>
  <sheetProtection algorithmName="SHA-512" hashValue="kBcqQJ9I5gDWXb7NBEDGMKvFYH4mZM+BTiP7YtRhwDd6BUYIDCxXFC0F2wzc9K+909GDIRndRsvnxPCO5lz6DA==" saltValue="Nw782JX76f27DKEtT7jSUw==" spinCount="100000" sheet="1" objects="1" scenarios="1"/>
  <pageMargins left="0.25" right="0.25" top="0.75" bottom="0.75" header="0.3" footer="0.3"/>
  <pageSetup paperSize="9" scale="9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D189D1"/>
    <pageSetUpPr fitToPage="1"/>
  </sheetPr>
  <dimension ref="A1:AH142"/>
  <sheetViews>
    <sheetView showGridLines="0" zoomScale="80" zoomScaleNormal="80" workbookViewId="0">
      <pane xSplit="8" ySplit="9" topLeftCell="I10" activePane="bottomRight" state="frozen"/>
      <selection activeCell="I50" sqref="I50:AC50"/>
      <selection pane="topRight" activeCell="I50" sqref="I50:AC50"/>
      <selection pane="bottomLeft" activeCell="I50" sqref="I50:AC50"/>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(ROC)'!$E$23),"",'Step 2.Roster of Care (ROC)'!$E$23)</f>
        <v>0</v>
      </c>
      <c r="J8" s="806"/>
      <c r="K8" s="806"/>
      <c r="M8" s="629" t="s">
        <v>613</v>
      </c>
      <c r="N8" s="41"/>
      <c r="O8" s="795" t="str">
        <f>IF(ISBLANK('Step 2.Roster of Care (ROC)'!$E$23),"",IF(ISBLANK('Step 1. Enter overall info'!$K$33),"",'Step 1. Enter overall info'!$K$33))</f>
        <v/>
      </c>
      <c r="P8" s="795"/>
      <c r="Q8" s="795"/>
      <c r="S8" s="629" t="s">
        <v>614</v>
      </c>
      <c r="T8" s="41"/>
      <c r="U8" s="795" t="str">
        <f>IF(ISBLANK('Step 2.Roster of Care (ROC)'!$E$23),"",IF(ISBLANK('Step 1. Enter overall info'!$L$33),"",'Step 1. Enter overall info'!$L$33))</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ref="I39:X43" si="4">IF(LEN(J$36)&gt;0,IF(LEN(J26)&gt;0,J26,J15),"")</f>
        <v>0</v>
      </c>
      <c r="K39" s="191" t="str">
        <f t="shared" si="4"/>
        <v/>
      </c>
      <c r="L39" s="191" t="str">
        <f t="shared" si="4"/>
        <v/>
      </c>
      <c r="M39" s="191" t="str">
        <f t="shared" si="4"/>
        <v/>
      </c>
      <c r="N39" s="191" t="str">
        <f t="shared" si="4"/>
        <v/>
      </c>
      <c r="O39" s="191" t="str">
        <f t="shared" si="4"/>
        <v/>
      </c>
      <c r="P39" s="191" t="str">
        <f t="shared" si="4"/>
        <v/>
      </c>
      <c r="Q39" s="191" t="str">
        <f t="shared" si="4"/>
        <v/>
      </c>
      <c r="R39" s="191" t="str">
        <f t="shared" si="4"/>
        <v/>
      </c>
      <c r="S39" s="191" t="str">
        <f t="shared" si="4"/>
        <v/>
      </c>
      <c r="T39" s="191" t="str">
        <f t="shared" si="4"/>
        <v/>
      </c>
      <c r="U39" s="191" t="str">
        <f t="shared" si="4"/>
        <v/>
      </c>
      <c r="V39" s="191" t="str">
        <f t="shared" si="4"/>
        <v/>
      </c>
      <c r="W39" s="191" t="str">
        <f t="shared" si="4"/>
        <v/>
      </c>
      <c r="X39" s="191" t="str">
        <f t="shared" si="4"/>
        <v/>
      </c>
      <c r="Y39" s="191" t="str">
        <f t="shared" si="3"/>
        <v/>
      </c>
      <c r="Z39" s="191" t="str">
        <f t="shared" si="3"/>
        <v/>
      </c>
      <c r="AA39" s="191" t="str">
        <f t="shared" si="3"/>
        <v/>
      </c>
      <c r="AB39" s="191" t="str">
        <f t="shared" si="3"/>
        <v/>
      </c>
      <c r="AC39" s="191" t="str">
        <f t="shared" si="3"/>
        <v/>
      </c>
      <c r="AD39" s="81"/>
      <c r="AE39" s="484">
        <f t="shared" ref="AE39:AE43" si="5">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si="4"/>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5"/>
        <v>0</v>
      </c>
      <c r="AF40" s="212" t="str">
        <f>IF(SUM(I40:AC40)&gt;Sat, "Warning: More than 24 hours provided", "Check: Ok")</f>
        <v>Check: Ok</v>
      </c>
    </row>
    <row r="41" spans="4:32" ht="15" customHeight="1">
      <c r="E41" s="182" t="s">
        <v>119</v>
      </c>
      <c r="F41" s="486"/>
      <c r="G41" s="181" t="s">
        <v>37</v>
      </c>
      <c r="H41" s="57"/>
      <c r="I41" s="191">
        <f t="shared" si="4"/>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5"/>
        <v>0</v>
      </c>
      <c r="AF41" s="212" t="str">
        <f>IF(SUM(I41:AC41)&gt;Sun, "Warning: More than 24 hours provided", "Check: Ok")</f>
        <v>Check: Ok</v>
      </c>
    </row>
    <row r="42" spans="4:32" ht="15" customHeight="1">
      <c r="E42" s="182" t="s">
        <v>38</v>
      </c>
      <c r="F42" s="486"/>
      <c r="G42" s="181" t="s">
        <v>39</v>
      </c>
      <c r="H42" s="57"/>
      <c r="I42" s="191">
        <f t="shared" si="4"/>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5"/>
        <v>0</v>
      </c>
      <c r="AF42" s="212" t="str">
        <f>IF(SUM(I42:AC42)&gt;Sleepover, "Warning: Total exceeds 7 nights", "Check: Ok")</f>
        <v>Check: Ok</v>
      </c>
    </row>
    <row r="43" spans="4:32" ht="15" customHeight="1">
      <c r="E43" s="182" t="s">
        <v>40</v>
      </c>
      <c r="F43" s="486"/>
      <c r="G43" s="181" t="s">
        <v>37</v>
      </c>
      <c r="H43" s="57"/>
      <c r="I43" s="191">
        <f t="shared" si="4"/>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5"/>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IF(SUM(I49:AC49)&gt;Dropdown_list!U46,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t="e">
        <f>VLOOKUP(INDEX('Step 1. Enter overall info'!$M$31:$M$40,MATCH(I8,'Step 1. Enter overall info'!$I$31:$I$40,0)),Dropdown_list!$F$124:$G$127,2,0)</f>
        <v>#N/A</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mTay/CQqedWpEHNfd5HSrDkvwaRWEdS1r+2rguEHSOodZpOcwJOuLMj/5B3ofndebeoiLP+CXfR0T5yEFKnqPQ==" saltValue="/qI33SctnDNMGKSMcgadJA=="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300" priority="67">
      <formula>IF(AE14="Check: OK", 1, 0)</formula>
    </cfRule>
  </conditionalFormatting>
  <conditionalFormatting sqref="AE25:AE29">
    <cfRule type="expression" dxfId="299" priority="63">
      <formula>IF(AE25="Check: OK", 1, 0)</formula>
    </cfRule>
  </conditionalFormatting>
  <conditionalFormatting sqref="AF1:AF8 AF21:AF30 AF11:AF14 AF45:AF48 AF33:AF38 AF16:AF19 AF40:AF43 AF90:AF1048576">
    <cfRule type="expression" dxfId="298" priority="64">
      <formula>IF(AF1="Check: OK", 1, 0)</formula>
    </cfRule>
  </conditionalFormatting>
  <conditionalFormatting sqref="AE38:AE43">
    <cfRule type="expression" dxfId="297" priority="59">
      <formula>IF(AE38="Check: OK", 1, 0)</formula>
    </cfRule>
  </conditionalFormatting>
  <conditionalFormatting sqref="AF23">
    <cfRule type="expression" dxfId="296" priority="62">
      <formula>IF(AF23="Check: OK", 1, 0)</formula>
    </cfRule>
  </conditionalFormatting>
  <conditionalFormatting sqref="AE49:AE50">
    <cfRule type="expression" dxfId="295" priority="61">
      <formula>IF(AE49="Check: OK", 1, 0)</formula>
    </cfRule>
  </conditionalFormatting>
  <conditionalFormatting sqref="AF36">
    <cfRule type="expression" dxfId="294" priority="58">
      <formula>IF(AF36="Check: OK", 1, 0)</formula>
    </cfRule>
  </conditionalFormatting>
  <conditionalFormatting sqref="AF25:AF29">
    <cfRule type="expression" dxfId="293" priority="53">
      <formula>IF(AF25="Check: OK", 1, 0)</formula>
    </cfRule>
  </conditionalFormatting>
  <conditionalFormatting sqref="AF30">
    <cfRule type="expression" dxfId="292" priority="52">
      <formula>IF(AF30="Check: OK", 1, 0)</formula>
    </cfRule>
  </conditionalFormatting>
  <conditionalFormatting sqref="AF38 AF40:AF42">
    <cfRule type="expression" dxfId="291" priority="51">
      <formula>IF(AF38="Check: OK", 1, 0)</formula>
    </cfRule>
  </conditionalFormatting>
  <conditionalFormatting sqref="AF43">
    <cfRule type="expression" dxfId="290" priority="50">
      <formula>IF(AF43="Check: OK", 1, 0)</formula>
    </cfRule>
  </conditionalFormatting>
  <conditionalFormatting sqref="I45:J45">
    <cfRule type="expression" dxfId="289" priority="48">
      <formula>IF(LEN(#REF!)&gt;0,TRUE,FALSE)</formula>
    </cfRule>
  </conditionalFormatting>
  <conditionalFormatting sqref="I38:AC43">
    <cfRule type="expression" dxfId="288" priority="46">
      <formula>IF(AND(LEN(I25)&gt;0,LEN(I38)&gt;0),TRUE,FALSE)</formula>
    </cfRule>
  </conditionalFormatting>
  <conditionalFormatting sqref="AF15">
    <cfRule type="expression" dxfId="287" priority="37">
      <formula>IF(AF15="Check: OK", 1, 0)</formula>
    </cfRule>
  </conditionalFormatting>
  <conditionalFormatting sqref="AF39">
    <cfRule type="expression" dxfId="286" priority="36">
      <formula>IF(AF39="Check: OK", 1, 0)</formula>
    </cfRule>
  </conditionalFormatting>
  <conditionalFormatting sqref="AF49">
    <cfRule type="expression" dxfId="285" priority="35">
      <formula>IF(AF49="Check: OK", 1, 0)</formula>
    </cfRule>
  </conditionalFormatting>
  <conditionalFormatting sqref="AF49">
    <cfRule type="expression" dxfId="284" priority="34">
      <formula>IF(AF49="Check: OK", 1, 0)</formula>
    </cfRule>
  </conditionalFormatting>
  <conditionalFormatting sqref="AF50">
    <cfRule type="expression" dxfId="283" priority="24">
      <formula>IF(AF50="Check: OK", 1, 0)</formula>
    </cfRule>
  </conditionalFormatting>
  <conditionalFormatting sqref="AE20">
    <cfRule type="expression" dxfId="282" priority="22">
      <formula>IF(AE20="Check: OK", 1, 0)</formula>
    </cfRule>
  </conditionalFormatting>
  <conditionalFormatting sqref="AF50">
    <cfRule type="expression" dxfId="281" priority="23">
      <formula>IF(AF50="Check: OK", 1, 0)</formula>
    </cfRule>
  </conditionalFormatting>
  <conditionalFormatting sqref="AE20">
    <cfRule type="expression" dxfId="280" priority="21">
      <formula>IF(AE20="Check: OK", 1, 0)</formula>
    </cfRule>
  </conditionalFormatting>
  <conditionalFormatting sqref="Y52 AK55:AK66 AD53:AD54 W53 AK68 AD67 W67 W69 AD69:AD73 AF79:AF84">
    <cfRule type="expression" dxfId="279" priority="8">
      <formula>IF(W52="Check: OK", 1, 0)</formula>
    </cfRule>
  </conditionalFormatting>
  <conditionalFormatting sqref="AE57:AE61 AE63 AE65:AE66">
    <cfRule type="expression" dxfId="278" priority="7">
      <formula>IF(AE57="Check: OK", 1, 0)</formula>
    </cfRule>
  </conditionalFormatting>
  <conditionalFormatting sqref="AC68">
    <cfRule type="expression" dxfId="277" priority="6">
      <formula>IF(AC68="Check: OK", 1, 0)</formula>
    </cfRule>
  </conditionalFormatting>
  <conditionalFormatting sqref="AC68">
    <cfRule type="expression" dxfId="276" priority="5">
      <formula>IF(AC68="Check: OK", 1, 0)</formula>
    </cfRule>
  </conditionalFormatting>
  <conditionalFormatting sqref="AE64">
    <cfRule type="expression" dxfId="275" priority="4">
      <formula>IF(AE64="Check: OK", 1, 0)</formula>
    </cfRule>
  </conditionalFormatting>
  <conditionalFormatting sqref="AE45">
    <cfRule type="expression" dxfId="274" priority="3">
      <formula>IF(AE45="Check: OK", 1, 0)</formula>
    </cfRule>
  </conditionalFormatting>
  <conditionalFormatting sqref="AE45">
    <cfRule type="expression" dxfId="273" priority="2">
      <formula>IF(AE45="Check: OK", 1, 0)</formula>
    </cfRule>
  </conditionalFormatting>
  <conditionalFormatting sqref="AE30">
    <cfRule type="expression" dxfId="272"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8" id="{BEC9A5B4-7ED3-4259-9555-5E500C19E2C7}">
            <xm:f>IF($C$8=Dropdown_list!$H$89,TRUE,FALSE)</xm:f>
            <x14:dxf>
              <font>
                <color rgb="FFFF0000"/>
              </font>
            </x14:dxf>
          </x14:cfRule>
          <x14:cfRule type="expression" priority="39" id="{D2237BDB-A9E6-44FB-B79E-F1CFAEBE291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(ROC)'!$E$24),"",'Step 2.Roster of Care (ROC)'!$E$24)</f>
        <v>0</v>
      </c>
      <c r="J8" s="806"/>
      <c r="K8" s="806"/>
      <c r="M8" s="629" t="s">
        <v>613</v>
      </c>
      <c r="N8" s="41"/>
      <c r="O8" s="795" t="str">
        <f>IF(ISBLANK('Step 2.Roster of Care (ROC)'!$E$24),"",IF(ISBLANK('Step 1. Enter overall info'!$K$34),"",'Step 1. Enter overall info'!$K$34))</f>
        <v/>
      </c>
      <c r="P8" s="795"/>
      <c r="Q8" s="795"/>
      <c r="S8" s="629" t="s">
        <v>614</v>
      </c>
      <c r="T8" s="41"/>
      <c r="U8" s="795" t="str">
        <f>IF(ISBLANK('Step 2.Roster of Care (ROC)'!$E$24),"",IF(ISBLANK('Step 1. Enter overall info'!$L$34),"",'Step 1. Enter overall info'!$L$34))</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IF(SUM(I49:AC49)&gt;Dropdown_list!U47,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H0wTgH2pMYzhMzlPyD+YTagWJg0Booj+x48Bigf4CaFUIxrOjEX9OgqNOZdth5ctFvKG+z1WJUu3h0Tgqkak+g==" saltValue="8yOuTxSSDpN7yrbnRvbXV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269" priority="65">
      <formula>IF(AE14="Check: OK", 1, 0)</formula>
    </cfRule>
  </conditionalFormatting>
  <conditionalFormatting sqref="AE25:AE29">
    <cfRule type="expression" dxfId="268" priority="61">
      <formula>IF(AE25="Check: OK", 1, 0)</formula>
    </cfRule>
  </conditionalFormatting>
  <conditionalFormatting sqref="AF1:AF8 AF21:AF30 AF11:AF14 AF45:AF48 AF33:AF38 AF16:AF19 AF40:AF43 AF90:AF1048576">
    <cfRule type="expression" dxfId="267" priority="62">
      <formula>IF(AF1="Check: OK", 1, 0)</formula>
    </cfRule>
  </conditionalFormatting>
  <conditionalFormatting sqref="AE38:AE43">
    <cfRule type="expression" dxfId="266" priority="57">
      <formula>IF(AE38="Check: OK", 1, 0)</formula>
    </cfRule>
  </conditionalFormatting>
  <conditionalFormatting sqref="AF23">
    <cfRule type="expression" dxfId="265" priority="60">
      <formula>IF(AF23="Check: OK", 1, 0)</formula>
    </cfRule>
  </conditionalFormatting>
  <conditionalFormatting sqref="AE49:AE50">
    <cfRule type="expression" dxfId="264" priority="59">
      <formula>IF(AE49="Check: OK", 1, 0)</formula>
    </cfRule>
  </conditionalFormatting>
  <conditionalFormatting sqref="AF36">
    <cfRule type="expression" dxfId="263" priority="56">
      <formula>IF(AF36="Check: OK", 1, 0)</formula>
    </cfRule>
  </conditionalFormatting>
  <conditionalFormatting sqref="AF25:AF29">
    <cfRule type="expression" dxfId="262" priority="51">
      <formula>IF(AF25="Check: OK", 1, 0)</formula>
    </cfRule>
  </conditionalFormatting>
  <conditionalFormatting sqref="AF30">
    <cfRule type="expression" dxfId="261" priority="50">
      <formula>IF(AF30="Check: OK", 1, 0)</formula>
    </cfRule>
  </conditionalFormatting>
  <conditionalFormatting sqref="AF38 AF40:AF42">
    <cfRule type="expression" dxfId="260" priority="49">
      <formula>IF(AF38="Check: OK", 1, 0)</formula>
    </cfRule>
  </conditionalFormatting>
  <conditionalFormatting sqref="AF43">
    <cfRule type="expression" dxfId="259" priority="48">
      <formula>IF(AF43="Check: OK", 1, 0)</formula>
    </cfRule>
  </conditionalFormatting>
  <conditionalFormatting sqref="I45:J45">
    <cfRule type="expression" dxfId="258" priority="46">
      <formula>IF(LEN(#REF!)&gt;0,TRUE,FALSE)</formula>
    </cfRule>
  </conditionalFormatting>
  <conditionalFormatting sqref="I38:AC43">
    <cfRule type="expression" dxfId="257" priority="43">
      <formula>IF(AND(LEN(I25)&gt;0,LEN(I38)&gt;0),TRUE,FALSE)</formula>
    </cfRule>
  </conditionalFormatting>
  <conditionalFormatting sqref="AF15">
    <cfRule type="expression" dxfId="256" priority="34">
      <formula>IF(AF15="Check: OK", 1, 0)</formula>
    </cfRule>
  </conditionalFormatting>
  <conditionalFormatting sqref="AF39">
    <cfRule type="expression" dxfId="255" priority="33">
      <formula>IF(AF39="Check: OK", 1, 0)</formula>
    </cfRule>
  </conditionalFormatting>
  <conditionalFormatting sqref="AF49">
    <cfRule type="expression" dxfId="254" priority="32">
      <formula>IF(AF49="Check: OK", 1, 0)</formula>
    </cfRule>
  </conditionalFormatting>
  <conditionalFormatting sqref="AF49">
    <cfRule type="expression" dxfId="253" priority="31">
      <formula>IF(AF49="Check: OK", 1, 0)</formula>
    </cfRule>
  </conditionalFormatting>
  <conditionalFormatting sqref="AE20">
    <cfRule type="expression" dxfId="252" priority="20">
      <formula>IF(AE20="Check: OK", 1, 0)</formula>
    </cfRule>
  </conditionalFormatting>
  <conditionalFormatting sqref="AF50">
    <cfRule type="expression" dxfId="251" priority="23">
      <formula>IF(AF50="Check: OK", 1, 0)</formula>
    </cfRule>
  </conditionalFormatting>
  <conditionalFormatting sqref="AF50">
    <cfRule type="expression" dxfId="250" priority="22">
      <formula>IF(AF50="Check: OK", 1, 0)</formula>
    </cfRule>
  </conditionalFormatting>
  <conditionalFormatting sqref="AE20">
    <cfRule type="expression" dxfId="249" priority="21">
      <formula>IF(AE20="Check: OK", 1, 0)</formula>
    </cfRule>
  </conditionalFormatting>
  <conditionalFormatting sqref="Y52 AK55:AK66 AD53:AD54 W53 AK68 AD67 W67 W69 AD69:AD73 AF79:AF84">
    <cfRule type="expression" dxfId="248" priority="8">
      <formula>IF(W52="Check: OK", 1, 0)</formula>
    </cfRule>
  </conditionalFormatting>
  <conditionalFormatting sqref="AE57:AE61 AE63 AE65:AE66">
    <cfRule type="expression" dxfId="247" priority="7">
      <formula>IF(AE57="Check: OK", 1, 0)</formula>
    </cfRule>
  </conditionalFormatting>
  <conditionalFormatting sqref="AC68">
    <cfRule type="expression" dxfId="246" priority="6">
      <formula>IF(AC68="Check: OK", 1, 0)</formula>
    </cfRule>
  </conditionalFormatting>
  <conditionalFormatting sqref="AC68">
    <cfRule type="expression" dxfId="245" priority="5">
      <formula>IF(AC68="Check: OK", 1, 0)</formula>
    </cfRule>
  </conditionalFormatting>
  <conditionalFormatting sqref="AE64">
    <cfRule type="expression" dxfId="244" priority="4">
      <formula>IF(AE64="Check: OK", 1, 0)</formula>
    </cfRule>
  </conditionalFormatting>
  <conditionalFormatting sqref="AE45">
    <cfRule type="expression" dxfId="243" priority="3">
      <formula>IF(AE45="Check: OK", 1, 0)</formula>
    </cfRule>
  </conditionalFormatting>
  <conditionalFormatting sqref="AE45">
    <cfRule type="expression" dxfId="242" priority="2">
      <formula>IF(AE45="Check: OK", 1, 0)</formula>
    </cfRule>
  </conditionalFormatting>
  <conditionalFormatting sqref="AE30">
    <cfRule type="expression" dxfId="241"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 id="{CB43881D-2B87-4C57-875C-A3AA71482B74}">
            <xm:f>IF($C$8=Dropdown_list!$H$89,TRUE,FALSE)</xm:f>
            <x14:dxf>
              <font>
                <color rgb="FFFF0000"/>
              </font>
            </x14:dxf>
          </x14:cfRule>
          <x14:cfRule type="expression" priority="36" id="{7F31A9AA-B85C-4C02-BFF9-5603541C6901}">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(ROC)'!$E$25),"",'Step 2.Roster of Care (ROC)'!$E$25)</f>
        <v>0</v>
      </c>
      <c r="J8" s="806"/>
      <c r="K8" s="806"/>
      <c r="M8" s="629" t="s">
        <v>613</v>
      </c>
      <c r="N8" s="41"/>
      <c r="O8" s="795" t="str">
        <f>IF(ISBLANK('Step 2.Roster of Care (ROC)'!$E$25),"",IF(ISBLANK('Step 1. Enter overall info'!$K$35),"",'Step 1. Enter overall info'!$K$35))</f>
        <v/>
      </c>
      <c r="P8" s="795"/>
      <c r="Q8" s="795"/>
      <c r="S8" s="629" t="s">
        <v>614</v>
      </c>
      <c r="T8" s="41"/>
      <c r="U8" s="795" t="str">
        <f>IF(ISBLANK('Step 2.Roster of Care (ROC)'!$E$25),"",IF(ISBLANK('Step 1. Enter overall info'!$L$35),"",'Step 1. Enter overall info'!$L$35))</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IF(SUM(I49:AC49)&gt;Dropdown_list!U48,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QUVdDaI8GwtngGK0tcG66p+XncHjHmeidyLgglHhxGBfnYqZfcGZS1HnW+HAJZpxxghWpOnZH5Uz2SzUV2qy1g==" saltValue="JUzmbfuz6I3sZ7oBHYcbA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238" priority="65">
      <formula>IF(AE14="Check: OK", 1, 0)</formula>
    </cfRule>
  </conditionalFormatting>
  <conditionalFormatting sqref="AE25:AE29">
    <cfRule type="expression" dxfId="237" priority="61">
      <formula>IF(AE25="Check: OK", 1, 0)</formula>
    </cfRule>
  </conditionalFormatting>
  <conditionalFormatting sqref="AF1:AF8 AF21:AF30 AF11:AF14 AF45:AF48 AF33:AF38 AF16:AF19 AF40:AF43 AF90:AF1048576">
    <cfRule type="expression" dxfId="236" priority="62">
      <formula>IF(AF1="Check: OK", 1, 0)</formula>
    </cfRule>
  </conditionalFormatting>
  <conditionalFormatting sqref="AE38:AE43">
    <cfRule type="expression" dxfId="235" priority="57">
      <formula>IF(AE38="Check: OK", 1, 0)</formula>
    </cfRule>
  </conditionalFormatting>
  <conditionalFormatting sqref="AF23">
    <cfRule type="expression" dxfId="234" priority="60">
      <formula>IF(AF23="Check: OK", 1, 0)</formula>
    </cfRule>
  </conditionalFormatting>
  <conditionalFormatting sqref="AE49:AE50">
    <cfRule type="expression" dxfId="233" priority="59">
      <formula>IF(AE49="Check: OK", 1, 0)</formula>
    </cfRule>
  </conditionalFormatting>
  <conditionalFormatting sqref="AF36">
    <cfRule type="expression" dxfId="232" priority="56">
      <formula>IF(AF36="Check: OK", 1, 0)</formula>
    </cfRule>
  </conditionalFormatting>
  <conditionalFormatting sqref="AF25:AF29">
    <cfRule type="expression" dxfId="231" priority="51">
      <formula>IF(AF25="Check: OK", 1, 0)</formula>
    </cfRule>
  </conditionalFormatting>
  <conditionalFormatting sqref="AF30">
    <cfRule type="expression" dxfId="230" priority="50">
      <formula>IF(AF30="Check: OK", 1, 0)</formula>
    </cfRule>
  </conditionalFormatting>
  <conditionalFormatting sqref="AF38 AF40:AF42">
    <cfRule type="expression" dxfId="229" priority="49">
      <formula>IF(AF38="Check: OK", 1, 0)</formula>
    </cfRule>
  </conditionalFormatting>
  <conditionalFormatting sqref="AF43">
    <cfRule type="expression" dxfId="228" priority="48">
      <formula>IF(AF43="Check: OK", 1, 0)</formula>
    </cfRule>
  </conditionalFormatting>
  <conditionalFormatting sqref="I45:J45">
    <cfRule type="expression" dxfId="227" priority="46">
      <formula>IF(LEN(#REF!)&gt;0,TRUE,FALSE)</formula>
    </cfRule>
  </conditionalFormatting>
  <conditionalFormatting sqref="I38:AC43">
    <cfRule type="expression" dxfId="226" priority="43">
      <formula>IF(AND(LEN(I25)&gt;0,LEN(I38)&gt;0),TRUE,FALSE)</formula>
    </cfRule>
  </conditionalFormatting>
  <conditionalFormatting sqref="AF15">
    <cfRule type="expression" dxfId="225" priority="34">
      <formula>IF(AF15="Check: OK", 1, 0)</formula>
    </cfRule>
  </conditionalFormatting>
  <conditionalFormatting sqref="AF39">
    <cfRule type="expression" dxfId="224" priority="33">
      <formula>IF(AF39="Check: OK", 1, 0)</formula>
    </cfRule>
  </conditionalFormatting>
  <conditionalFormatting sqref="AF49">
    <cfRule type="expression" dxfId="223" priority="32">
      <formula>IF(AF49="Check: OK", 1, 0)</formula>
    </cfRule>
  </conditionalFormatting>
  <conditionalFormatting sqref="AF49">
    <cfRule type="expression" dxfId="222" priority="31">
      <formula>IF(AF49="Check: OK", 1, 0)</formula>
    </cfRule>
  </conditionalFormatting>
  <conditionalFormatting sqref="AE20">
    <cfRule type="expression" dxfId="221" priority="20">
      <formula>IF(AE20="Check: OK", 1, 0)</formula>
    </cfRule>
  </conditionalFormatting>
  <conditionalFormatting sqref="AF50">
    <cfRule type="expression" dxfId="220" priority="23">
      <formula>IF(AF50="Check: OK", 1, 0)</formula>
    </cfRule>
  </conditionalFormatting>
  <conditionalFormatting sqref="AF50">
    <cfRule type="expression" dxfId="219" priority="22">
      <formula>IF(AF50="Check: OK", 1, 0)</formula>
    </cfRule>
  </conditionalFormatting>
  <conditionalFormatting sqref="AE20">
    <cfRule type="expression" dxfId="218" priority="21">
      <formula>IF(AE20="Check: OK", 1, 0)</formula>
    </cfRule>
  </conditionalFormatting>
  <conditionalFormatting sqref="Y52 AK55:AK66 AD53:AD54 W53 AK68 AD67 W67 W69 AD69:AD73 AF79:AF84">
    <cfRule type="expression" dxfId="217" priority="8">
      <formula>IF(W52="Check: OK", 1, 0)</formula>
    </cfRule>
  </conditionalFormatting>
  <conditionalFormatting sqref="AE57:AE61 AE63 AE65:AE66">
    <cfRule type="expression" dxfId="216" priority="7">
      <formula>IF(AE57="Check: OK", 1, 0)</formula>
    </cfRule>
  </conditionalFormatting>
  <conditionalFormatting sqref="AC68">
    <cfRule type="expression" dxfId="215" priority="6">
      <formula>IF(AC68="Check: OK", 1, 0)</formula>
    </cfRule>
  </conditionalFormatting>
  <conditionalFormatting sqref="AC68">
    <cfRule type="expression" dxfId="214" priority="5">
      <formula>IF(AC68="Check: OK", 1, 0)</formula>
    </cfRule>
  </conditionalFormatting>
  <conditionalFormatting sqref="AE64">
    <cfRule type="expression" dxfId="213" priority="4">
      <formula>IF(AE64="Check: OK", 1, 0)</formula>
    </cfRule>
  </conditionalFormatting>
  <conditionalFormatting sqref="AE45">
    <cfRule type="expression" dxfId="212" priority="3">
      <formula>IF(AE45="Check: OK", 1, 0)</formula>
    </cfRule>
  </conditionalFormatting>
  <conditionalFormatting sqref="AE45">
    <cfRule type="expression" dxfId="211" priority="2">
      <formula>IF(AE45="Check: OK", 1, 0)</formula>
    </cfRule>
  </conditionalFormatting>
  <conditionalFormatting sqref="AE30">
    <cfRule type="expression" dxfId="210"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5" id="{4B318A02-E83E-40BD-9273-4DC777521B63}">
            <xm:f>IF($C$8=Dropdown_list!$H$89,TRUE,FALSE)</xm:f>
            <x14:dxf>
              <font>
                <color rgb="FFFF0000"/>
              </font>
            </x14:dxf>
          </x14:cfRule>
          <x14:cfRule type="expression" priority="36" id="{E61B20D3-3446-476B-A32F-800CD1DD8B0C}">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(ROC)'!$E$26),"",'Step 2.Roster of Care (ROC)'!$E$26)</f>
        <v>0</v>
      </c>
      <c r="J8" s="806"/>
      <c r="K8" s="806"/>
      <c r="M8" s="629" t="s">
        <v>613</v>
      </c>
      <c r="N8" s="41"/>
      <c r="O8" s="795" t="str">
        <f>IF(ISBLANK('Step 2.Roster of Care (ROC)'!$E$26),"",IF(ISBLANK('Step 1. Enter overall info'!$K$36),"",'Step 1. Enter overall info'!$K$36))</f>
        <v/>
      </c>
      <c r="P8" s="795"/>
      <c r="Q8" s="795"/>
      <c r="S8" s="629" t="s">
        <v>614</v>
      </c>
      <c r="T8" s="41"/>
      <c r="U8" s="795" t="str">
        <f>IF(ISBLANK('Step 2.Roster of Care (ROC)'!$E$26),"",IF(ISBLANK('Step 1. Enter overall info'!$L$36),"",'Step 1. Enter overall info'!$L$36))</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IF(SUM(I49:AC49)&gt;Dropdown_list!U49,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UAkziwYAGlwLLOfXY+5F6yp1CVeGNcIhqPowEjhPoM1prZpOVBMFH8CSpE76kgPXC3aZxjvT5q3qBmQ1dftEDw==" saltValue="dC2H8V16PlsaO63O+d2AjQ=="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207" priority="65">
      <formula>IF(AE14="Check: OK", 1, 0)</formula>
    </cfRule>
  </conditionalFormatting>
  <conditionalFormatting sqref="AE25:AE29">
    <cfRule type="expression" dxfId="206" priority="61">
      <formula>IF(AE25="Check: OK", 1, 0)</formula>
    </cfRule>
  </conditionalFormatting>
  <conditionalFormatting sqref="AF1:AF8 AF21:AF30 AF11:AF14 AF45:AF48 AF33:AF38 AF16:AF19 AF40:AF43 AF90:AF1048576">
    <cfRule type="expression" dxfId="205" priority="62">
      <formula>IF(AF1="Check: OK", 1, 0)</formula>
    </cfRule>
  </conditionalFormatting>
  <conditionalFormatting sqref="AE38:AE43">
    <cfRule type="expression" dxfId="204" priority="57">
      <formula>IF(AE38="Check: OK", 1, 0)</formula>
    </cfRule>
  </conditionalFormatting>
  <conditionalFormatting sqref="AF23">
    <cfRule type="expression" dxfId="203" priority="60">
      <formula>IF(AF23="Check: OK", 1, 0)</formula>
    </cfRule>
  </conditionalFormatting>
  <conditionalFormatting sqref="AE49:AE50">
    <cfRule type="expression" dxfId="202" priority="59">
      <formula>IF(AE49="Check: OK", 1, 0)</formula>
    </cfRule>
  </conditionalFormatting>
  <conditionalFormatting sqref="AF36">
    <cfRule type="expression" dxfId="201" priority="56">
      <formula>IF(AF36="Check: OK", 1, 0)</formula>
    </cfRule>
  </conditionalFormatting>
  <conditionalFormatting sqref="AF25:AF29">
    <cfRule type="expression" dxfId="200" priority="51">
      <formula>IF(AF25="Check: OK", 1, 0)</formula>
    </cfRule>
  </conditionalFormatting>
  <conditionalFormatting sqref="AF30">
    <cfRule type="expression" dxfId="199" priority="50">
      <formula>IF(AF30="Check: OK", 1, 0)</formula>
    </cfRule>
  </conditionalFormatting>
  <conditionalFormatting sqref="AF38 AF40:AF42">
    <cfRule type="expression" dxfId="198" priority="49">
      <formula>IF(AF38="Check: OK", 1, 0)</formula>
    </cfRule>
  </conditionalFormatting>
  <conditionalFormatting sqref="AF43">
    <cfRule type="expression" dxfId="197" priority="48">
      <formula>IF(AF43="Check: OK", 1, 0)</formula>
    </cfRule>
  </conditionalFormatting>
  <conditionalFormatting sqref="I45:J45">
    <cfRule type="expression" dxfId="196" priority="46">
      <formula>IF(LEN(#REF!)&gt;0,TRUE,FALSE)</formula>
    </cfRule>
  </conditionalFormatting>
  <conditionalFormatting sqref="I38:AC43">
    <cfRule type="expression" dxfId="195" priority="43">
      <formula>IF(AND(LEN(I25)&gt;0,LEN(I38)&gt;0),TRUE,FALSE)</formula>
    </cfRule>
  </conditionalFormatting>
  <conditionalFormatting sqref="AF15">
    <cfRule type="expression" dxfId="194" priority="34">
      <formula>IF(AF15="Check: OK", 1, 0)</formula>
    </cfRule>
  </conditionalFormatting>
  <conditionalFormatting sqref="AF39">
    <cfRule type="expression" dxfId="193" priority="33">
      <formula>IF(AF39="Check: OK", 1, 0)</formula>
    </cfRule>
  </conditionalFormatting>
  <conditionalFormatting sqref="AF49">
    <cfRule type="expression" dxfId="192" priority="32">
      <formula>IF(AF49="Check: OK", 1, 0)</formula>
    </cfRule>
  </conditionalFormatting>
  <conditionalFormatting sqref="AF49">
    <cfRule type="expression" dxfId="191" priority="31">
      <formula>IF(AF49="Check: OK", 1, 0)</formula>
    </cfRule>
  </conditionalFormatting>
  <conditionalFormatting sqref="AE20">
    <cfRule type="expression" dxfId="190" priority="20">
      <formula>IF(AE20="Check: OK", 1, 0)</formula>
    </cfRule>
  </conditionalFormatting>
  <conditionalFormatting sqref="AF50">
    <cfRule type="expression" dxfId="189" priority="23">
      <formula>IF(AF50="Check: OK", 1, 0)</formula>
    </cfRule>
  </conditionalFormatting>
  <conditionalFormatting sqref="AF50">
    <cfRule type="expression" dxfId="188" priority="22">
      <formula>IF(AF50="Check: OK", 1, 0)</formula>
    </cfRule>
  </conditionalFormatting>
  <conditionalFormatting sqref="AE20">
    <cfRule type="expression" dxfId="187" priority="21">
      <formula>IF(AE20="Check: OK", 1, 0)</formula>
    </cfRule>
  </conditionalFormatting>
  <conditionalFormatting sqref="Y52 AK55:AK66 AD53:AD54 W53 AK68 AD67 W67 W69 AD69:AD73 AF79:AF84">
    <cfRule type="expression" dxfId="186" priority="8">
      <formula>IF(W52="Check: OK", 1, 0)</formula>
    </cfRule>
  </conditionalFormatting>
  <conditionalFormatting sqref="AE57:AE61 AE63 AE65:AE66">
    <cfRule type="expression" dxfId="185" priority="7">
      <formula>IF(AE57="Check: OK", 1, 0)</formula>
    </cfRule>
  </conditionalFormatting>
  <conditionalFormatting sqref="AC68">
    <cfRule type="expression" dxfId="184" priority="6">
      <formula>IF(AC68="Check: OK", 1, 0)</formula>
    </cfRule>
  </conditionalFormatting>
  <conditionalFormatting sqref="AC68">
    <cfRule type="expression" dxfId="183" priority="5">
      <formula>IF(AC68="Check: OK", 1, 0)</formula>
    </cfRule>
  </conditionalFormatting>
  <conditionalFormatting sqref="AE64">
    <cfRule type="expression" dxfId="182" priority="4">
      <formula>IF(AE64="Check: OK", 1, 0)</formula>
    </cfRule>
  </conditionalFormatting>
  <conditionalFormatting sqref="AE45">
    <cfRule type="expression" dxfId="181" priority="3">
      <formula>IF(AE45="Check: OK", 1, 0)</formula>
    </cfRule>
  </conditionalFormatting>
  <conditionalFormatting sqref="AE45">
    <cfRule type="expression" dxfId="180" priority="2">
      <formula>IF(AE45="Check: OK", 1, 0)</formula>
    </cfRule>
  </conditionalFormatting>
  <conditionalFormatting sqref="AE30">
    <cfRule type="expression" dxfId="179"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 id="{A4C1632A-0143-4457-8B01-DC974D68F701}">
            <xm:f>IF($C$8=Dropdown_list!$H$89,TRUE,FALSE)</xm:f>
            <x14:dxf>
              <font>
                <color rgb="FFFF0000"/>
              </font>
            </x14:dxf>
          </x14:cfRule>
          <x14:cfRule type="expression" priority="36" id="{BBF33361-0BBF-42C9-92CD-8BA0C5ABCEF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(ROC)'!$E$27),"",'Step 2.Roster of Care (ROC)'!$E$27)</f>
        <v>0</v>
      </c>
      <c r="J8" s="806"/>
      <c r="K8" s="806"/>
      <c r="M8" s="629" t="s">
        <v>613</v>
      </c>
      <c r="N8" s="41"/>
      <c r="O8" s="795" t="str">
        <f>IF(ISBLANK('Step 2.Roster of Care (ROC)'!$E$27),"",IF(ISBLANK('Step 1. Enter overall info'!$K$37),"",'Step 1. Enter overall info'!$K$37))</f>
        <v/>
      </c>
      <c r="P8" s="795"/>
      <c r="Q8" s="795"/>
      <c r="S8" s="629" t="s">
        <v>614</v>
      </c>
      <c r="T8" s="41"/>
      <c r="U8" s="795" t="str">
        <f>IF(ISBLANK('Step 2.Roster of Care (ROC)'!$E$27),"",IF(ISBLANK('Step 1. Enter overall info'!$L$37),"",'Step 1. Enter overall info'!$L$37))</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IF(SUM(I49:AC49)&gt;Dropdown_list!U50,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WKl0bIdyCLTK2hfV5KQIyn+AadjEYyYZvpS9taeJEKr6Y4R2sRoI24EnRG9DiwPvOQ0EexB8rgwoYWotYG3/g==" saltValue="xuAPExvEeuvg7vHKGvrRnQ=="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176" priority="58">
      <formula>IF(AE14="Check: OK", 1, 0)</formula>
    </cfRule>
  </conditionalFormatting>
  <conditionalFormatting sqref="AE25:AE29">
    <cfRule type="expression" dxfId="175" priority="56">
      <formula>IF(AE25="Check: OK", 1, 0)</formula>
    </cfRule>
  </conditionalFormatting>
  <conditionalFormatting sqref="AF1:AF8 AF21:AF30 AF11:AF14 AF45:AF48 AF33:AF38 AF16:AF19 AF40:AF43 AF90:AF1048576">
    <cfRule type="expression" dxfId="174" priority="57">
      <formula>IF(AF1="Check: OK", 1, 0)</formula>
    </cfRule>
  </conditionalFormatting>
  <conditionalFormatting sqref="AE38:AE43">
    <cfRule type="expression" dxfId="173" priority="52">
      <formula>IF(AE38="Check: OK", 1, 0)</formula>
    </cfRule>
  </conditionalFormatting>
  <conditionalFormatting sqref="AF23">
    <cfRule type="expression" dxfId="172" priority="55">
      <formula>IF(AF23="Check: OK", 1, 0)</formula>
    </cfRule>
  </conditionalFormatting>
  <conditionalFormatting sqref="AE49:AE50">
    <cfRule type="expression" dxfId="171" priority="54">
      <formula>IF(AE49="Check: OK", 1, 0)</formula>
    </cfRule>
  </conditionalFormatting>
  <conditionalFormatting sqref="AF36">
    <cfRule type="expression" dxfId="170" priority="51">
      <formula>IF(AF36="Check: OK", 1, 0)</formula>
    </cfRule>
  </conditionalFormatting>
  <conditionalFormatting sqref="AF25:AF29">
    <cfRule type="expression" dxfId="169" priority="50">
      <formula>IF(AF25="Check: OK", 1, 0)</formula>
    </cfRule>
  </conditionalFormatting>
  <conditionalFormatting sqref="AF30">
    <cfRule type="expression" dxfId="168" priority="49">
      <formula>IF(AF30="Check: OK", 1, 0)</formula>
    </cfRule>
  </conditionalFormatting>
  <conditionalFormatting sqref="AF38 AF40:AF42">
    <cfRule type="expression" dxfId="167" priority="48">
      <formula>IF(AF38="Check: OK", 1, 0)</formula>
    </cfRule>
  </conditionalFormatting>
  <conditionalFormatting sqref="AF43">
    <cfRule type="expression" dxfId="166" priority="47">
      <formula>IF(AF43="Check: OK", 1, 0)</formula>
    </cfRule>
  </conditionalFormatting>
  <conditionalFormatting sqref="I45:J45">
    <cfRule type="expression" dxfId="165" priority="46">
      <formula>IF(LEN(#REF!)&gt;0,TRUE,FALSE)</formula>
    </cfRule>
  </conditionalFormatting>
  <conditionalFormatting sqref="I38:AC43">
    <cfRule type="expression" dxfId="164" priority="43">
      <formula>IF(AND(LEN(I25)&gt;0,LEN(I38)&gt;0),TRUE,FALSE)</formula>
    </cfRule>
  </conditionalFormatting>
  <conditionalFormatting sqref="AF15">
    <cfRule type="expression" dxfId="163" priority="32">
      <formula>IF(AF15="Check: OK", 1, 0)</formula>
    </cfRule>
  </conditionalFormatting>
  <conditionalFormatting sqref="AF39">
    <cfRule type="expression" dxfId="162" priority="31">
      <formula>IF(AF39="Check: OK", 1, 0)</formula>
    </cfRule>
  </conditionalFormatting>
  <conditionalFormatting sqref="AF49">
    <cfRule type="expression" dxfId="161" priority="30">
      <formula>IF(AF49="Check: OK", 1, 0)</formula>
    </cfRule>
  </conditionalFormatting>
  <conditionalFormatting sqref="AF49">
    <cfRule type="expression" dxfId="160" priority="29">
      <formula>IF(AF49="Check: OK", 1, 0)</formula>
    </cfRule>
  </conditionalFormatting>
  <conditionalFormatting sqref="AF50">
    <cfRule type="expression" dxfId="159" priority="26">
      <formula>IF(AF50="Check: OK", 1, 0)</formula>
    </cfRule>
  </conditionalFormatting>
  <conditionalFormatting sqref="AF50">
    <cfRule type="expression" dxfId="158" priority="25">
      <formula>IF(AF50="Check: OK", 1, 0)</formula>
    </cfRule>
  </conditionalFormatting>
  <conditionalFormatting sqref="AE20">
    <cfRule type="expression" dxfId="157" priority="21">
      <formula>IF(AE20="Check: OK", 1, 0)</formula>
    </cfRule>
  </conditionalFormatting>
  <conditionalFormatting sqref="AE20">
    <cfRule type="expression" dxfId="156" priority="20">
      <formula>IF(AE20="Check: OK", 1, 0)</formula>
    </cfRule>
  </conditionalFormatting>
  <conditionalFormatting sqref="Y52 AK55:AK66 AD53:AD54 W53 AK68 AD67 W67 W69 AD69:AD73 AF79:AF84">
    <cfRule type="expression" dxfId="155" priority="8">
      <formula>IF(W52="Check: OK", 1, 0)</formula>
    </cfRule>
  </conditionalFormatting>
  <conditionalFormatting sqref="AE57:AE61 AE63 AE65:AE66">
    <cfRule type="expression" dxfId="154" priority="7">
      <formula>IF(AE57="Check: OK", 1, 0)</formula>
    </cfRule>
  </conditionalFormatting>
  <conditionalFormatting sqref="AC68">
    <cfRule type="expression" dxfId="153" priority="6">
      <formula>IF(AC68="Check: OK", 1, 0)</formula>
    </cfRule>
  </conditionalFormatting>
  <conditionalFormatting sqref="AC68">
    <cfRule type="expression" dxfId="152" priority="5">
      <formula>IF(AC68="Check: OK", 1, 0)</formula>
    </cfRule>
  </conditionalFormatting>
  <conditionalFormatting sqref="AE64">
    <cfRule type="expression" dxfId="151" priority="4">
      <formula>IF(AE64="Check: OK", 1, 0)</formula>
    </cfRule>
  </conditionalFormatting>
  <conditionalFormatting sqref="AE45">
    <cfRule type="expression" dxfId="150" priority="3">
      <formula>IF(AE45="Check: OK", 1, 0)</formula>
    </cfRule>
  </conditionalFormatting>
  <conditionalFormatting sqref="AE45">
    <cfRule type="expression" dxfId="149" priority="2">
      <formula>IF(AE45="Check: OK", 1, 0)</formula>
    </cfRule>
  </conditionalFormatting>
  <conditionalFormatting sqref="AE30">
    <cfRule type="expression" dxfId="148"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3" id="{6468A948-594E-4B3D-BCA5-EBB8547A01E5}">
            <xm:f>IF($C$8=Dropdown_list!$H$89,TRUE,FALSE)</xm:f>
            <x14:dxf>
              <font>
                <color rgb="FFFF0000"/>
              </font>
            </x14:dxf>
          </x14:cfRule>
          <x14:cfRule type="expression" priority="34" id="{C1BD2B7F-D8D5-4211-A054-997539115B4F}">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(ROC)'!$E$28),"",'Step 2.Roster of Care (ROC)'!$E$28)</f>
        <v>0</v>
      </c>
      <c r="J8" s="806"/>
      <c r="K8" s="806"/>
      <c r="M8" s="629" t="s">
        <v>613</v>
      </c>
      <c r="N8" s="41"/>
      <c r="O8" s="795" t="str">
        <f>IF(ISBLANK('Step 2.Roster of Care (ROC)'!$E$28),"",IF(ISBLANK('Step 1. Enter overall info'!$K$38),"",'Step 1. Enter overall info'!$K$38))</f>
        <v/>
      </c>
      <c r="P8" s="795"/>
      <c r="Q8" s="795"/>
      <c r="S8" s="629" t="s">
        <v>614</v>
      </c>
      <c r="T8" s="41"/>
      <c r="U8" s="795" t="str">
        <f>IF(ISBLANK('Step 2.Roster of Care (ROC)'!$E$28),"",IF(ISBLANK('Step 1. Enter overall info'!$L$38),"",'Step 1. Enter overall info'!$L$38))</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t="s">
        <v>619</v>
      </c>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IF(SUM(I49:AC49)&gt;Dropdown_list!U51,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9fnkM/JXZKzgcBjBhLbKpkUHr8wI+s3B3IW2lE5UrOgKD3DxsyE8/q0K3JpZfTVv55SdgbKesNK4uN0cJv7nkQ==" saltValue="5e/QYAkCDIpZfxWOBUqqFQ=="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145" priority="58">
      <formula>IF(AE14="Check: OK", 1, 0)</formula>
    </cfRule>
  </conditionalFormatting>
  <conditionalFormatting sqref="AE25:AE29">
    <cfRule type="expression" dxfId="144" priority="56">
      <formula>IF(AE25="Check: OK", 1, 0)</formula>
    </cfRule>
  </conditionalFormatting>
  <conditionalFormatting sqref="AF1:AF8 AF21:AF30 AF11:AF14 AF45:AF48 AF33:AF38 AF16:AF19 AF40:AF43 AF90:AF1048576">
    <cfRule type="expression" dxfId="143" priority="57">
      <formula>IF(AF1="Check: OK", 1, 0)</formula>
    </cfRule>
  </conditionalFormatting>
  <conditionalFormatting sqref="AE38:AE43">
    <cfRule type="expression" dxfId="142" priority="52">
      <formula>IF(AE38="Check: OK", 1, 0)</formula>
    </cfRule>
  </conditionalFormatting>
  <conditionalFormatting sqref="AF23">
    <cfRule type="expression" dxfId="141" priority="55">
      <formula>IF(AF23="Check: OK", 1, 0)</formula>
    </cfRule>
  </conditionalFormatting>
  <conditionalFormatting sqref="AE49:AE50">
    <cfRule type="expression" dxfId="140" priority="54">
      <formula>IF(AE49="Check: OK", 1, 0)</formula>
    </cfRule>
  </conditionalFormatting>
  <conditionalFormatting sqref="AF36">
    <cfRule type="expression" dxfId="139" priority="51">
      <formula>IF(AF36="Check: OK", 1, 0)</formula>
    </cfRule>
  </conditionalFormatting>
  <conditionalFormatting sqref="AF25:AF29">
    <cfRule type="expression" dxfId="138" priority="50">
      <formula>IF(AF25="Check: OK", 1, 0)</formula>
    </cfRule>
  </conditionalFormatting>
  <conditionalFormatting sqref="AF30">
    <cfRule type="expression" dxfId="137" priority="49">
      <formula>IF(AF30="Check: OK", 1, 0)</formula>
    </cfRule>
  </conditionalFormatting>
  <conditionalFormatting sqref="AF38 AF40:AF42">
    <cfRule type="expression" dxfId="136" priority="48">
      <formula>IF(AF38="Check: OK", 1, 0)</formula>
    </cfRule>
  </conditionalFormatting>
  <conditionalFormatting sqref="AF43">
    <cfRule type="expression" dxfId="135" priority="47">
      <formula>IF(AF43="Check: OK", 1, 0)</formula>
    </cfRule>
  </conditionalFormatting>
  <conditionalFormatting sqref="I45:J45">
    <cfRule type="expression" dxfId="134" priority="46">
      <formula>IF(LEN(#REF!)&gt;0,TRUE,FALSE)</formula>
    </cfRule>
  </conditionalFormatting>
  <conditionalFormatting sqref="I38:AC43">
    <cfRule type="expression" dxfId="133" priority="43">
      <formula>IF(AND(LEN(I25)&gt;0,LEN(I38)&gt;0),TRUE,FALSE)</formula>
    </cfRule>
  </conditionalFormatting>
  <conditionalFormatting sqref="AF15">
    <cfRule type="expression" dxfId="132" priority="34">
      <formula>IF(AF15="Check: OK", 1, 0)</formula>
    </cfRule>
  </conditionalFormatting>
  <conditionalFormatting sqref="AF39">
    <cfRule type="expression" dxfId="131" priority="33">
      <formula>IF(AF39="Check: OK", 1, 0)</formula>
    </cfRule>
  </conditionalFormatting>
  <conditionalFormatting sqref="AF49">
    <cfRule type="expression" dxfId="130" priority="32">
      <formula>IF(AF49="Check: OK", 1, 0)</formula>
    </cfRule>
  </conditionalFormatting>
  <conditionalFormatting sqref="AF49">
    <cfRule type="expression" dxfId="129" priority="31">
      <formula>IF(AF49="Check: OK", 1, 0)</formula>
    </cfRule>
  </conditionalFormatting>
  <conditionalFormatting sqref="AE20">
    <cfRule type="expression" dxfId="128" priority="20">
      <formula>IF(AE20="Check: OK", 1, 0)</formula>
    </cfRule>
  </conditionalFormatting>
  <conditionalFormatting sqref="AF50">
    <cfRule type="expression" dxfId="127" priority="23">
      <formula>IF(AF50="Check: OK", 1, 0)</formula>
    </cfRule>
  </conditionalFormatting>
  <conditionalFormatting sqref="AF50">
    <cfRule type="expression" dxfId="126" priority="22">
      <formula>IF(AF50="Check: OK", 1, 0)</formula>
    </cfRule>
  </conditionalFormatting>
  <conditionalFormatting sqref="AE20">
    <cfRule type="expression" dxfId="125" priority="21">
      <formula>IF(AE20="Check: OK", 1, 0)</formula>
    </cfRule>
  </conditionalFormatting>
  <conditionalFormatting sqref="Y52 AK55:AK66 AD53:AD54 W53 AK68 AD67 W67 W69 AD69:AD73 AF79:AF84">
    <cfRule type="expression" dxfId="124" priority="8">
      <formula>IF(W52="Check: OK", 1, 0)</formula>
    </cfRule>
  </conditionalFormatting>
  <conditionalFormatting sqref="AE57:AE61 AE63 AE65:AE66">
    <cfRule type="expression" dxfId="123" priority="7">
      <formula>IF(AE57="Check: OK", 1, 0)</formula>
    </cfRule>
  </conditionalFormatting>
  <conditionalFormatting sqref="AC68">
    <cfRule type="expression" dxfId="122" priority="6">
      <formula>IF(AC68="Check: OK", 1, 0)</formula>
    </cfRule>
  </conditionalFormatting>
  <conditionalFormatting sqref="AC68">
    <cfRule type="expression" dxfId="121" priority="5">
      <formula>IF(AC68="Check: OK", 1, 0)</formula>
    </cfRule>
  </conditionalFormatting>
  <conditionalFormatting sqref="AE64">
    <cfRule type="expression" dxfId="120" priority="4">
      <formula>IF(AE64="Check: OK", 1, 0)</formula>
    </cfRule>
  </conditionalFormatting>
  <conditionalFormatting sqref="AE45">
    <cfRule type="expression" dxfId="119" priority="3">
      <formula>IF(AE45="Check: OK", 1, 0)</formula>
    </cfRule>
  </conditionalFormatting>
  <conditionalFormatting sqref="AE45">
    <cfRule type="expression" dxfId="118" priority="2">
      <formula>IF(AE45="Check: OK", 1, 0)</formula>
    </cfRule>
  </conditionalFormatting>
  <conditionalFormatting sqref="AE30">
    <cfRule type="expression" dxfId="117"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 id="{06A15DCB-3874-4258-8E17-BD6F62850AE4}">
            <xm:f>IF($C$8=Dropdown_list!$H$89,TRUE,FALSE)</xm:f>
            <x14:dxf>
              <font>
                <color rgb="FFFF0000"/>
              </font>
            </x14:dxf>
          </x14:cfRule>
          <x14:cfRule type="expression" priority="36" id="{2DBD1CF6-8771-4E43-94D8-22EA7CC413F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(ROC)'!$E$29),"",'Step 2.Roster of Care (ROC)'!$E$29)</f>
        <v>0</v>
      </c>
      <c r="J8" s="806"/>
      <c r="K8" s="806"/>
      <c r="M8" s="629" t="s">
        <v>613</v>
      </c>
      <c r="N8" s="41"/>
      <c r="O8" s="795" t="str">
        <f>IF(ISBLANK('Step 2.Roster of Care (ROC)'!$E$29),"",IF(ISBLANK('Step 1. Enter overall info'!$K$39),"",'Step 1. Enter overall info'!$K$39))</f>
        <v/>
      </c>
      <c r="P8" s="795"/>
      <c r="Q8" s="795"/>
      <c r="S8" s="629" t="s">
        <v>614</v>
      </c>
      <c r="T8" s="41"/>
      <c r="U8" s="795" t="str">
        <f>IF(ISBLANK('Step 2.Roster of Care (ROC)'!$E$29),"",IF(ISBLANK('Step 1. Enter overall info'!$L$39),"",'Step 1. Enter overall info'!$L$39))</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IF(LEN(J$36)&gt;0,IF(LEN(J25)&gt;0,J25,J14),"")</f>
        <v>0</v>
      </c>
      <c r="K38" s="191" t="str">
        <f t="shared" ref="J38:AC43" si="3">IF(LEN(K$36)&gt;0,IF(LEN(K25)&gt;0,K25,K14),"")</f>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57"/>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57"/>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57"/>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IF(SUM(I49:AC49)&gt;Dropdown_list!U52,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817"/>
      <c r="AG53" s="81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819"/>
      <c r="AG54" s="820"/>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819"/>
      <c r="AG55" s="820"/>
      <c r="AH55" s="438"/>
    </row>
    <row r="56" spans="4:34" ht="3" hidden="1" customHeight="1">
      <c r="G56" s="181"/>
      <c r="AF56" s="819"/>
      <c r="AG56" s="820"/>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819"/>
      <c r="AG57" s="820"/>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819"/>
      <c r="AG58" s="820"/>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819"/>
      <c r="AG59" s="820"/>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819"/>
      <c r="AG60" s="820"/>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819"/>
      <c r="AG61" s="820"/>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819"/>
      <c r="AG62" s="820"/>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819"/>
      <c r="AG63" s="820"/>
      <c r="AH63" s="438"/>
    </row>
    <row r="64" spans="4:34" ht="15" hidden="1" customHeight="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819"/>
      <c r="AG64" s="820"/>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819"/>
      <c r="AG65" s="820"/>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819"/>
      <c r="AG66" s="820"/>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819"/>
      <c r="AG67" s="820"/>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816"/>
      <c r="AF68" s="819"/>
      <c r="AG68" s="820"/>
      <c r="AH68" s="438"/>
    </row>
    <row r="69" spans="4:34" ht="15" hidden="1" customHeight="1">
      <c r="E69" s="102"/>
      <c r="F69" s="102"/>
      <c r="S69" s="104"/>
      <c r="T69" s="104"/>
      <c r="U69" s="104"/>
      <c r="V69" s="104"/>
      <c r="W69" s="104"/>
      <c r="AB69" s="104"/>
      <c r="AC69" s="104"/>
      <c r="AF69" s="819"/>
      <c r="AG69" s="820"/>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819"/>
      <c r="AG70" s="820"/>
    </row>
    <row r="71" spans="4:34" ht="3" customHeight="1">
      <c r="I71" s="236"/>
      <c r="J71" s="236"/>
      <c r="K71" s="237"/>
      <c r="L71" s="237"/>
      <c r="M71" s="103"/>
      <c r="N71" s="104"/>
      <c r="O71" s="104"/>
      <c r="U71" s="104"/>
      <c r="V71" s="104"/>
      <c r="W71" s="104"/>
      <c r="AB71" s="104"/>
      <c r="AC71" s="104"/>
      <c r="AF71" s="819"/>
      <c r="AG71" s="820"/>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819"/>
      <c r="AG72" s="820"/>
    </row>
    <row r="73" spans="4:34" ht="3" customHeight="1">
      <c r="I73" s="237"/>
      <c r="J73" s="237"/>
      <c r="K73" s="237"/>
      <c r="L73" s="237"/>
      <c r="M73" s="103"/>
      <c r="N73" s="104"/>
      <c r="O73" s="104"/>
      <c r="P73" s="104"/>
      <c r="Q73" s="104"/>
      <c r="R73" s="104"/>
      <c r="S73" s="104"/>
      <c r="T73" s="104"/>
      <c r="U73" s="104"/>
      <c r="V73" s="104"/>
      <c r="W73" s="104"/>
      <c r="AB73" s="104"/>
      <c r="AC73" s="104"/>
      <c r="AF73" s="821"/>
      <c r="AG73" s="822"/>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810" t="str">
        <f>IFERROR(IF($AE$20=0,"",INDEX('Step 1. Enter overall info'!$N$31:$N$40,MATCH($I$8,'Step 1. Enter overall info'!$I$31:$I$40,0))),"")</f>
        <v/>
      </c>
      <c r="K85" s="811"/>
      <c r="L85" s="812"/>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807" t="str">
        <f>IFERROR(IF(OR($AE$20=0,$J$85=0), "", INDEX('Step 1. Enter overall info'!$R$31:$R$40,MATCH($I$8,'Step 1. Enter overall info'!$I$31:$I$40,0))*wk_yr2),"")</f>
        <v/>
      </c>
      <c r="K86" s="808"/>
      <c r="L86" s="80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807" t="str">
        <f>IFERROR(IF(OR($AE$20=0,$J$85=0), "", I74),"")</f>
        <v/>
      </c>
      <c r="K87" s="808"/>
      <c r="L87" s="80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810" t="str">
        <f>IFERROR(IF($AE$20=0, "", IF(COUNTIFS('Step 2.Roster of Care (ROC)'!$BC$21:$BC$90,"="&amp;yes,'Step 2.Roster of Care (ROC)'!$E$21:$E$90,"="&amp;$I$8)&gt;0,"Yes", "No")),"")</f>
        <v/>
      </c>
      <c r="K88" s="811"/>
      <c r="L88" s="812"/>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813" t="str">
        <f>IFERROR(IF(OR($AE$20=0,$J$85=0),"",INDEX('Step 1. Enter overall info'!$O$31:$O$40,MATCH($I$8,'Step 1. Enter overall info'!$I$31:$I$40,0))),"")</f>
        <v/>
      </c>
      <c r="K89" s="814"/>
      <c r="L89" s="815"/>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Nm1doUhYFkheGPMl3srdvzfXMSrBrSCY8to/8DqQjsy9/8OGWhUdzbhCblWU+B33su2B3GsuOuoyipsxK1qrbg==" saltValue="BKdYMdORnrO7NabFdY8SMA=="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114" priority="58">
      <formula>IF(AE14="Check: OK", 1, 0)</formula>
    </cfRule>
  </conditionalFormatting>
  <conditionalFormatting sqref="AE25:AE29">
    <cfRule type="expression" dxfId="113" priority="56">
      <formula>IF(AE25="Check: OK", 1, 0)</formula>
    </cfRule>
  </conditionalFormatting>
  <conditionalFormatting sqref="AF1:AF8 AF21:AF30 AF11:AF14 AF45:AF48 AF33:AF38 AF16:AF19 AF40:AF43 AF90:AF1048576">
    <cfRule type="expression" dxfId="112" priority="57">
      <formula>IF(AF1="Check: OK", 1, 0)</formula>
    </cfRule>
  </conditionalFormatting>
  <conditionalFormatting sqref="AE38:AE43">
    <cfRule type="expression" dxfId="111" priority="52">
      <formula>IF(AE38="Check: OK", 1, 0)</formula>
    </cfRule>
  </conditionalFormatting>
  <conditionalFormatting sqref="AF23">
    <cfRule type="expression" dxfId="110" priority="55">
      <formula>IF(AF23="Check: OK", 1, 0)</formula>
    </cfRule>
  </conditionalFormatting>
  <conditionalFormatting sqref="AE49:AE50">
    <cfRule type="expression" dxfId="109" priority="54">
      <formula>IF(AE49="Check: OK", 1, 0)</formula>
    </cfRule>
  </conditionalFormatting>
  <conditionalFormatting sqref="AF36">
    <cfRule type="expression" dxfId="108" priority="51">
      <formula>IF(AF36="Check: OK", 1, 0)</formula>
    </cfRule>
  </conditionalFormatting>
  <conditionalFormatting sqref="AF25:AF29">
    <cfRule type="expression" dxfId="107" priority="50">
      <formula>IF(AF25="Check: OK", 1, 0)</formula>
    </cfRule>
  </conditionalFormatting>
  <conditionalFormatting sqref="AF30">
    <cfRule type="expression" dxfId="106" priority="49">
      <formula>IF(AF30="Check: OK", 1, 0)</formula>
    </cfRule>
  </conditionalFormatting>
  <conditionalFormatting sqref="AF38 AF40:AF42">
    <cfRule type="expression" dxfId="105" priority="48">
      <formula>IF(AF38="Check: OK", 1, 0)</formula>
    </cfRule>
  </conditionalFormatting>
  <conditionalFormatting sqref="AF43">
    <cfRule type="expression" dxfId="104" priority="47">
      <formula>IF(AF43="Check: OK", 1, 0)</formula>
    </cfRule>
  </conditionalFormatting>
  <conditionalFormatting sqref="I45:J45">
    <cfRule type="expression" dxfId="103" priority="46">
      <formula>IF(LEN(#REF!)&gt;0,TRUE,FALSE)</formula>
    </cfRule>
  </conditionalFormatting>
  <conditionalFormatting sqref="I38:AC43">
    <cfRule type="expression" dxfId="102" priority="43">
      <formula>IF(AND(LEN(I25)&gt;0,LEN(I38)&gt;0),TRUE,FALSE)</formula>
    </cfRule>
  </conditionalFormatting>
  <conditionalFormatting sqref="AF15">
    <cfRule type="expression" dxfId="101" priority="34">
      <formula>IF(AF15="Check: OK", 1, 0)</formula>
    </cfRule>
  </conditionalFormatting>
  <conditionalFormatting sqref="AF39">
    <cfRule type="expression" dxfId="100" priority="33">
      <formula>IF(AF39="Check: OK", 1, 0)</formula>
    </cfRule>
  </conditionalFormatting>
  <conditionalFormatting sqref="AF49">
    <cfRule type="expression" dxfId="99" priority="32">
      <formula>IF(AF49="Check: OK", 1, 0)</formula>
    </cfRule>
  </conditionalFormatting>
  <conditionalFormatting sqref="AF49">
    <cfRule type="expression" dxfId="98" priority="31">
      <formula>IF(AF49="Check: OK", 1, 0)</formula>
    </cfRule>
  </conditionalFormatting>
  <conditionalFormatting sqref="AE20">
    <cfRule type="expression" dxfId="97" priority="20">
      <formula>IF(AE20="Check: OK", 1, 0)</formula>
    </cfRule>
  </conditionalFormatting>
  <conditionalFormatting sqref="AF50">
    <cfRule type="expression" dxfId="96" priority="23">
      <formula>IF(AF50="Check: OK", 1, 0)</formula>
    </cfRule>
  </conditionalFormatting>
  <conditionalFormatting sqref="AF50">
    <cfRule type="expression" dxfId="95" priority="22">
      <formula>IF(AF50="Check: OK", 1, 0)</formula>
    </cfRule>
  </conditionalFormatting>
  <conditionalFormatting sqref="AE20">
    <cfRule type="expression" dxfId="94" priority="21">
      <formula>IF(AE20="Check: OK", 1, 0)</formula>
    </cfRule>
  </conditionalFormatting>
  <conditionalFormatting sqref="Y52 AK55:AK66 AD53:AD54 W53 AK68 AD67 W67 W69 AD69:AD73 AF79:AF84">
    <cfRule type="expression" dxfId="93" priority="8">
      <formula>IF(W52="Check: OK", 1, 0)</formula>
    </cfRule>
  </conditionalFormatting>
  <conditionalFormatting sqref="AE57:AE61 AE63 AE65:AE66">
    <cfRule type="expression" dxfId="92" priority="7">
      <formula>IF(AE57="Check: OK", 1, 0)</formula>
    </cfRule>
  </conditionalFormatting>
  <conditionalFormatting sqref="AC68">
    <cfRule type="expression" dxfId="91" priority="6">
      <formula>IF(AC68="Check: OK", 1, 0)</formula>
    </cfRule>
  </conditionalFormatting>
  <conditionalFormatting sqref="AC68">
    <cfRule type="expression" dxfId="90" priority="5">
      <formula>IF(AC68="Check: OK", 1, 0)</formula>
    </cfRule>
  </conditionalFormatting>
  <conditionalFormatting sqref="AE64">
    <cfRule type="expression" dxfId="89" priority="4">
      <formula>IF(AE64="Check: OK", 1, 0)</formula>
    </cfRule>
  </conditionalFormatting>
  <conditionalFormatting sqref="AE45">
    <cfRule type="expression" dxfId="88" priority="3">
      <formula>IF(AE45="Check: OK", 1, 0)</formula>
    </cfRule>
  </conditionalFormatting>
  <conditionalFormatting sqref="AE45">
    <cfRule type="expression" dxfId="87" priority="2">
      <formula>IF(AE45="Check: OK", 1, 0)</formula>
    </cfRule>
  </conditionalFormatting>
  <conditionalFormatting sqref="AE30">
    <cfRule type="expression" dxfId="86"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 id="{AA77C839-273B-4D74-BD1C-E228BE0C979E}">
            <xm:f>IF($C$8=Dropdown_list!$H$89,TRUE,FALSE)</xm:f>
            <x14:dxf>
              <font>
                <color rgb="FFFF0000"/>
              </font>
            </x14:dxf>
          </x14:cfRule>
          <x14:cfRule type="expression" priority="36" id="{2CAA6A64-8EAC-45AA-94DF-296795707B09}">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104"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57"/>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(ROC)'!$E$30),"",'Step 2.Roster of Care (ROC)'!$E$30)</f>
        <v>0</v>
      </c>
      <c r="J8" s="806"/>
      <c r="K8" s="806"/>
      <c r="M8" s="629" t="s">
        <v>613</v>
      </c>
      <c r="N8" s="41"/>
      <c r="O8" s="795" t="str">
        <f>IF(ISBLANK('Step 2.Roster of Care (ROC)'!$E$30),"",IF(ISBLANK('Step 1. Enter overall info'!$K$40),"",'Step 1. Enter overall info'!$K$40))</f>
        <v/>
      </c>
      <c r="P8" s="795"/>
      <c r="Q8" s="795"/>
      <c r="S8" s="629" t="s">
        <v>614</v>
      </c>
      <c r="T8" s="41"/>
      <c r="U8" s="795" t="str">
        <f>IF(ISBLANK('Step 2.Roster of Care (ROC)'!$E$30),"",IF(ISBLANK('Step 1. Enter overall info'!$L$40),"",'Step 1. Enter overall info'!$L$40))</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823" t="e">
        <f>DATE(YEAR(P9)+IF(MONTH(P9)&gt;6,1,0),7,1)</f>
        <v>#N/A</v>
      </c>
      <c r="U9" s="824"/>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494"/>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103"/>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486"/>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486"/>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486"/>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486"/>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486"/>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486"/>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48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494"/>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103"/>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103"/>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486"/>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486"/>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486"/>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486"/>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486"/>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486"/>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478"/>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103"/>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486"/>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486"/>
      <c r="I39" s="191">
        <f>IF(LEN(I$36)&gt;0,IF(LEN(I26)&gt;0,I26,I15),"")</f>
        <v>0</v>
      </c>
      <c r="J39" s="191">
        <f t="shared" si="3"/>
        <v>0</v>
      </c>
      <c r="K39" s="191" t="str">
        <f t="shared" si="3"/>
        <v/>
      </c>
      <c r="L39" s="191" t="str">
        <f t="shared" si="3"/>
        <v/>
      </c>
      <c r="M39" s="191" t="str">
        <f t="shared" si="3"/>
        <v/>
      </c>
      <c r="N39" s="191" t="str">
        <f t="shared" si="3"/>
        <v/>
      </c>
      <c r="O39" s="191" t="str">
        <f t="shared" si="3"/>
        <v/>
      </c>
      <c r="P39" s="191" t="str">
        <f t="shared" si="3"/>
        <v/>
      </c>
      <c r="Q39" s="191" t="str">
        <f t="shared" si="3"/>
        <v/>
      </c>
      <c r="R39" s="191" t="str">
        <f t="shared" si="3"/>
        <v/>
      </c>
      <c r="S39" s="191" t="str">
        <f t="shared" si="3"/>
        <v/>
      </c>
      <c r="T39" s="191" t="str">
        <f t="shared" si="3"/>
        <v/>
      </c>
      <c r="U39" s="191" t="str">
        <f t="shared" si="3"/>
        <v/>
      </c>
      <c r="V39" s="191" t="str">
        <f t="shared" si="3"/>
        <v/>
      </c>
      <c r="W39" s="191" t="str">
        <f t="shared" si="3"/>
        <v/>
      </c>
      <c r="X39" s="191" t="str">
        <f t="shared" si="3"/>
        <v/>
      </c>
      <c r="Y39" s="191" t="str">
        <f t="shared" si="3"/>
        <v/>
      </c>
      <c r="Z39" s="191" t="str">
        <f t="shared" si="3"/>
        <v/>
      </c>
      <c r="AA39" s="191" t="str">
        <f t="shared" si="3"/>
        <v/>
      </c>
      <c r="AB39" s="191" t="str">
        <f t="shared" si="3"/>
        <v/>
      </c>
      <c r="AC39" s="191" t="str">
        <f t="shared" si="3"/>
        <v/>
      </c>
      <c r="AD39" s="81"/>
      <c r="AE39" s="484">
        <f t="shared" ref="AE39:AE43" si="4">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486"/>
      <c r="I40" s="191">
        <f t="shared" ref="I40:I43" si="5">IF(LEN(I$36)&gt;0,IF(LEN(I27)&gt;0,I27,I16),"")</f>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4"/>
        <v>0</v>
      </c>
      <c r="AF40" s="212" t="str">
        <f>IF(SUM(I40:AC40)&gt;Sat, "Warning: More than 24 hours provided", "Check: Ok")</f>
        <v>Check: Ok</v>
      </c>
    </row>
    <row r="41" spans="4:32" ht="15" customHeight="1">
      <c r="E41" s="182" t="s">
        <v>119</v>
      </c>
      <c r="F41" s="486"/>
      <c r="G41" s="181" t="s">
        <v>37</v>
      </c>
      <c r="H41" s="486"/>
      <c r="I41" s="191">
        <f t="shared" si="5"/>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4"/>
        <v>0</v>
      </c>
      <c r="AF41" s="212" t="str">
        <f>IF(SUM(I41:AC41)&gt;Sun, "Warning: More than 24 hours provided", "Check: Ok")</f>
        <v>Check: Ok</v>
      </c>
    </row>
    <row r="42" spans="4:32" ht="15" customHeight="1">
      <c r="E42" s="182" t="s">
        <v>38</v>
      </c>
      <c r="F42" s="486"/>
      <c r="G42" s="181" t="s">
        <v>39</v>
      </c>
      <c r="H42" s="486"/>
      <c r="I42" s="191">
        <f t="shared" si="5"/>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4"/>
        <v>0</v>
      </c>
      <c r="AF42" s="212" t="str">
        <f>IF(SUM(I42:AC42)&gt;Sleepover, "Warning: Total exceeds 7 nights", "Check: Ok")</f>
        <v>Check: Ok</v>
      </c>
    </row>
    <row r="43" spans="4:32" ht="15" customHeight="1">
      <c r="E43" s="182" t="s">
        <v>40</v>
      </c>
      <c r="F43" s="486"/>
      <c r="G43" s="181" t="s">
        <v>37</v>
      </c>
      <c r="H43" s="486"/>
      <c r="I43" s="191">
        <f t="shared" si="5"/>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4"/>
        <v>0</v>
      </c>
      <c r="AF43" s="212" t="str">
        <f>IF(SUM(I43:AC43)&gt;Active_shift, "Warning: More than 63 hours provided", "Check: Ok")</f>
        <v>Check: Ok</v>
      </c>
    </row>
    <row r="44" spans="4:32" ht="5.0999999999999996" customHeight="1" thickBot="1">
      <c r="E44" s="487"/>
      <c r="F44" s="488"/>
      <c r="G44" s="489"/>
      <c r="H44" s="48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196"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494"/>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103"/>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103"/>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IF(SUM(I49:AC49)&gt;Dropdown_list!U53, "Warning: Total assumes too many public holidays", "Check: Ok")</f>
        <v>Check: Ok</v>
      </c>
    </row>
    <row r="50" spans="4:34" ht="15" customHeight="1" thickBot="1">
      <c r="E50" s="504" t="s">
        <v>253</v>
      </c>
      <c r="F50" s="505"/>
      <c r="G50" s="181" t="s">
        <v>129</v>
      </c>
      <c r="H50" s="48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f>IFERROR(VLOOKUP(INDEX('Step 1. Enter overall info'!$M$31:$M$40,MATCH(I8,'Step 1. Enter overall info'!$I$31:$I$40,0)),Dropdown_list!$F$124:$G$127,2,0),0)</f>
        <v>0</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H52" s="41"/>
      <c r="I52" s="648"/>
      <c r="J52" s="649"/>
      <c r="L52" s="647"/>
      <c r="W52" s="104"/>
      <c r="X52" s="104"/>
      <c r="Y52" s="104"/>
      <c r="AF52" s="41"/>
    </row>
    <row r="53" spans="4:34" ht="3" customHeight="1">
      <c r="G53" s="104"/>
      <c r="H53" s="41"/>
      <c r="U53" s="104"/>
      <c r="V53" s="104"/>
      <c r="W53" s="104"/>
      <c r="AB53" s="104"/>
      <c r="AC53" s="104"/>
      <c r="AF53" s="817"/>
      <c r="AG53" s="818"/>
    </row>
    <row r="54" spans="4:34" ht="15.75" hidden="1" customHeight="1" thickBot="1">
      <c r="G54" s="104"/>
      <c r="H54" s="41"/>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819"/>
      <c r="AG54" s="820"/>
    </row>
    <row r="55" spans="4:34" ht="15" hidden="1" customHeight="1">
      <c r="E55" s="180" t="s">
        <v>242</v>
      </c>
      <c r="G55" s="181"/>
      <c r="H55" s="4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819"/>
      <c r="AG55" s="820"/>
      <c r="AH55" s="438"/>
    </row>
    <row r="56" spans="4:34" ht="3" hidden="1" customHeight="1">
      <c r="G56" s="181"/>
      <c r="H56" s="41"/>
      <c r="AF56" s="819"/>
      <c r="AG56" s="820"/>
      <c r="AH56" s="438"/>
    </row>
    <row r="57" spans="4:34" ht="15" hidden="1" customHeight="1">
      <c r="E57" s="182" t="s">
        <v>116</v>
      </c>
      <c r="F57" s="182"/>
      <c r="G57" s="181" t="s">
        <v>60</v>
      </c>
      <c r="H57" s="41"/>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819"/>
      <c r="AG57" s="820"/>
      <c r="AH57" s="438"/>
    </row>
    <row r="58" spans="4:34" ht="15" hidden="1" customHeight="1">
      <c r="E58" s="182" t="s">
        <v>117</v>
      </c>
      <c r="F58" s="182"/>
      <c r="G58" s="181" t="s">
        <v>60</v>
      </c>
      <c r="H58" s="41"/>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819"/>
      <c r="AG58" s="820"/>
      <c r="AH58" s="438"/>
    </row>
    <row r="59" spans="4:34" ht="15" hidden="1" customHeight="1">
      <c r="E59" s="182" t="s">
        <v>118</v>
      </c>
      <c r="F59" s="182"/>
      <c r="G59" s="181" t="s">
        <v>60</v>
      </c>
      <c r="H59" s="41"/>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819"/>
      <c r="AG59" s="820"/>
      <c r="AH59" s="438"/>
    </row>
    <row r="60" spans="4:34" ht="15" hidden="1" customHeight="1">
      <c r="E60" s="182" t="s">
        <v>119</v>
      </c>
      <c r="F60" s="182"/>
      <c r="G60" s="181" t="s">
        <v>60</v>
      </c>
      <c r="H60" s="41"/>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819"/>
      <c r="AG60" s="820"/>
      <c r="AH60" s="438"/>
    </row>
    <row r="61" spans="4:34" ht="15" hidden="1" customHeight="1">
      <c r="E61" s="182" t="s">
        <v>120</v>
      </c>
      <c r="F61" s="182"/>
      <c r="G61" s="181" t="s">
        <v>60</v>
      </c>
      <c r="H61" s="41"/>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819"/>
      <c r="AG61" s="820"/>
      <c r="AH61" s="438"/>
    </row>
    <row r="62" spans="4:34" ht="3" hidden="1" customHeight="1">
      <c r="G62" s="181"/>
      <c r="H62" s="4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819"/>
      <c r="AG62" s="820"/>
      <c r="AH62" s="438"/>
    </row>
    <row r="63" spans="4:34" ht="15" hidden="1" customHeight="1">
      <c r="E63" s="182" t="s">
        <v>672</v>
      </c>
      <c r="F63" s="182"/>
      <c r="G63" s="181" t="s">
        <v>60</v>
      </c>
      <c r="H63" s="41"/>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819"/>
      <c r="AG63" s="820"/>
      <c r="AH63" s="438"/>
    </row>
    <row r="64" spans="4:34" ht="15" hidden="1" customHeight="1">
      <c r="E64" s="182" t="s">
        <v>673</v>
      </c>
      <c r="F64" s="182"/>
      <c r="G64" s="181" t="s">
        <v>60</v>
      </c>
      <c r="H64" s="41"/>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819"/>
      <c r="AG64" s="820"/>
      <c r="AH64" s="438"/>
    </row>
    <row r="65" spans="4:34" ht="15" hidden="1" customHeight="1">
      <c r="E65" s="182" t="s">
        <v>38</v>
      </c>
      <c r="G65" s="181" t="s">
        <v>60</v>
      </c>
      <c r="H65" s="41"/>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819"/>
      <c r="AG65" s="820"/>
      <c r="AH65" s="438"/>
    </row>
    <row r="66" spans="4:34" ht="15" hidden="1" customHeight="1">
      <c r="E66" s="182" t="s">
        <v>40</v>
      </c>
      <c r="G66" s="181" t="s">
        <v>60</v>
      </c>
      <c r="H66" s="41"/>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819"/>
      <c r="AG66" s="820"/>
      <c r="AH66" s="438"/>
    </row>
    <row r="67" spans="4:34" ht="3" hidden="1" customHeight="1">
      <c r="E67" s="182"/>
      <c r="G67" s="181"/>
      <c r="H67" s="4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819"/>
      <c r="AG67" s="820"/>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816"/>
      <c r="AF68" s="819"/>
      <c r="AG68" s="820"/>
      <c r="AH68" s="438"/>
    </row>
    <row r="69" spans="4:34" ht="15" hidden="1" customHeight="1">
      <c r="E69" s="102"/>
      <c r="F69" s="102"/>
      <c r="H69" s="41"/>
      <c r="S69" s="104"/>
      <c r="T69" s="104"/>
      <c r="U69" s="104"/>
      <c r="V69" s="104"/>
      <c r="W69" s="104"/>
      <c r="AB69" s="104"/>
      <c r="AC69" s="104"/>
      <c r="AF69" s="819"/>
      <c r="AG69" s="820"/>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819"/>
      <c r="AG70" s="820"/>
    </row>
    <row r="71" spans="4:34" ht="3" customHeight="1">
      <c r="H71" s="41"/>
      <c r="I71" s="236"/>
      <c r="J71" s="236"/>
      <c r="K71" s="237"/>
      <c r="L71" s="237"/>
      <c r="M71" s="103"/>
      <c r="N71" s="104"/>
      <c r="O71" s="104"/>
      <c r="U71" s="104"/>
      <c r="V71" s="104"/>
      <c r="W71" s="104"/>
      <c r="AB71" s="104"/>
      <c r="AC71" s="104"/>
      <c r="AF71" s="819"/>
      <c r="AG71" s="820"/>
    </row>
    <row r="72" spans="4:34" ht="15" customHeight="1" thickBot="1">
      <c r="E72" s="105" t="s">
        <v>396</v>
      </c>
      <c r="F72" s="106"/>
      <c r="G72" s="184" t="s">
        <v>61</v>
      </c>
      <c r="H72" s="41"/>
      <c r="I72" s="800" t="str">
        <f>IFERROR($I$70*wk_yr2, message_na)</f>
        <v xml:space="preserve">Estimated amount not available. </v>
      </c>
      <c r="J72" s="801"/>
      <c r="K72" s="801"/>
      <c r="L72" s="802"/>
      <c r="M72" s="620"/>
      <c r="N72" s="104"/>
      <c r="O72" s="488"/>
      <c r="U72" s="104"/>
      <c r="V72" s="104"/>
      <c r="W72" s="104"/>
      <c r="AB72" s="104"/>
      <c r="AC72" s="104"/>
      <c r="AF72" s="819"/>
      <c r="AG72" s="820"/>
    </row>
    <row r="73" spans="4:34" ht="3" customHeight="1">
      <c r="H73" s="41"/>
      <c r="I73" s="237"/>
      <c r="J73" s="237"/>
      <c r="K73" s="237"/>
      <c r="L73" s="237"/>
      <c r="M73" s="103"/>
      <c r="N73" s="104"/>
      <c r="O73" s="104"/>
      <c r="P73" s="104"/>
      <c r="Q73" s="104"/>
      <c r="R73" s="104"/>
      <c r="S73" s="104"/>
      <c r="T73" s="104"/>
      <c r="U73" s="104"/>
      <c r="V73" s="104"/>
      <c r="W73" s="104"/>
      <c r="AB73" s="104"/>
      <c r="AC73" s="104"/>
      <c r="AF73" s="821"/>
      <c r="AG73" s="822"/>
    </row>
    <row r="74" spans="4:34" ht="15" customHeight="1" thickBot="1">
      <c r="E74" s="105" t="s">
        <v>668</v>
      </c>
      <c r="G74" s="184" t="s">
        <v>61</v>
      </c>
      <c r="H74" s="41"/>
      <c r="I74" s="800" t="str">
        <f>IFERROR(SUM(AE63,AE64)*wk_yr2, message_na)</f>
        <v xml:space="preserve">Estimated amount not available. </v>
      </c>
      <c r="J74" s="801"/>
      <c r="K74" s="801"/>
      <c r="L74" s="802"/>
      <c r="U74" s="636"/>
      <c r="AF74" s="239"/>
    </row>
    <row r="75" spans="4:34" ht="15" customHeight="1">
      <c r="E75" s="520"/>
      <c r="G75" s="181"/>
      <c r="H75" s="41"/>
      <c r="I75" s="658"/>
      <c r="J75" s="658"/>
      <c r="K75" s="658"/>
      <c r="L75" s="658"/>
      <c r="U75" s="636"/>
      <c r="AF75" s="239"/>
    </row>
    <row r="76" spans="4:34" ht="15" customHeight="1">
      <c r="D76" s="508" t="str">
        <f>"Summary hours for "&amp;I8 &amp;":"</f>
        <v>Summary hours for 0:</v>
      </c>
      <c r="E76" s="47"/>
      <c r="G76" s="104"/>
      <c r="H76" s="41"/>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c r="H80" s="41"/>
    </row>
    <row r="81" spans="4:33" ht="15" customHeight="1">
      <c r="E81" s="182" t="str">
        <f>"You have entered "&amp;ROUND(SUMIF('Step 2.Roster of Care (ROC)'!$E$21:$E$90, "="&amp;$I$8,'Step 2.Roster of Care (ROC)'!$IU$21:$IU$90)*BlockTime,1)&amp;" hours for ADE. "</f>
        <v xml:space="preserve">You have entered 0 hours for ADE. </v>
      </c>
      <c r="G81" s="104"/>
      <c r="H81" s="41"/>
    </row>
    <row r="82" spans="4:33" ht="15" customHeight="1">
      <c r="E82" s="182" t="str">
        <f>"You have entered "&amp;IF(SUM($AE$38:$AE$41,$AE$43)&gt;0,SUMIF('Step 2.Roster of Care (ROC)'!$E$21:$E$90, "="&amp;$I$8,'Step 2.Roster of Care (ROC)'!$IS$21:$IS$90)*BlockTime,0) &amp;" hours of Other supports."</f>
        <v>You have entered 0 hours of Other supports.</v>
      </c>
      <c r="G82" s="104"/>
      <c r="H82" s="41"/>
    </row>
    <row r="83" spans="4:33" ht="15" customHeight="1">
      <c r="E83" s="182" t="str">
        <f>"You have entered " &amp;AE50&amp;" days of Irregular supports."</f>
        <v>You have entered 0 days of Irregular supports.</v>
      </c>
      <c r="G83" s="104"/>
      <c r="H83" s="41"/>
    </row>
    <row r="84" spans="4:33" ht="15" customHeight="1">
      <c r="G84" s="104"/>
      <c r="H84" s="41"/>
    </row>
    <row r="85" spans="4:33" ht="15" customHeight="1">
      <c r="D85" s="50"/>
      <c r="E85" s="623" t="str">
        <f>"The price level for " &amp;I8&amp;" is:"</f>
        <v>The price level for 0 is:</v>
      </c>
      <c r="F85" s="41"/>
      <c r="G85" s="624" t="s">
        <v>361</v>
      </c>
      <c r="H85" s="41"/>
      <c r="I85" s="158"/>
      <c r="J85" s="810" t="str">
        <f>IFERROR(IF($AE$20=0,"",INDEX('Step 1. Enter overall info'!$N$31:$N$40,MATCH($I$8,'Step 1. Enter overall info'!$I$31:$I$40,0))),"")</f>
        <v/>
      </c>
      <c r="K85" s="811"/>
      <c r="L85" s="812"/>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H86" s="41"/>
      <c r="I86" s="158"/>
      <c r="J86" s="807" t="str">
        <f>IFERROR(IF(OR($AE$20=0,$J$85=0), "", INDEX('Step 1. Enter overall info'!$R$31:$R$40,MATCH($I$8,'Step 1. Enter overall info'!$I$31:$I$40,0))*wk_yr2),"")</f>
        <v/>
      </c>
      <c r="K86" s="808"/>
      <c r="L86" s="80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H87" s="41"/>
      <c r="I87" s="158"/>
      <c r="J87" s="807" t="str">
        <f>IFERROR(IF(OR($AE$20=0,$J$85=0), "", I74),"")</f>
        <v/>
      </c>
      <c r="K87" s="808"/>
      <c r="L87" s="80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H88" s="41"/>
      <c r="I88" s="158"/>
      <c r="J88" s="810" t="str">
        <f>IFERROR(IF($AE$20=0, "", IF(COUNTIFS('Step 2.Roster of Care (ROC)'!$BC$21:$BC$90,"="&amp;yes,'Step 2.Roster of Care (ROC)'!$E$21:$E$90,"="&amp;$I$8)&gt;0,"Yes", "No")),"")</f>
        <v/>
      </c>
      <c r="K88" s="811"/>
      <c r="L88" s="812"/>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H89" s="41"/>
      <c r="I89" s="158"/>
      <c r="J89" s="813" t="str">
        <f>IFERROR(IF(OR($AE$20=0,$J$85=0),"",INDEX('Step 1. Enter overall info'!$O$31:$O$40,MATCH($I$8,'Step 1. Enter overall info'!$I$31:$I$40,0))),"")</f>
        <v/>
      </c>
      <c r="K89" s="814"/>
      <c r="L89" s="815"/>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uUI6Qs479YkYTlC3fB1FJmGGMIeTISsj4s4NZYR1n0IhDe0qqgk0FtBY0hZQFTKJsLAAcOwb1qk/Sx6W8Y7UVQ==" saltValue="1HRgSogD7jewnGZ9tkU8IQ=="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83" priority="58">
      <formula>IF(AE14="Check: OK", 1, 0)</formula>
    </cfRule>
  </conditionalFormatting>
  <conditionalFormatting sqref="AE25:AE29">
    <cfRule type="expression" dxfId="82" priority="56">
      <formula>IF(AE25="Check: OK", 1, 0)</formula>
    </cfRule>
  </conditionalFormatting>
  <conditionalFormatting sqref="AF1:AF8 AF21:AF30 AF11:AF14 AF45:AF48 AF33:AF38 AF16:AF19 AF40:AF43 AF90:AF1048576">
    <cfRule type="expression" dxfId="81" priority="57">
      <formula>IF(AF1="Check: OK", 1, 0)</formula>
    </cfRule>
  </conditionalFormatting>
  <conditionalFormatting sqref="AE38:AE43">
    <cfRule type="expression" dxfId="80" priority="52">
      <formula>IF(AE38="Check: OK", 1, 0)</formula>
    </cfRule>
  </conditionalFormatting>
  <conditionalFormatting sqref="AF23">
    <cfRule type="expression" dxfId="79" priority="55">
      <formula>IF(AF23="Check: OK", 1, 0)</formula>
    </cfRule>
  </conditionalFormatting>
  <conditionalFormatting sqref="AE49:AE50">
    <cfRule type="expression" dxfId="78" priority="54">
      <formula>IF(AE49="Check: OK", 1, 0)</formula>
    </cfRule>
  </conditionalFormatting>
  <conditionalFormatting sqref="AF36">
    <cfRule type="expression" dxfId="77" priority="51">
      <formula>IF(AF36="Check: OK", 1, 0)</formula>
    </cfRule>
  </conditionalFormatting>
  <conditionalFormatting sqref="AF25:AF29">
    <cfRule type="expression" dxfId="76" priority="50">
      <formula>IF(AF25="Check: OK", 1, 0)</formula>
    </cfRule>
  </conditionalFormatting>
  <conditionalFormatting sqref="AF30">
    <cfRule type="expression" dxfId="75" priority="49">
      <formula>IF(AF30="Check: OK", 1, 0)</formula>
    </cfRule>
  </conditionalFormatting>
  <conditionalFormatting sqref="AF38 AF40:AF42">
    <cfRule type="expression" dxfId="74" priority="48">
      <formula>IF(AF38="Check: OK", 1, 0)</formula>
    </cfRule>
  </conditionalFormatting>
  <conditionalFormatting sqref="AF43">
    <cfRule type="expression" dxfId="73" priority="47">
      <formula>IF(AF43="Check: OK", 1, 0)</formula>
    </cfRule>
  </conditionalFormatting>
  <conditionalFormatting sqref="I45:J45">
    <cfRule type="expression" dxfId="72" priority="46">
      <formula>IF(LEN(#REF!)&gt;0,TRUE,FALSE)</formula>
    </cfRule>
  </conditionalFormatting>
  <conditionalFormatting sqref="I38:AC43">
    <cfRule type="expression" dxfId="71" priority="43">
      <formula>IF(AND(LEN(I25)&gt;0,LEN(I38)&gt;0),TRUE,FALSE)</formula>
    </cfRule>
  </conditionalFormatting>
  <conditionalFormatting sqref="AF15">
    <cfRule type="expression" dxfId="70" priority="34">
      <formula>IF(AF15="Check: OK", 1, 0)</formula>
    </cfRule>
  </conditionalFormatting>
  <conditionalFormatting sqref="AF39">
    <cfRule type="expression" dxfId="69" priority="33">
      <formula>IF(AF39="Check: OK", 1, 0)</formula>
    </cfRule>
  </conditionalFormatting>
  <conditionalFormatting sqref="AF49">
    <cfRule type="expression" dxfId="68" priority="32">
      <formula>IF(AF49="Check: OK", 1, 0)</formula>
    </cfRule>
  </conditionalFormatting>
  <conditionalFormatting sqref="AF49">
    <cfRule type="expression" dxfId="67" priority="31">
      <formula>IF(AF49="Check: OK", 1, 0)</formula>
    </cfRule>
  </conditionalFormatting>
  <conditionalFormatting sqref="AE20">
    <cfRule type="expression" dxfId="66" priority="20">
      <formula>IF(AE20="Check: OK", 1, 0)</formula>
    </cfRule>
  </conditionalFormatting>
  <conditionalFormatting sqref="AF50">
    <cfRule type="expression" dxfId="65" priority="23">
      <formula>IF(AF50="Check: OK", 1, 0)</formula>
    </cfRule>
  </conditionalFormatting>
  <conditionalFormatting sqref="AF50">
    <cfRule type="expression" dxfId="64" priority="22">
      <formula>IF(AF50="Check: OK", 1, 0)</formula>
    </cfRule>
  </conditionalFormatting>
  <conditionalFormatting sqref="AE20">
    <cfRule type="expression" dxfId="63" priority="21">
      <formula>IF(AE20="Check: OK", 1, 0)</formula>
    </cfRule>
  </conditionalFormatting>
  <conditionalFormatting sqref="Y52 AK55:AK66 AD53:AD54 W53 AK68 AD67 W67 W69 AD69:AD73 AF79:AF84">
    <cfRule type="expression" dxfId="62" priority="8">
      <formula>IF(W52="Check: OK", 1, 0)</formula>
    </cfRule>
  </conditionalFormatting>
  <conditionalFormatting sqref="AE57:AE61 AE63 AE65:AE66">
    <cfRule type="expression" dxfId="61" priority="7">
      <formula>IF(AE57="Check: OK", 1, 0)</formula>
    </cfRule>
  </conditionalFormatting>
  <conditionalFormatting sqref="AC68">
    <cfRule type="expression" dxfId="60" priority="6">
      <formula>IF(AC68="Check: OK", 1, 0)</formula>
    </cfRule>
  </conditionalFormatting>
  <conditionalFormatting sqref="AC68">
    <cfRule type="expression" dxfId="59" priority="5">
      <formula>IF(AC68="Check: OK", 1, 0)</formula>
    </cfRule>
  </conditionalFormatting>
  <conditionalFormatting sqref="AE64">
    <cfRule type="expression" dxfId="58" priority="4">
      <formula>IF(AE64="Check: OK", 1, 0)</formula>
    </cfRule>
  </conditionalFormatting>
  <conditionalFormatting sqref="AE45">
    <cfRule type="expression" dxfId="57" priority="3">
      <formula>IF(AE45="Check: OK", 1, 0)</formula>
    </cfRule>
  </conditionalFormatting>
  <conditionalFormatting sqref="AE45">
    <cfRule type="expression" dxfId="56" priority="2">
      <formula>IF(AE45="Check: OK", 1, 0)</formula>
    </cfRule>
  </conditionalFormatting>
  <conditionalFormatting sqref="AE30">
    <cfRule type="expression" dxfId="55"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5" id="{596A4749-BF9A-4267-8211-AF1E1BCB8476}">
            <xm:f>IF($C$8=Dropdown_list!$H$89,TRUE,FALSE)</xm:f>
            <x14:dxf>
              <font>
                <color rgb="FFFF0000"/>
              </font>
            </x14:dxf>
          </x14:cfRule>
          <x14:cfRule type="expression" priority="36" id="{7234ED1B-C67E-40A5-A591-634AF6C97EA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pageSetUpPr fitToPage="1"/>
  </sheetPr>
  <dimension ref="A1:BI178"/>
  <sheetViews>
    <sheetView showGridLines="0" zoomScale="80" zoomScaleNormal="80" workbookViewId="0"/>
  </sheetViews>
  <sheetFormatPr defaultColWidth="0" defaultRowHeight="15" zeroHeight="1"/>
  <cols>
    <col min="1" max="1" width="2.140625" style="41" customWidth="1"/>
    <col min="2" max="2" width="1.28515625" style="41" customWidth="1"/>
    <col min="3" max="3" width="2.28515625" style="41" customWidth="1"/>
    <col min="4" max="4" width="9.7109375" style="50" customWidth="1"/>
    <col min="5" max="5" width="46.42578125" style="51" hidden="1" customWidth="1"/>
    <col min="6" max="6" width="46.42578125" style="41" customWidth="1"/>
    <col min="7" max="7" width="6.5703125" style="41" customWidth="1"/>
    <col min="8" max="8" width="17.85546875" style="41" customWidth="1"/>
    <col min="9" max="9" width="2" style="41" customWidth="1"/>
    <col min="10" max="31" width="8.28515625" style="41" customWidth="1"/>
    <col min="32" max="32" width="8.28515625" style="81" customWidth="1"/>
    <col min="33" max="33" width="8.28515625" style="207" customWidth="1"/>
    <col min="34" max="60" width="8.28515625" style="41" customWidth="1"/>
    <col min="61" max="61" width="8.28515625" style="41" hidden="1" customWidth="1"/>
    <col min="62" max="16384" width="9.140625" style="41" hidden="1"/>
  </cols>
  <sheetData>
    <row r="1" spans="1:57" ht="15" customHeight="1" thickBot="1">
      <c r="C1" s="433"/>
      <c r="D1" s="433"/>
      <c r="E1" s="433"/>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row>
    <row r="2" spans="1:57" ht="15" customHeight="1" thickTop="1">
      <c r="B2" s="64"/>
      <c r="C2" s="44"/>
      <c r="D2" s="44"/>
      <c r="E2" s="45"/>
      <c r="F2" s="44"/>
      <c r="G2" s="44"/>
      <c r="H2" s="44"/>
      <c r="I2" s="44"/>
      <c r="J2" s="44"/>
      <c r="K2" s="44"/>
      <c r="L2" s="44"/>
      <c r="M2" s="44"/>
      <c r="N2" s="44"/>
      <c r="O2" s="44"/>
      <c r="P2" s="44"/>
      <c r="Q2" s="44"/>
      <c r="R2" s="44"/>
      <c r="S2" s="44"/>
      <c r="T2" s="44"/>
      <c r="U2" s="44"/>
      <c r="V2" s="44"/>
      <c r="W2" s="44"/>
      <c r="X2" s="44"/>
      <c r="Y2" s="44"/>
      <c r="Z2" s="44"/>
      <c r="AA2" s="44"/>
      <c r="AB2" s="44"/>
      <c r="AC2" s="44"/>
      <c r="AD2" s="44"/>
      <c r="AE2" s="44"/>
      <c r="AF2" s="208"/>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row>
    <row r="3" spans="1:57" ht="15" customHeight="1">
      <c r="A3" s="54"/>
      <c r="B3" s="66"/>
      <c r="D3" s="41"/>
      <c r="E3" s="42"/>
    </row>
    <row r="4" spans="1:57" ht="15" customHeight="1">
      <c r="B4" s="66"/>
      <c r="D4" s="41"/>
      <c r="E4" s="42"/>
    </row>
    <row r="5" spans="1:57" ht="15" customHeight="1">
      <c r="B5" s="66"/>
      <c r="D5" s="41"/>
      <c r="E5" s="42"/>
    </row>
    <row r="6" spans="1:57" ht="15" customHeight="1">
      <c r="B6" s="66"/>
      <c r="C6" s="188" t="s">
        <v>488</v>
      </c>
      <c r="D6" s="41"/>
      <c r="E6" s="42"/>
      <c r="T6" s="587"/>
      <c r="U6" s="825" t="str">
        <f>'Step 2.Roster of Care (ROC)'!V6</f>
        <v>1:1</v>
      </c>
      <c r="V6" s="826"/>
      <c r="W6" s="115"/>
      <c r="X6" s="588"/>
      <c r="Y6" s="825" t="str">
        <f>'Step 2.Roster of Care (ROC)'!AB6</f>
        <v>[placeholder]</v>
      </c>
      <c r="Z6" s="826"/>
      <c r="AA6" s="115"/>
      <c r="AB6" s="591"/>
      <c r="AC6" s="825" t="str">
        <f>'Step 2.Roster of Care (ROC)'!AH6</f>
        <v>[placeholder]</v>
      </c>
      <c r="AD6" s="826"/>
      <c r="AE6" s="115"/>
      <c r="AF6" s="592"/>
      <c r="AG6" s="825" t="str">
        <f>'Step 2.Roster of Care (ROC)'!AO6</f>
        <v>[placeholder]</v>
      </c>
      <c r="AH6" s="826"/>
      <c r="AI6" s="115"/>
      <c r="AJ6" s="593"/>
      <c r="AK6" s="825" t="str">
        <f>'Step 2.Roster of Care (ROC)'!AV6</f>
        <v>[placeholder]</v>
      </c>
      <c r="AL6" s="826"/>
    </row>
    <row r="7" spans="1:57" ht="15" customHeight="1">
      <c r="B7" s="66"/>
      <c r="C7" s="189" t="s">
        <v>468</v>
      </c>
      <c r="D7" s="41"/>
      <c r="E7" s="42"/>
      <c r="J7" s="216" t="s">
        <v>464</v>
      </c>
      <c r="T7" s="594"/>
      <c r="U7" s="825" t="str">
        <f>'Step 2.Roster of Care (ROC)'!V7</f>
        <v>2:1</v>
      </c>
      <c r="V7" s="826"/>
      <c r="W7" s="115"/>
      <c r="X7" s="595"/>
      <c r="Y7" s="825" t="str">
        <f>'Step 2.Roster of Care (ROC)'!AB7</f>
        <v>[placeholder]</v>
      </c>
      <c r="Z7" s="826"/>
      <c r="AA7" s="115"/>
      <c r="AB7" s="596"/>
      <c r="AC7" s="825" t="str">
        <f>'Step 2.Roster of Care (ROC)'!AH7</f>
        <v>[placeholder]</v>
      </c>
      <c r="AD7" s="826"/>
      <c r="AE7" s="115"/>
      <c r="AF7" s="597"/>
      <c r="AG7" s="825" t="str">
        <f>'Step 2.Roster of Care (ROC)'!AO7</f>
        <v>[placeholder]</v>
      </c>
      <c r="AH7" s="826"/>
      <c r="AI7" s="115"/>
      <c r="AJ7" s="598"/>
      <c r="AK7" s="825" t="str">
        <f>'Step 2.Roster of Care (ROC)'!AV7</f>
        <v>[placeholder]</v>
      </c>
      <c r="AL7" s="826"/>
    </row>
    <row r="8" spans="1:57" ht="15.75">
      <c r="B8" s="66"/>
      <c r="C8" s="433" t="str">
        <f>IF(COUNTA($AG$27:$AG$40)=COUNTIF($AG$27:$AG$40,"Check: OK"),message_hrly_pass,message_hrly_fail)</f>
        <v>Checks: OK</v>
      </c>
      <c r="D8" s="433"/>
      <c r="E8" s="433"/>
      <c r="F8" s="433"/>
      <c r="G8" s="433"/>
      <c r="H8" s="247" t="s">
        <v>63</v>
      </c>
      <c r="I8" s="20"/>
      <c r="J8" s="834">
        <v>0</v>
      </c>
      <c r="K8" s="834"/>
      <c r="L8" s="834"/>
      <c r="M8" s="834"/>
      <c r="N8" s="834"/>
      <c r="T8" s="599"/>
      <c r="U8" s="589" t="str">
        <f>'Step 2.Roster of Care (ROC)'!V8</f>
        <v>[placeholder]</v>
      </c>
      <c r="V8" s="590"/>
      <c r="W8" s="115"/>
      <c r="X8" s="600"/>
      <c r="Y8" s="589" t="str">
        <f>'Step 2.Roster of Care (ROC)'!AB8</f>
        <v>[placeholder]</v>
      </c>
      <c r="Z8" s="590"/>
      <c r="AA8" s="115"/>
      <c r="AB8" s="601"/>
      <c r="AC8" s="589" t="str">
        <f>'Step 2.Roster of Care (ROC)'!AH8</f>
        <v>[placeholder]</v>
      </c>
      <c r="AD8" s="590"/>
      <c r="AE8" s="115"/>
      <c r="AF8" s="602"/>
      <c r="AG8" s="589" t="str">
        <f>'Step 2.Roster of Care (ROC)'!AO8</f>
        <v>[placeholder]</v>
      </c>
      <c r="AH8" s="590"/>
      <c r="AI8" s="115"/>
      <c r="AJ8" s="603"/>
      <c r="AK8" s="589" t="str">
        <f>'Step 2.Roster of Care (ROC)'!AV8</f>
        <v>[placeholder]</v>
      </c>
      <c r="AL8" s="590"/>
    </row>
    <row r="9" spans="1:57" ht="15" customHeight="1">
      <c r="B9" s="66"/>
      <c r="E9" s="49"/>
      <c r="T9" s="115"/>
      <c r="U9" s="115"/>
      <c r="V9" s="115"/>
      <c r="W9" s="115"/>
      <c r="X9" s="115"/>
      <c r="Y9" s="115"/>
      <c r="Z9" s="115"/>
      <c r="AA9" s="115"/>
      <c r="AB9" s="115"/>
      <c r="AC9" s="453"/>
      <c r="AD9" s="453"/>
      <c r="AE9" s="128"/>
      <c r="AF9" s="128"/>
      <c r="AG9" s="453"/>
      <c r="AH9" s="118"/>
      <c r="AI9" s="115"/>
      <c r="AJ9" s="115"/>
      <c r="AK9" s="118"/>
      <c r="AL9" s="118"/>
    </row>
    <row r="10" spans="1:57" ht="15" customHeight="1">
      <c r="B10" s="66"/>
      <c r="E10" s="49"/>
      <c r="T10" s="604"/>
      <c r="U10" s="544" t="s">
        <v>469</v>
      </c>
      <c r="V10" s="613" t="s">
        <v>470</v>
      </c>
      <c r="W10" s="545"/>
      <c r="X10" s="545"/>
      <c r="Y10" s="546"/>
      <c r="Z10" s="94"/>
      <c r="AA10" s="94"/>
      <c r="AB10" s="605"/>
      <c r="AC10" s="825" t="str">
        <f>'Step 2.Roster of Care (ROC)'!AH10</f>
        <v>[placeholder]</v>
      </c>
      <c r="AD10" s="826"/>
      <c r="AE10" s="128"/>
      <c r="AF10" s="606"/>
      <c r="AG10" s="825" t="str">
        <f>'Step 2.Roster of Care (ROC)'!AO10</f>
        <v>[placeholder]</v>
      </c>
      <c r="AH10" s="826"/>
      <c r="AI10" s="115"/>
      <c r="AJ10" s="607"/>
      <c r="AK10" s="825" t="str">
        <f>'Step 2.Roster of Care (ROC)'!AV10</f>
        <v>[placeholder]</v>
      </c>
      <c r="AL10" s="826"/>
    </row>
    <row r="11" spans="1:57" ht="15" customHeight="1">
      <c r="B11" s="66"/>
      <c r="E11" s="49"/>
      <c r="T11" s="608"/>
      <c r="U11" s="547" t="s">
        <v>188</v>
      </c>
      <c r="V11" s="548"/>
      <c r="W11" s="548"/>
      <c r="X11" s="548"/>
      <c r="Y11" s="129"/>
      <c r="Z11" s="94"/>
      <c r="AA11" s="94"/>
      <c r="AB11" s="609"/>
      <c r="AC11" s="825" t="str">
        <f>'Step 2.Roster of Care (ROC)'!AH11</f>
        <v>[placeholder]</v>
      </c>
      <c r="AD11" s="826"/>
      <c r="AE11" s="115"/>
      <c r="AF11" s="610"/>
      <c r="AG11" s="825" t="str">
        <f>'Step 2.Roster of Care (ROC)'!AO11</f>
        <v>[placeholder]</v>
      </c>
      <c r="AH11" s="826"/>
      <c r="AI11" s="115"/>
      <c r="AJ11" s="611"/>
      <c r="AK11" s="825" t="str">
        <f>'Step 2.Roster of Care (ROC)'!AV11</f>
        <v>[placeholder]</v>
      </c>
      <c r="AL11" s="826"/>
    </row>
    <row r="12" spans="1:57" ht="15" customHeight="1">
      <c r="B12" s="66"/>
      <c r="E12" s="49"/>
      <c r="T12" s="612"/>
      <c r="U12" s="579" t="s">
        <v>597</v>
      </c>
      <c r="V12" s="543" t="s">
        <v>598</v>
      </c>
      <c r="W12" s="543"/>
      <c r="X12" s="543"/>
      <c r="Y12" s="129"/>
      <c r="AF12" s="41"/>
      <c r="AG12" s="41"/>
    </row>
    <row r="13" spans="1:57" ht="15" customHeight="1" thickBot="1">
      <c r="B13" s="66"/>
      <c r="E13" s="49"/>
    </row>
    <row r="14" spans="1:57" ht="15" customHeight="1" thickBot="1">
      <c r="B14" s="66"/>
      <c r="E14" s="49"/>
      <c r="J14" s="625" t="s">
        <v>599</v>
      </c>
      <c r="K14" s="616"/>
      <c r="L14" s="617"/>
      <c r="M14" s="614" t="str">
        <f>IFERROR(INDEX('Step 1. Enter overall info'!$N$31:$Q$40,MATCH($J$8,'Step 1. Enter overall info'!$I$31:$I$40,0),1),"")</f>
        <v/>
      </c>
      <c r="N14" s="614"/>
      <c r="O14" s="615"/>
      <c r="Q14" s="625" t="s">
        <v>617</v>
      </c>
      <c r="R14" s="618"/>
      <c r="S14" s="618"/>
      <c r="T14" s="619"/>
      <c r="U14" s="827" t="str">
        <f>IFERROR(INDEX('Step 1. Enter overall info'!$N$31:$Q$40,MATCH($J$8,'Step 1. Enter overall info'!$I$31:$I$40,0),2),"")</f>
        <v/>
      </c>
      <c r="V14" s="828"/>
      <c r="W14" s="829"/>
      <c r="Y14" s="625" t="s">
        <v>600</v>
      </c>
      <c r="Z14" s="618"/>
      <c r="AA14" s="618"/>
      <c r="AB14" s="619"/>
      <c r="AC14" s="827" t="str">
        <f>IFERROR(INDEX('Step 1. Enter overall info'!$N$31:$Q$40,MATCH($J$8,'Step 1. Enter overall info'!$I$31:$I$40,0),3),"")</f>
        <v/>
      </c>
      <c r="AD14" s="828"/>
      <c r="AE14" s="829"/>
      <c r="AF14" s="41"/>
      <c r="AG14" s="41"/>
    </row>
    <row r="15" spans="1:57" ht="3" customHeight="1" thickBot="1">
      <c r="B15" s="66"/>
      <c r="E15" s="49"/>
    </row>
    <row r="16" spans="1:57" ht="15" customHeight="1" thickBot="1">
      <c r="B16" s="66"/>
      <c r="D16" s="171" t="str">
        <f>"This is the RoC for "&amp;J8&amp;":"</f>
        <v>This is the RoC for 0:</v>
      </c>
      <c r="E16" s="49"/>
      <c r="J16" s="253" t="s">
        <v>2</v>
      </c>
      <c r="K16" s="254"/>
      <c r="L16" s="255" t="s">
        <v>3</v>
      </c>
      <c r="M16" s="254"/>
      <c r="N16" s="255" t="s">
        <v>4</v>
      </c>
      <c r="O16" s="254"/>
      <c r="P16" s="255" t="s">
        <v>5</v>
      </c>
      <c r="Q16" s="254"/>
      <c r="R16" s="255" t="s">
        <v>6</v>
      </c>
      <c r="S16" s="254"/>
      <c r="T16" s="255" t="s">
        <v>7</v>
      </c>
      <c r="U16" s="254"/>
      <c r="V16" s="255" t="s">
        <v>8</v>
      </c>
      <c r="W16" s="254"/>
      <c r="X16" s="255" t="s">
        <v>9</v>
      </c>
      <c r="Y16" s="254"/>
      <c r="Z16" s="255" t="s">
        <v>10</v>
      </c>
      <c r="AA16" s="254"/>
      <c r="AB16" s="255" t="s">
        <v>11</v>
      </c>
      <c r="AC16" s="254"/>
      <c r="AD16" s="255" t="s">
        <v>12</v>
      </c>
      <c r="AE16" s="254"/>
      <c r="AF16" s="255" t="s">
        <v>13</v>
      </c>
      <c r="AG16" s="254"/>
      <c r="AH16" s="255" t="s">
        <v>14</v>
      </c>
      <c r="AI16" s="254"/>
      <c r="AJ16" s="255" t="s">
        <v>15</v>
      </c>
      <c r="AK16" s="254"/>
      <c r="AL16" s="255" t="s">
        <v>16</v>
      </c>
      <c r="AM16" s="254"/>
      <c r="AN16" s="255" t="s">
        <v>17</v>
      </c>
      <c r="AO16" s="254"/>
      <c r="AP16" s="255" t="s">
        <v>18</v>
      </c>
      <c r="AQ16" s="254"/>
      <c r="AR16" s="255" t="s">
        <v>19</v>
      </c>
      <c r="AS16" s="254"/>
      <c r="AT16" s="255" t="s">
        <v>20</v>
      </c>
      <c r="AU16" s="254"/>
      <c r="AV16" s="255" t="s">
        <v>21</v>
      </c>
      <c r="AW16" s="254"/>
      <c r="AX16" s="255" t="s">
        <v>22</v>
      </c>
      <c r="AY16" s="254"/>
      <c r="AZ16" s="255" t="s">
        <v>23</v>
      </c>
      <c r="BA16" s="254"/>
      <c r="BB16" s="255" t="s">
        <v>24</v>
      </c>
      <c r="BC16" s="254"/>
      <c r="BD16" s="255" t="s">
        <v>25</v>
      </c>
      <c r="BE16" s="256"/>
    </row>
    <row r="17" spans="2:57" ht="15" customHeight="1">
      <c r="B17" s="66"/>
      <c r="E17" s="49"/>
      <c r="F17" s="172"/>
      <c r="H17" s="173" t="s">
        <v>26</v>
      </c>
      <c r="J17" s="582">
        <f>INDEX('Step 2.Roster of Care (ROC)'!$E$21:$BA$30,MATCH($J$8,'Step 2.Roster of Care (ROC)'!$E$21:$E$30,0),2)</f>
        <v>0</v>
      </c>
      <c r="K17" s="581">
        <f>INDEX('Step 2.Roster of Care (ROC)'!$E$21:$BA$30,MATCH($J$8,'Step 2.Roster of Care (ROC)'!$E$21:$E$30,0),3)</f>
        <v>0</v>
      </c>
      <c r="L17" s="581">
        <f>INDEX('Step 2.Roster of Care (ROC)'!$E$21:$BA$30,MATCH($J$8,'Step 2.Roster of Care (ROC)'!$E$21:$E$30,0),4)</f>
        <v>0</v>
      </c>
      <c r="M17" s="581">
        <f>INDEX('Step 2.Roster of Care (ROC)'!$E$21:$BA$30,MATCH($J$8,'Step 2.Roster of Care (ROC)'!$E$21:$E$30,0),5)</f>
        <v>0</v>
      </c>
      <c r="N17" s="581">
        <f>INDEX('Step 2.Roster of Care (ROC)'!$E$21:$BA$30,MATCH($J$8,'Step 2.Roster of Care (ROC)'!$E$21:$E$30,0),6)</f>
        <v>0</v>
      </c>
      <c r="O17" s="581">
        <f>INDEX('Step 2.Roster of Care (ROC)'!$E$21:$BA$30,MATCH($J$8,'Step 2.Roster of Care (ROC)'!$E$21:$E$30,0),7)</f>
        <v>0</v>
      </c>
      <c r="P17" s="581">
        <f>INDEX('Step 2.Roster of Care (ROC)'!$E$21:$BA$30,MATCH($J$8,'Step 2.Roster of Care (ROC)'!$E$21:$E$30,0),8)</f>
        <v>0</v>
      </c>
      <c r="Q17" s="581">
        <f>INDEX('Step 2.Roster of Care (ROC)'!$E$21:$BA$30,MATCH($J$8,'Step 2.Roster of Care (ROC)'!$E$21:$E$30,0),9)</f>
        <v>0</v>
      </c>
      <c r="R17" s="581">
        <f>INDEX('Step 2.Roster of Care (ROC)'!$E$21:$BA$30,MATCH($J$8,'Step 2.Roster of Care (ROC)'!$E$21:$E$30,0),10)</f>
        <v>0</v>
      </c>
      <c r="S17" s="581">
        <f>INDEX('Step 2.Roster of Care (ROC)'!$E$21:$BA$30,MATCH($J$8,'Step 2.Roster of Care (ROC)'!$E$21:$E$30,0),11)</f>
        <v>0</v>
      </c>
      <c r="T17" s="581">
        <f>INDEX('Step 2.Roster of Care (ROC)'!$E$21:$BA$30,MATCH($J$8,'Step 2.Roster of Care (ROC)'!$E$21:$E$30,0),12)</f>
        <v>0</v>
      </c>
      <c r="U17" s="581">
        <f>INDEX('Step 2.Roster of Care (ROC)'!$E$21:$BA$30,MATCH($J$8,'Step 2.Roster of Care (ROC)'!$E$21:$E$30,0),13)</f>
        <v>0</v>
      </c>
      <c r="V17" s="581">
        <f>INDEX('Step 2.Roster of Care (ROC)'!$E$21:$BA$30,MATCH($J$8,'Step 2.Roster of Care (ROC)'!$E$21:$E$30,0),14)</f>
        <v>0</v>
      </c>
      <c r="W17" s="581">
        <f>INDEX('Step 2.Roster of Care (ROC)'!$E$21:$BA$30,MATCH($J$8,'Step 2.Roster of Care (ROC)'!$E$21:$E$30,0),15)</f>
        <v>0</v>
      </c>
      <c r="X17" s="581">
        <f>INDEX('Step 2.Roster of Care (ROC)'!$E$21:$BA$30,MATCH($J$8,'Step 2.Roster of Care (ROC)'!$E$21:$E$30,0),16)</f>
        <v>0</v>
      </c>
      <c r="Y17" s="581">
        <f>INDEX('Step 2.Roster of Care (ROC)'!$E$21:$BA$30,MATCH($J$8,'Step 2.Roster of Care (ROC)'!$E$21:$E$30,0),17)</f>
        <v>0</v>
      </c>
      <c r="Z17" s="581">
        <f>INDEX('Step 2.Roster of Care (ROC)'!$E$21:$BA$30,MATCH($J$8,'Step 2.Roster of Care (ROC)'!$E$21:$E$30,0),18)</f>
        <v>0</v>
      </c>
      <c r="AA17" s="581">
        <f>INDEX('Step 2.Roster of Care (ROC)'!$E$21:$BA$30,MATCH($J$8,'Step 2.Roster of Care (ROC)'!$E$21:$E$30,0),19)</f>
        <v>0</v>
      </c>
      <c r="AB17" s="581">
        <f>INDEX('Step 2.Roster of Care (ROC)'!$E$21:$BA$30,MATCH($J$8,'Step 2.Roster of Care (ROC)'!$E$21:$E$30,0),20)</f>
        <v>0</v>
      </c>
      <c r="AC17" s="581">
        <f>INDEX('Step 2.Roster of Care (ROC)'!$E$21:$BA$30,MATCH($J$8,'Step 2.Roster of Care (ROC)'!$E$21:$E$30,0),21)</f>
        <v>0</v>
      </c>
      <c r="AD17" s="581">
        <f>INDEX('Step 2.Roster of Care (ROC)'!$E$21:$BA$30,MATCH($J$8,'Step 2.Roster of Care (ROC)'!$E$21:$E$30,0),22)</f>
        <v>0</v>
      </c>
      <c r="AE17" s="581">
        <f>INDEX('Step 2.Roster of Care (ROC)'!$E$21:$BA$30,MATCH($J$8,'Step 2.Roster of Care (ROC)'!$E$21:$E$30,0),23)</f>
        <v>0</v>
      </c>
      <c r="AF17" s="581">
        <f>INDEX('Step 2.Roster of Care (ROC)'!$E$21:$BA$30,MATCH($J$8,'Step 2.Roster of Care (ROC)'!$E$21:$E$30,0),24)</f>
        <v>0</v>
      </c>
      <c r="AG17" s="581">
        <f>INDEX('Step 2.Roster of Care (ROC)'!$E$21:$BA$30,MATCH($J$8,'Step 2.Roster of Care (ROC)'!$E$21:$E$30,0),25)</f>
        <v>0</v>
      </c>
      <c r="AH17" s="581">
        <f>INDEX('Step 2.Roster of Care (ROC)'!$E$21:$BA$30,MATCH($J$8,'Step 2.Roster of Care (ROC)'!$E$21:$E$30,0),26)</f>
        <v>0</v>
      </c>
      <c r="AI17" s="581">
        <f>INDEX('Step 2.Roster of Care (ROC)'!$E$21:$BA$30,MATCH($J$8,'Step 2.Roster of Care (ROC)'!$E$21:$E$30,0),27)</f>
        <v>0</v>
      </c>
      <c r="AJ17" s="581">
        <f>INDEX('Step 2.Roster of Care (ROC)'!$E$21:$BA$30,MATCH($J$8,'Step 2.Roster of Care (ROC)'!$E$21:$E$30,0),28)</f>
        <v>0</v>
      </c>
      <c r="AK17" s="581">
        <f>INDEX('Step 2.Roster of Care (ROC)'!$E$21:$BA$30,MATCH($J$8,'Step 2.Roster of Care (ROC)'!$E$21:$E$30,0),29)</f>
        <v>0</v>
      </c>
      <c r="AL17" s="581">
        <f>INDEX('Step 2.Roster of Care (ROC)'!$E$21:$BA$30,MATCH($J$8,'Step 2.Roster of Care (ROC)'!$E$21:$E$30,0),30)</f>
        <v>0</v>
      </c>
      <c r="AM17" s="581">
        <f>INDEX('Step 2.Roster of Care (ROC)'!$E$21:$BA$30,MATCH($J$8,'Step 2.Roster of Care (ROC)'!$E$21:$E$30,0),31)</f>
        <v>0</v>
      </c>
      <c r="AN17" s="581">
        <f>INDEX('Step 2.Roster of Care (ROC)'!$E$21:$BA$30,MATCH($J$8,'Step 2.Roster of Care (ROC)'!$E$21:$E$30,0),32)</f>
        <v>0</v>
      </c>
      <c r="AO17" s="581">
        <f>INDEX('Step 2.Roster of Care (ROC)'!$E$21:$BA$30,MATCH($J$8,'Step 2.Roster of Care (ROC)'!$E$21:$E$30,0),33)</f>
        <v>0</v>
      </c>
      <c r="AP17" s="581">
        <f>INDEX('Step 2.Roster of Care (ROC)'!$E$21:$BA$30,MATCH($J$8,'Step 2.Roster of Care (ROC)'!$E$21:$E$30,0),34)</f>
        <v>0</v>
      </c>
      <c r="AQ17" s="581">
        <f>INDEX('Step 2.Roster of Care (ROC)'!$E$21:$BA$30,MATCH($J$8,'Step 2.Roster of Care (ROC)'!$E$21:$E$30,0),35)</f>
        <v>0</v>
      </c>
      <c r="AR17" s="581">
        <f>INDEX('Step 2.Roster of Care (ROC)'!$E$21:$BA$30,MATCH($J$8,'Step 2.Roster of Care (ROC)'!$E$21:$E$30,0),36)</f>
        <v>0</v>
      </c>
      <c r="AS17" s="581">
        <f>INDEX('Step 2.Roster of Care (ROC)'!$E$21:$BA$30,MATCH($J$8,'Step 2.Roster of Care (ROC)'!$E$21:$E$30,0),37)</f>
        <v>0</v>
      </c>
      <c r="AT17" s="581">
        <f>INDEX('Step 2.Roster of Care (ROC)'!$E$21:$BA$30,MATCH($J$8,'Step 2.Roster of Care (ROC)'!$E$21:$E$30,0),38)</f>
        <v>0</v>
      </c>
      <c r="AU17" s="581">
        <f>INDEX('Step 2.Roster of Care (ROC)'!$E$21:$BA$30,MATCH($J$8,'Step 2.Roster of Care (ROC)'!$E$21:$E$30,0),39)</f>
        <v>0</v>
      </c>
      <c r="AV17" s="581">
        <f>INDEX('Step 2.Roster of Care (ROC)'!$E$21:$BA$30,MATCH($J$8,'Step 2.Roster of Care (ROC)'!$E$21:$E$30,0),40)</f>
        <v>0</v>
      </c>
      <c r="AW17" s="581">
        <f>INDEX('Step 2.Roster of Care (ROC)'!$E$21:$BA$30,MATCH($J$8,'Step 2.Roster of Care (ROC)'!$E$21:$E$30,0),41)</f>
        <v>0</v>
      </c>
      <c r="AX17" s="581">
        <f>INDEX('Step 2.Roster of Care (ROC)'!$E$21:$BA$30,MATCH($J$8,'Step 2.Roster of Care (ROC)'!$E$21:$E$30,0),42)</f>
        <v>0</v>
      </c>
      <c r="AY17" s="581">
        <f>INDEX('Step 2.Roster of Care (ROC)'!$E$21:$BA$30,MATCH($J$8,'Step 2.Roster of Care (ROC)'!$E$21:$E$30,0),43)</f>
        <v>0</v>
      </c>
      <c r="AZ17" s="581">
        <f>INDEX('Step 2.Roster of Care (ROC)'!$E$21:$BA$30,MATCH($J$8,'Step 2.Roster of Care (ROC)'!$E$21:$E$30,0),44)</f>
        <v>0</v>
      </c>
      <c r="BA17" s="581">
        <f>INDEX('Step 2.Roster of Care (ROC)'!$E$21:$BA$30,MATCH($J$8,'Step 2.Roster of Care (ROC)'!$E$21:$E$30,0),45)</f>
        <v>0</v>
      </c>
      <c r="BB17" s="581">
        <f>INDEX('Step 2.Roster of Care (ROC)'!$E$21:$BA$30,MATCH($J$8,'Step 2.Roster of Care (ROC)'!$E$21:$E$30,0),46)</f>
        <v>0</v>
      </c>
      <c r="BC17" s="581">
        <f>INDEX('Step 2.Roster of Care (ROC)'!$E$21:$BA$30,MATCH($J$8,'Step 2.Roster of Care (ROC)'!$E$21:$E$30,0),47)</f>
        <v>0</v>
      </c>
      <c r="BD17" s="581">
        <f>INDEX('Step 2.Roster of Care (ROC)'!$E$21:$BA$30,MATCH($J$8,'Step 2.Roster of Care (ROC)'!$E$21:$E$30,0),48)</f>
        <v>0</v>
      </c>
      <c r="BE17" s="583">
        <f>INDEX('Step 2.Roster of Care (ROC)'!$E$21:$BA$30,MATCH($J$8,'Step 2.Roster of Care (ROC)'!$E$21:$E$30,0),49)</f>
        <v>0</v>
      </c>
    </row>
    <row r="18" spans="2:57" ht="15" customHeight="1">
      <c r="B18" s="66"/>
      <c r="E18" s="49"/>
      <c r="H18" s="173" t="s">
        <v>30</v>
      </c>
      <c r="J18" s="582">
        <f>INDEX('Step 2.Roster of Care (ROC)'!$E$31:$BA$40,MATCH($J$8,'Step 2.Roster of Care (ROC)'!$E$21:$E$30,0),2)</f>
        <v>0</v>
      </c>
      <c r="K18" s="581">
        <f>INDEX('Step 2.Roster of Care (ROC)'!$E$31:$BA$40,MATCH($J$8,'Step 2.Roster of Care (ROC)'!$E$21:$E$30,0),3)</f>
        <v>0</v>
      </c>
      <c r="L18" s="581">
        <f>INDEX('Step 2.Roster of Care (ROC)'!$E$31:$BA$40,MATCH($J$8,'Step 2.Roster of Care (ROC)'!$E$21:$E$30,0),4)</f>
        <v>0</v>
      </c>
      <c r="M18" s="581">
        <f>INDEX('Step 2.Roster of Care (ROC)'!$E$31:$BA$40,MATCH($J$8,'Step 2.Roster of Care (ROC)'!$E$21:$E$30,0),5)</f>
        <v>0</v>
      </c>
      <c r="N18" s="581">
        <f>INDEX('Step 2.Roster of Care (ROC)'!$E$31:$BA$40,MATCH($J$8,'Step 2.Roster of Care (ROC)'!$E$21:$E$30,0),6)</f>
        <v>0</v>
      </c>
      <c r="O18" s="581">
        <f>INDEX('Step 2.Roster of Care (ROC)'!$E$31:$BA$40,MATCH($J$8,'Step 2.Roster of Care (ROC)'!$E$21:$E$30,0),7)</f>
        <v>0</v>
      </c>
      <c r="P18" s="581">
        <f>INDEX('Step 2.Roster of Care (ROC)'!$E$31:$BA$40,MATCH($J$8,'Step 2.Roster of Care (ROC)'!$E$21:$E$30,0),8)</f>
        <v>0</v>
      </c>
      <c r="Q18" s="581">
        <f>INDEX('Step 2.Roster of Care (ROC)'!$E$31:$BA$40,MATCH($J$8,'Step 2.Roster of Care (ROC)'!$E$21:$E$30,0),9)</f>
        <v>0</v>
      </c>
      <c r="R18" s="581">
        <f>INDEX('Step 2.Roster of Care (ROC)'!$E$31:$BA$40,MATCH($J$8,'Step 2.Roster of Care (ROC)'!$E$21:$E$30,0),10)</f>
        <v>0</v>
      </c>
      <c r="S18" s="581">
        <f>INDEX('Step 2.Roster of Care (ROC)'!$E$31:$BA$40,MATCH($J$8,'Step 2.Roster of Care (ROC)'!$E$21:$E$30,0),11)</f>
        <v>0</v>
      </c>
      <c r="T18" s="581">
        <f>INDEX('Step 2.Roster of Care (ROC)'!$E$31:$BA$40,MATCH($J$8,'Step 2.Roster of Care (ROC)'!$E$21:$E$30,0),12)</f>
        <v>0</v>
      </c>
      <c r="U18" s="581">
        <f>INDEX('Step 2.Roster of Care (ROC)'!$E$31:$BA$40,MATCH($J$8,'Step 2.Roster of Care (ROC)'!$E$21:$E$30,0),13)</f>
        <v>0</v>
      </c>
      <c r="V18" s="581">
        <f>INDEX('Step 2.Roster of Care (ROC)'!$E$31:$BA$40,MATCH($J$8,'Step 2.Roster of Care (ROC)'!$E$21:$E$30,0),14)</f>
        <v>0</v>
      </c>
      <c r="W18" s="581">
        <f>INDEX('Step 2.Roster of Care (ROC)'!$E$31:$BA$40,MATCH($J$8,'Step 2.Roster of Care (ROC)'!$E$21:$E$30,0),15)</f>
        <v>0</v>
      </c>
      <c r="X18" s="581">
        <f>INDEX('Step 2.Roster of Care (ROC)'!$E$31:$BA$40,MATCH($J$8,'Step 2.Roster of Care (ROC)'!$E$21:$E$30,0),16)</f>
        <v>0</v>
      </c>
      <c r="Y18" s="581">
        <f>INDEX('Step 2.Roster of Care (ROC)'!$E$31:$BA$40,MATCH($J$8,'Step 2.Roster of Care (ROC)'!$E$21:$E$30,0),17)</f>
        <v>0</v>
      </c>
      <c r="Z18" s="581">
        <f>INDEX('Step 2.Roster of Care (ROC)'!$E$31:$BA$40,MATCH($J$8,'Step 2.Roster of Care (ROC)'!$E$21:$E$30,0),18)</f>
        <v>0</v>
      </c>
      <c r="AA18" s="581">
        <f>INDEX('Step 2.Roster of Care (ROC)'!$E$31:$BA$40,MATCH($J$8,'Step 2.Roster of Care (ROC)'!$E$21:$E$30,0),19)</f>
        <v>0</v>
      </c>
      <c r="AB18" s="581">
        <f>INDEX('Step 2.Roster of Care (ROC)'!$E$31:$BA$40,MATCH($J$8,'Step 2.Roster of Care (ROC)'!$E$21:$E$30,0),20)</f>
        <v>0</v>
      </c>
      <c r="AC18" s="581">
        <f>INDEX('Step 2.Roster of Care (ROC)'!$E$31:$BA$40,MATCH($J$8,'Step 2.Roster of Care (ROC)'!$E$21:$E$30,0),21)</f>
        <v>0</v>
      </c>
      <c r="AD18" s="581">
        <f>INDEX('Step 2.Roster of Care (ROC)'!$E$31:$BA$40,MATCH($J$8,'Step 2.Roster of Care (ROC)'!$E$21:$E$30,0),22)</f>
        <v>0</v>
      </c>
      <c r="AE18" s="581">
        <f>INDEX('Step 2.Roster of Care (ROC)'!$E$31:$BA$40,MATCH($J$8,'Step 2.Roster of Care (ROC)'!$E$21:$E$30,0),23)</f>
        <v>0</v>
      </c>
      <c r="AF18" s="581">
        <f>INDEX('Step 2.Roster of Care (ROC)'!$E$31:$BA$40,MATCH($J$8,'Step 2.Roster of Care (ROC)'!$E$21:$E$30,0),24)</f>
        <v>0</v>
      </c>
      <c r="AG18" s="581">
        <f>INDEX('Step 2.Roster of Care (ROC)'!$E$31:$BA$40,MATCH($J$8,'Step 2.Roster of Care (ROC)'!$E$21:$E$30,0),25)</f>
        <v>0</v>
      </c>
      <c r="AH18" s="581">
        <f>INDEX('Step 2.Roster of Care (ROC)'!$E$31:$BA$40,MATCH($J$8,'Step 2.Roster of Care (ROC)'!$E$21:$E$30,0),26)</f>
        <v>0</v>
      </c>
      <c r="AI18" s="581">
        <f>INDEX('Step 2.Roster of Care (ROC)'!$E$31:$BA$40,MATCH($J$8,'Step 2.Roster of Care (ROC)'!$E$21:$E$30,0),27)</f>
        <v>0</v>
      </c>
      <c r="AJ18" s="581">
        <f>INDEX('Step 2.Roster of Care (ROC)'!$E$31:$BA$40,MATCH($J$8,'Step 2.Roster of Care (ROC)'!$E$21:$E$30,0),28)</f>
        <v>0</v>
      </c>
      <c r="AK18" s="581">
        <f>INDEX('Step 2.Roster of Care (ROC)'!$E$31:$BA$40,MATCH($J$8,'Step 2.Roster of Care (ROC)'!$E$21:$E$30,0),29)</f>
        <v>0</v>
      </c>
      <c r="AL18" s="581">
        <f>INDEX('Step 2.Roster of Care (ROC)'!$E$31:$BA$40,MATCH($J$8,'Step 2.Roster of Care (ROC)'!$E$21:$E$30,0),30)</f>
        <v>0</v>
      </c>
      <c r="AM18" s="581">
        <f>INDEX('Step 2.Roster of Care (ROC)'!$E$31:$BA$40,MATCH($J$8,'Step 2.Roster of Care (ROC)'!$E$21:$E$30,0),31)</f>
        <v>0</v>
      </c>
      <c r="AN18" s="581">
        <f>INDEX('Step 2.Roster of Care (ROC)'!$E$31:$BA$40,MATCH($J$8,'Step 2.Roster of Care (ROC)'!$E$21:$E$30,0),32)</f>
        <v>0</v>
      </c>
      <c r="AO18" s="581">
        <f>INDEX('Step 2.Roster of Care (ROC)'!$E$31:$BA$40,MATCH($J$8,'Step 2.Roster of Care (ROC)'!$E$21:$E$30,0),33)</f>
        <v>0</v>
      </c>
      <c r="AP18" s="581">
        <f>INDEX('Step 2.Roster of Care (ROC)'!$E$31:$BA$40,MATCH($J$8,'Step 2.Roster of Care (ROC)'!$E$21:$E$30,0),34)</f>
        <v>0</v>
      </c>
      <c r="AQ18" s="581">
        <f>INDEX('Step 2.Roster of Care (ROC)'!$E$31:$BA$40,MATCH($J$8,'Step 2.Roster of Care (ROC)'!$E$21:$E$30,0),35)</f>
        <v>0</v>
      </c>
      <c r="AR18" s="581">
        <f>INDEX('Step 2.Roster of Care (ROC)'!$E$31:$BA$40,MATCH($J$8,'Step 2.Roster of Care (ROC)'!$E$21:$E$30,0),36)</f>
        <v>0</v>
      </c>
      <c r="AS18" s="581">
        <f>INDEX('Step 2.Roster of Care (ROC)'!$E$31:$BA$40,MATCH($J$8,'Step 2.Roster of Care (ROC)'!$E$21:$E$30,0),37)</f>
        <v>0</v>
      </c>
      <c r="AT18" s="581">
        <f>INDEX('Step 2.Roster of Care (ROC)'!$E$31:$BA$40,MATCH($J$8,'Step 2.Roster of Care (ROC)'!$E$21:$E$30,0),38)</f>
        <v>0</v>
      </c>
      <c r="AU18" s="581">
        <f>INDEX('Step 2.Roster of Care (ROC)'!$E$31:$BA$40,MATCH($J$8,'Step 2.Roster of Care (ROC)'!$E$21:$E$30,0),39)</f>
        <v>0</v>
      </c>
      <c r="AV18" s="581">
        <f>INDEX('Step 2.Roster of Care (ROC)'!$E$31:$BA$40,MATCH($J$8,'Step 2.Roster of Care (ROC)'!$E$21:$E$30,0),40)</f>
        <v>0</v>
      </c>
      <c r="AW18" s="581">
        <f>INDEX('Step 2.Roster of Care (ROC)'!$E$31:$BA$40,MATCH($J$8,'Step 2.Roster of Care (ROC)'!$E$21:$E$30,0),41)</f>
        <v>0</v>
      </c>
      <c r="AX18" s="581">
        <f>INDEX('Step 2.Roster of Care (ROC)'!$E$31:$BA$40,MATCH($J$8,'Step 2.Roster of Care (ROC)'!$E$21:$E$30,0),42)</f>
        <v>0</v>
      </c>
      <c r="AY18" s="581">
        <f>INDEX('Step 2.Roster of Care (ROC)'!$E$31:$BA$40,MATCH($J$8,'Step 2.Roster of Care (ROC)'!$E$21:$E$30,0),43)</f>
        <v>0</v>
      </c>
      <c r="AZ18" s="581">
        <f>INDEX('Step 2.Roster of Care (ROC)'!$E$31:$BA$40,MATCH($J$8,'Step 2.Roster of Care (ROC)'!$E$21:$E$30,0),44)</f>
        <v>0</v>
      </c>
      <c r="BA18" s="581">
        <f>INDEX('Step 2.Roster of Care (ROC)'!$E$31:$BA$40,MATCH($J$8,'Step 2.Roster of Care (ROC)'!$E$21:$E$30,0),45)</f>
        <v>0</v>
      </c>
      <c r="BB18" s="581">
        <f>INDEX('Step 2.Roster of Care (ROC)'!$E$31:$BA$40,MATCH($J$8,'Step 2.Roster of Care (ROC)'!$E$21:$E$30,0),46)</f>
        <v>0</v>
      </c>
      <c r="BC18" s="581">
        <f>INDEX('Step 2.Roster of Care (ROC)'!$E$31:$BA$40,MATCH($J$8,'Step 2.Roster of Care (ROC)'!$E$21:$E$30,0),47)</f>
        <v>0</v>
      </c>
      <c r="BD18" s="581">
        <f>INDEX('Step 2.Roster of Care (ROC)'!$E$31:$BA$40,MATCH($J$8,'Step 2.Roster of Care (ROC)'!$E$21:$E$30,0),48)</f>
        <v>0</v>
      </c>
      <c r="BE18" s="583">
        <f>INDEX('Step 2.Roster of Care (ROC)'!$E$31:$BA$40,MATCH($J$8,'Step 2.Roster of Care (ROC)'!$E$21:$E$30,0),49)</f>
        <v>0</v>
      </c>
    </row>
    <row r="19" spans="2:57" ht="15" customHeight="1">
      <c r="B19" s="66"/>
      <c r="E19" s="49"/>
      <c r="H19" s="173" t="s">
        <v>31</v>
      </c>
      <c r="J19" s="582">
        <f>INDEX('Step 2.Roster of Care (ROC)'!$E$41:$BA$50,MATCH($J$8,'Step 2.Roster of Care (ROC)'!$E$21:$E$30,0),2)</f>
        <v>0</v>
      </c>
      <c r="K19" s="581">
        <f>INDEX('Step 2.Roster of Care (ROC)'!$E$41:$BA$50,MATCH($J$8,'Step 2.Roster of Care (ROC)'!$E$21:$E$30,0),3)</f>
        <v>0</v>
      </c>
      <c r="L19" s="581">
        <f>INDEX('Step 2.Roster of Care (ROC)'!$E$41:$BA$50,MATCH($J$8,'Step 2.Roster of Care (ROC)'!$E$21:$E$30,0),4)</f>
        <v>0</v>
      </c>
      <c r="M19" s="581">
        <f>INDEX('Step 2.Roster of Care (ROC)'!$E$41:$BA$50,MATCH($J$8,'Step 2.Roster of Care (ROC)'!$E$21:$E$30,0),5)</f>
        <v>0</v>
      </c>
      <c r="N19" s="581">
        <f>INDEX('Step 2.Roster of Care (ROC)'!$E$41:$BA$50,MATCH($J$8,'Step 2.Roster of Care (ROC)'!$E$21:$E$30,0),6)</f>
        <v>0</v>
      </c>
      <c r="O19" s="581">
        <f>INDEX('Step 2.Roster of Care (ROC)'!$E$41:$BA$50,MATCH($J$8,'Step 2.Roster of Care (ROC)'!$E$21:$E$30,0),7)</f>
        <v>0</v>
      </c>
      <c r="P19" s="581">
        <f>INDEX('Step 2.Roster of Care (ROC)'!$E$41:$BA$50,MATCH($J$8,'Step 2.Roster of Care (ROC)'!$E$21:$E$30,0),8)</f>
        <v>0</v>
      </c>
      <c r="Q19" s="581">
        <f>INDEX('Step 2.Roster of Care (ROC)'!$E$41:$BA$50,MATCH($J$8,'Step 2.Roster of Care (ROC)'!$E$21:$E$30,0),9)</f>
        <v>0</v>
      </c>
      <c r="R19" s="581">
        <f>INDEX('Step 2.Roster of Care (ROC)'!$E$41:$BA$50,MATCH($J$8,'Step 2.Roster of Care (ROC)'!$E$21:$E$30,0),10)</f>
        <v>0</v>
      </c>
      <c r="S19" s="581">
        <f>INDEX('Step 2.Roster of Care (ROC)'!$E$41:$BA$50,MATCH($J$8,'Step 2.Roster of Care (ROC)'!$E$21:$E$30,0),11)</f>
        <v>0</v>
      </c>
      <c r="T19" s="581">
        <f>INDEX('Step 2.Roster of Care (ROC)'!$E$41:$BA$50,MATCH($J$8,'Step 2.Roster of Care (ROC)'!$E$21:$E$30,0),12)</f>
        <v>0</v>
      </c>
      <c r="U19" s="581">
        <f>INDEX('Step 2.Roster of Care (ROC)'!$E$41:$BA$50,MATCH($J$8,'Step 2.Roster of Care (ROC)'!$E$21:$E$30,0),13)</f>
        <v>0</v>
      </c>
      <c r="V19" s="581">
        <f>INDEX('Step 2.Roster of Care (ROC)'!$E$41:$BA$50,MATCH($J$8,'Step 2.Roster of Care (ROC)'!$E$21:$E$30,0),14)</f>
        <v>0</v>
      </c>
      <c r="W19" s="581">
        <f>INDEX('Step 2.Roster of Care (ROC)'!$E$41:$BA$50,MATCH($J$8,'Step 2.Roster of Care (ROC)'!$E$21:$E$30,0),15)</f>
        <v>0</v>
      </c>
      <c r="X19" s="581">
        <f>INDEX('Step 2.Roster of Care (ROC)'!$E$41:$BA$50,MATCH($J$8,'Step 2.Roster of Care (ROC)'!$E$21:$E$30,0),16)</f>
        <v>0</v>
      </c>
      <c r="Y19" s="581">
        <f>INDEX('Step 2.Roster of Care (ROC)'!$E$41:$BA$50,MATCH($J$8,'Step 2.Roster of Care (ROC)'!$E$21:$E$30,0),17)</f>
        <v>0</v>
      </c>
      <c r="Z19" s="581">
        <f>INDEX('Step 2.Roster of Care (ROC)'!$E$41:$BA$50,MATCH($J$8,'Step 2.Roster of Care (ROC)'!$E$21:$E$30,0),18)</f>
        <v>0</v>
      </c>
      <c r="AA19" s="581">
        <f>INDEX('Step 2.Roster of Care (ROC)'!$E$41:$BA$50,MATCH($J$8,'Step 2.Roster of Care (ROC)'!$E$21:$E$30,0),19)</f>
        <v>0</v>
      </c>
      <c r="AB19" s="581">
        <f>INDEX('Step 2.Roster of Care (ROC)'!$E$41:$BA$50,MATCH($J$8,'Step 2.Roster of Care (ROC)'!$E$21:$E$30,0),20)</f>
        <v>0</v>
      </c>
      <c r="AC19" s="581">
        <f>INDEX('Step 2.Roster of Care (ROC)'!$E$41:$BA$50,MATCH($J$8,'Step 2.Roster of Care (ROC)'!$E$21:$E$30,0),21)</f>
        <v>0</v>
      </c>
      <c r="AD19" s="581">
        <f>INDEX('Step 2.Roster of Care (ROC)'!$E$41:$BA$50,MATCH($J$8,'Step 2.Roster of Care (ROC)'!$E$21:$E$30,0),22)</f>
        <v>0</v>
      </c>
      <c r="AE19" s="581">
        <f>INDEX('Step 2.Roster of Care (ROC)'!$E$41:$BA$50,MATCH($J$8,'Step 2.Roster of Care (ROC)'!$E$21:$E$30,0),23)</f>
        <v>0</v>
      </c>
      <c r="AF19" s="581">
        <f>INDEX('Step 2.Roster of Care (ROC)'!$E$41:$BA$50,MATCH($J$8,'Step 2.Roster of Care (ROC)'!$E$21:$E$30,0),24)</f>
        <v>0</v>
      </c>
      <c r="AG19" s="581">
        <f>INDEX('Step 2.Roster of Care (ROC)'!$E$41:$BA$50,MATCH($J$8,'Step 2.Roster of Care (ROC)'!$E$21:$E$30,0),25)</f>
        <v>0</v>
      </c>
      <c r="AH19" s="581">
        <f>INDEX('Step 2.Roster of Care (ROC)'!$E$41:$BA$50,MATCH($J$8,'Step 2.Roster of Care (ROC)'!$E$21:$E$30,0),26)</f>
        <v>0</v>
      </c>
      <c r="AI19" s="581">
        <f>INDEX('Step 2.Roster of Care (ROC)'!$E$41:$BA$50,MATCH($J$8,'Step 2.Roster of Care (ROC)'!$E$21:$E$30,0),27)</f>
        <v>0</v>
      </c>
      <c r="AJ19" s="581">
        <f>INDEX('Step 2.Roster of Care (ROC)'!$E$41:$BA$50,MATCH($J$8,'Step 2.Roster of Care (ROC)'!$E$21:$E$30,0),28)</f>
        <v>0</v>
      </c>
      <c r="AK19" s="581">
        <f>INDEX('Step 2.Roster of Care (ROC)'!$E$41:$BA$50,MATCH($J$8,'Step 2.Roster of Care (ROC)'!$E$21:$E$30,0),29)</f>
        <v>0</v>
      </c>
      <c r="AL19" s="581">
        <f>INDEX('Step 2.Roster of Care (ROC)'!$E$41:$BA$50,MATCH($J$8,'Step 2.Roster of Care (ROC)'!$E$21:$E$30,0),30)</f>
        <v>0</v>
      </c>
      <c r="AM19" s="581">
        <f>INDEX('Step 2.Roster of Care (ROC)'!$E$41:$BA$50,MATCH($J$8,'Step 2.Roster of Care (ROC)'!$E$21:$E$30,0),31)</f>
        <v>0</v>
      </c>
      <c r="AN19" s="581">
        <f>INDEX('Step 2.Roster of Care (ROC)'!$E$41:$BA$50,MATCH($J$8,'Step 2.Roster of Care (ROC)'!$E$21:$E$30,0),32)</f>
        <v>0</v>
      </c>
      <c r="AO19" s="581">
        <f>INDEX('Step 2.Roster of Care (ROC)'!$E$41:$BA$50,MATCH($J$8,'Step 2.Roster of Care (ROC)'!$E$21:$E$30,0),33)</f>
        <v>0</v>
      </c>
      <c r="AP19" s="581">
        <f>INDEX('Step 2.Roster of Care (ROC)'!$E$41:$BA$50,MATCH($J$8,'Step 2.Roster of Care (ROC)'!$E$21:$E$30,0),34)</f>
        <v>0</v>
      </c>
      <c r="AQ19" s="581">
        <f>INDEX('Step 2.Roster of Care (ROC)'!$E$41:$BA$50,MATCH($J$8,'Step 2.Roster of Care (ROC)'!$E$21:$E$30,0),35)</f>
        <v>0</v>
      </c>
      <c r="AR19" s="581">
        <f>INDEX('Step 2.Roster of Care (ROC)'!$E$41:$BA$50,MATCH($J$8,'Step 2.Roster of Care (ROC)'!$E$21:$E$30,0),36)</f>
        <v>0</v>
      </c>
      <c r="AS19" s="581">
        <f>INDEX('Step 2.Roster of Care (ROC)'!$E$41:$BA$50,MATCH($J$8,'Step 2.Roster of Care (ROC)'!$E$21:$E$30,0),37)</f>
        <v>0</v>
      </c>
      <c r="AT19" s="581">
        <f>INDEX('Step 2.Roster of Care (ROC)'!$E$41:$BA$50,MATCH($J$8,'Step 2.Roster of Care (ROC)'!$E$21:$E$30,0),38)</f>
        <v>0</v>
      </c>
      <c r="AU19" s="581">
        <f>INDEX('Step 2.Roster of Care (ROC)'!$E$41:$BA$50,MATCH($J$8,'Step 2.Roster of Care (ROC)'!$E$21:$E$30,0),39)</f>
        <v>0</v>
      </c>
      <c r="AV19" s="581">
        <f>INDEX('Step 2.Roster of Care (ROC)'!$E$41:$BA$50,MATCH($J$8,'Step 2.Roster of Care (ROC)'!$E$21:$E$30,0),40)</f>
        <v>0</v>
      </c>
      <c r="AW19" s="581">
        <f>INDEX('Step 2.Roster of Care (ROC)'!$E$41:$BA$50,MATCH($J$8,'Step 2.Roster of Care (ROC)'!$E$21:$E$30,0),41)</f>
        <v>0</v>
      </c>
      <c r="AX19" s="581">
        <f>INDEX('Step 2.Roster of Care (ROC)'!$E$41:$BA$50,MATCH($J$8,'Step 2.Roster of Care (ROC)'!$E$21:$E$30,0),42)</f>
        <v>0</v>
      </c>
      <c r="AY19" s="581">
        <f>INDEX('Step 2.Roster of Care (ROC)'!$E$41:$BA$50,MATCH($J$8,'Step 2.Roster of Care (ROC)'!$E$21:$E$30,0),43)</f>
        <v>0</v>
      </c>
      <c r="AZ19" s="581">
        <f>INDEX('Step 2.Roster of Care (ROC)'!$E$41:$BA$50,MATCH($J$8,'Step 2.Roster of Care (ROC)'!$E$21:$E$30,0),44)</f>
        <v>0</v>
      </c>
      <c r="BA19" s="581">
        <f>INDEX('Step 2.Roster of Care (ROC)'!$E$41:$BA$50,MATCH($J$8,'Step 2.Roster of Care (ROC)'!$E$21:$E$30,0),45)</f>
        <v>0</v>
      </c>
      <c r="BB19" s="581">
        <f>INDEX('Step 2.Roster of Care (ROC)'!$E$41:$BA$50,MATCH($J$8,'Step 2.Roster of Care (ROC)'!$E$21:$E$30,0),46)</f>
        <v>0</v>
      </c>
      <c r="BC19" s="581">
        <f>INDEX('Step 2.Roster of Care (ROC)'!$E$41:$BA$50,MATCH($J$8,'Step 2.Roster of Care (ROC)'!$E$21:$E$30,0),47)</f>
        <v>0</v>
      </c>
      <c r="BD19" s="581">
        <f>INDEX('Step 2.Roster of Care (ROC)'!$E$41:$BA$50,MATCH($J$8,'Step 2.Roster of Care (ROC)'!$E$21:$E$30,0),48)</f>
        <v>0</v>
      </c>
      <c r="BE19" s="583">
        <f>INDEX('Step 2.Roster of Care (ROC)'!$E$41:$BA$50,MATCH($J$8,'Step 2.Roster of Care (ROC)'!$E$21:$E$30,0),49)</f>
        <v>0</v>
      </c>
    </row>
    <row r="20" spans="2:57" ht="15" customHeight="1">
      <c r="B20" s="66"/>
      <c r="E20" s="49"/>
      <c r="H20" s="173" t="s">
        <v>36</v>
      </c>
      <c r="J20" s="582">
        <f>INDEX('Step 2.Roster of Care (ROC)'!$E$51:$BA$60,MATCH($J$8,'Step 2.Roster of Care (ROC)'!$E$21:$E$30,0),2)</f>
        <v>0</v>
      </c>
      <c r="K20" s="581">
        <f>INDEX('Step 2.Roster of Care (ROC)'!$E$51:$BA$60,MATCH($J$8,'Step 2.Roster of Care (ROC)'!$E$21:$E$30,0),3)</f>
        <v>0</v>
      </c>
      <c r="L20" s="581">
        <f>INDEX('Step 2.Roster of Care (ROC)'!$E$51:$BA$60,MATCH($J$8,'Step 2.Roster of Care (ROC)'!$E$21:$E$30,0),4)</f>
        <v>0</v>
      </c>
      <c r="M20" s="581">
        <f>INDEX('Step 2.Roster of Care (ROC)'!$E$51:$BA$60,MATCH($J$8,'Step 2.Roster of Care (ROC)'!$E$21:$E$30,0),5)</f>
        <v>0</v>
      </c>
      <c r="N20" s="581">
        <f>INDEX('Step 2.Roster of Care (ROC)'!$E$51:$BA$60,MATCH($J$8,'Step 2.Roster of Care (ROC)'!$E$21:$E$30,0),6)</f>
        <v>0</v>
      </c>
      <c r="O20" s="581">
        <f>INDEX('Step 2.Roster of Care (ROC)'!$E$51:$BA$60,MATCH($J$8,'Step 2.Roster of Care (ROC)'!$E$21:$E$30,0),7)</f>
        <v>0</v>
      </c>
      <c r="P20" s="581">
        <f>INDEX('Step 2.Roster of Care (ROC)'!$E$51:$BA$60,MATCH($J$8,'Step 2.Roster of Care (ROC)'!$E$21:$E$30,0),8)</f>
        <v>0</v>
      </c>
      <c r="Q20" s="581">
        <f>INDEX('Step 2.Roster of Care (ROC)'!$E$51:$BA$60,MATCH($J$8,'Step 2.Roster of Care (ROC)'!$E$21:$E$30,0),9)</f>
        <v>0</v>
      </c>
      <c r="R20" s="581">
        <f>INDEX('Step 2.Roster of Care (ROC)'!$E$51:$BA$60,MATCH($J$8,'Step 2.Roster of Care (ROC)'!$E$21:$E$30,0),10)</f>
        <v>0</v>
      </c>
      <c r="S20" s="581">
        <f>INDEX('Step 2.Roster of Care (ROC)'!$E$51:$BA$60,MATCH($J$8,'Step 2.Roster of Care (ROC)'!$E$21:$E$30,0),11)</f>
        <v>0</v>
      </c>
      <c r="T20" s="581">
        <f>INDEX('Step 2.Roster of Care (ROC)'!$E$51:$BA$60,MATCH($J$8,'Step 2.Roster of Care (ROC)'!$E$21:$E$30,0),12)</f>
        <v>0</v>
      </c>
      <c r="U20" s="581">
        <f>INDEX('Step 2.Roster of Care (ROC)'!$E$51:$BA$60,MATCH($J$8,'Step 2.Roster of Care (ROC)'!$E$21:$E$30,0),13)</f>
        <v>0</v>
      </c>
      <c r="V20" s="581">
        <f>INDEX('Step 2.Roster of Care (ROC)'!$E$51:$BA$60,MATCH($J$8,'Step 2.Roster of Care (ROC)'!$E$21:$E$30,0),14)</f>
        <v>0</v>
      </c>
      <c r="W20" s="581">
        <f>INDEX('Step 2.Roster of Care (ROC)'!$E$51:$BA$60,MATCH($J$8,'Step 2.Roster of Care (ROC)'!$E$21:$E$30,0),15)</f>
        <v>0</v>
      </c>
      <c r="X20" s="581">
        <f>INDEX('Step 2.Roster of Care (ROC)'!$E$51:$BA$60,MATCH($J$8,'Step 2.Roster of Care (ROC)'!$E$21:$E$30,0),16)</f>
        <v>0</v>
      </c>
      <c r="Y20" s="581">
        <f>INDEX('Step 2.Roster of Care (ROC)'!$E$51:$BA$60,MATCH($J$8,'Step 2.Roster of Care (ROC)'!$E$21:$E$30,0),17)</f>
        <v>0</v>
      </c>
      <c r="Z20" s="581">
        <f>INDEX('Step 2.Roster of Care (ROC)'!$E$51:$BA$60,MATCH($J$8,'Step 2.Roster of Care (ROC)'!$E$21:$E$30,0),18)</f>
        <v>0</v>
      </c>
      <c r="AA20" s="581">
        <f>INDEX('Step 2.Roster of Care (ROC)'!$E$51:$BA$60,MATCH($J$8,'Step 2.Roster of Care (ROC)'!$E$21:$E$30,0),19)</f>
        <v>0</v>
      </c>
      <c r="AB20" s="581">
        <f>INDEX('Step 2.Roster of Care (ROC)'!$E$51:$BA$60,MATCH($J$8,'Step 2.Roster of Care (ROC)'!$E$21:$E$30,0),20)</f>
        <v>0</v>
      </c>
      <c r="AC20" s="581">
        <f>INDEX('Step 2.Roster of Care (ROC)'!$E$51:$BA$60,MATCH($J$8,'Step 2.Roster of Care (ROC)'!$E$21:$E$30,0),21)</f>
        <v>0</v>
      </c>
      <c r="AD20" s="581">
        <f>INDEX('Step 2.Roster of Care (ROC)'!$E$51:$BA$60,MATCH($J$8,'Step 2.Roster of Care (ROC)'!$E$21:$E$30,0),22)</f>
        <v>0</v>
      </c>
      <c r="AE20" s="581">
        <f>INDEX('Step 2.Roster of Care (ROC)'!$E$51:$BA$60,MATCH($J$8,'Step 2.Roster of Care (ROC)'!$E$21:$E$30,0),23)</f>
        <v>0</v>
      </c>
      <c r="AF20" s="581">
        <f>INDEX('Step 2.Roster of Care (ROC)'!$E$51:$BA$60,MATCH($J$8,'Step 2.Roster of Care (ROC)'!$E$21:$E$30,0),24)</f>
        <v>0</v>
      </c>
      <c r="AG20" s="581">
        <f>INDEX('Step 2.Roster of Care (ROC)'!$E$51:$BA$60,MATCH($J$8,'Step 2.Roster of Care (ROC)'!$E$21:$E$30,0),25)</f>
        <v>0</v>
      </c>
      <c r="AH20" s="581">
        <f>INDEX('Step 2.Roster of Care (ROC)'!$E$51:$BA$60,MATCH($J$8,'Step 2.Roster of Care (ROC)'!$E$21:$E$30,0),26)</f>
        <v>0</v>
      </c>
      <c r="AI20" s="581">
        <f>INDEX('Step 2.Roster of Care (ROC)'!$E$51:$BA$60,MATCH($J$8,'Step 2.Roster of Care (ROC)'!$E$21:$E$30,0),27)</f>
        <v>0</v>
      </c>
      <c r="AJ20" s="581">
        <f>INDEX('Step 2.Roster of Care (ROC)'!$E$51:$BA$60,MATCH($J$8,'Step 2.Roster of Care (ROC)'!$E$21:$E$30,0),28)</f>
        <v>0</v>
      </c>
      <c r="AK20" s="581">
        <f>INDEX('Step 2.Roster of Care (ROC)'!$E$51:$BA$60,MATCH($J$8,'Step 2.Roster of Care (ROC)'!$E$21:$E$30,0),29)</f>
        <v>0</v>
      </c>
      <c r="AL20" s="581">
        <f>INDEX('Step 2.Roster of Care (ROC)'!$E$51:$BA$60,MATCH($J$8,'Step 2.Roster of Care (ROC)'!$E$21:$E$30,0),30)</f>
        <v>0</v>
      </c>
      <c r="AM20" s="581">
        <f>INDEX('Step 2.Roster of Care (ROC)'!$E$51:$BA$60,MATCH($J$8,'Step 2.Roster of Care (ROC)'!$E$21:$E$30,0),31)</f>
        <v>0</v>
      </c>
      <c r="AN20" s="581">
        <f>INDEX('Step 2.Roster of Care (ROC)'!$E$51:$BA$60,MATCH($J$8,'Step 2.Roster of Care (ROC)'!$E$21:$E$30,0),32)</f>
        <v>0</v>
      </c>
      <c r="AO20" s="581">
        <f>INDEX('Step 2.Roster of Care (ROC)'!$E$51:$BA$60,MATCH($J$8,'Step 2.Roster of Care (ROC)'!$E$21:$E$30,0),33)</f>
        <v>0</v>
      </c>
      <c r="AP20" s="581">
        <f>INDEX('Step 2.Roster of Care (ROC)'!$E$51:$BA$60,MATCH($J$8,'Step 2.Roster of Care (ROC)'!$E$21:$E$30,0),34)</f>
        <v>0</v>
      </c>
      <c r="AQ20" s="581">
        <f>INDEX('Step 2.Roster of Care (ROC)'!$E$51:$BA$60,MATCH($J$8,'Step 2.Roster of Care (ROC)'!$E$21:$E$30,0),35)</f>
        <v>0</v>
      </c>
      <c r="AR20" s="581">
        <f>INDEX('Step 2.Roster of Care (ROC)'!$E$51:$BA$60,MATCH($J$8,'Step 2.Roster of Care (ROC)'!$E$21:$E$30,0),36)</f>
        <v>0</v>
      </c>
      <c r="AS20" s="581">
        <f>INDEX('Step 2.Roster of Care (ROC)'!$E$51:$BA$60,MATCH($J$8,'Step 2.Roster of Care (ROC)'!$E$21:$E$30,0),37)</f>
        <v>0</v>
      </c>
      <c r="AT20" s="581">
        <f>INDEX('Step 2.Roster of Care (ROC)'!$E$51:$BA$60,MATCH($J$8,'Step 2.Roster of Care (ROC)'!$E$21:$E$30,0),38)</f>
        <v>0</v>
      </c>
      <c r="AU20" s="581">
        <f>INDEX('Step 2.Roster of Care (ROC)'!$E$51:$BA$60,MATCH($J$8,'Step 2.Roster of Care (ROC)'!$E$21:$E$30,0),39)</f>
        <v>0</v>
      </c>
      <c r="AV20" s="581">
        <f>INDEX('Step 2.Roster of Care (ROC)'!$E$51:$BA$60,MATCH($J$8,'Step 2.Roster of Care (ROC)'!$E$21:$E$30,0),40)</f>
        <v>0</v>
      </c>
      <c r="AW20" s="581">
        <f>INDEX('Step 2.Roster of Care (ROC)'!$E$51:$BA$60,MATCH($J$8,'Step 2.Roster of Care (ROC)'!$E$21:$E$30,0),41)</f>
        <v>0</v>
      </c>
      <c r="AX20" s="581">
        <f>INDEX('Step 2.Roster of Care (ROC)'!$E$51:$BA$60,MATCH($J$8,'Step 2.Roster of Care (ROC)'!$E$21:$E$30,0),42)</f>
        <v>0</v>
      </c>
      <c r="AY20" s="581">
        <f>INDEX('Step 2.Roster of Care (ROC)'!$E$51:$BA$60,MATCH($J$8,'Step 2.Roster of Care (ROC)'!$E$21:$E$30,0),43)</f>
        <v>0</v>
      </c>
      <c r="AZ20" s="581">
        <f>INDEX('Step 2.Roster of Care (ROC)'!$E$51:$BA$60,MATCH($J$8,'Step 2.Roster of Care (ROC)'!$E$21:$E$30,0),44)</f>
        <v>0</v>
      </c>
      <c r="BA20" s="581">
        <f>INDEX('Step 2.Roster of Care (ROC)'!$E$51:$BA$60,MATCH($J$8,'Step 2.Roster of Care (ROC)'!$E$21:$E$30,0),45)</f>
        <v>0</v>
      </c>
      <c r="BB20" s="581">
        <f>INDEX('Step 2.Roster of Care (ROC)'!$E$51:$BA$60,MATCH($J$8,'Step 2.Roster of Care (ROC)'!$E$21:$E$30,0),46)</f>
        <v>0</v>
      </c>
      <c r="BC20" s="581">
        <f>INDEX('Step 2.Roster of Care (ROC)'!$E$51:$BA$60,MATCH($J$8,'Step 2.Roster of Care (ROC)'!$E$21:$E$30,0),47)</f>
        <v>0</v>
      </c>
      <c r="BD20" s="581">
        <f>INDEX('Step 2.Roster of Care (ROC)'!$E$51:$BA$60,MATCH($J$8,'Step 2.Roster of Care (ROC)'!$E$21:$E$30,0),48)</f>
        <v>0</v>
      </c>
      <c r="BE20" s="583">
        <f>INDEX('Step 2.Roster of Care (ROC)'!$E$51:$BA$60,MATCH($J$8,'Step 2.Roster of Care (ROC)'!$E$21:$E$30,0),49)</f>
        <v>0</v>
      </c>
    </row>
    <row r="21" spans="2:57" ht="15" customHeight="1">
      <c r="B21" s="66"/>
      <c r="E21" s="49"/>
      <c r="H21" s="173" t="s">
        <v>32</v>
      </c>
      <c r="J21" s="582">
        <f>INDEX('Step 2.Roster of Care (ROC)'!$E$61:$BA$70,MATCH($J$8,'Step 2.Roster of Care (ROC)'!$E$21:$E$30,0),2)</f>
        <v>0</v>
      </c>
      <c r="K21" s="581">
        <f>INDEX('Step 2.Roster of Care (ROC)'!$E$61:$BA$70,MATCH($J$8,'Step 2.Roster of Care (ROC)'!$E$21:$E$30,0),3)</f>
        <v>0</v>
      </c>
      <c r="L21" s="581">
        <f>INDEX('Step 2.Roster of Care (ROC)'!$E$61:$BA$70,MATCH($J$8,'Step 2.Roster of Care (ROC)'!$E$21:$E$30,0),4)</f>
        <v>0</v>
      </c>
      <c r="M21" s="581">
        <f>INDEX('Step 2.Roster of Care (ROC)'!$E$61:$BA$70,MATCH($J$8,'Step 2.Roster of Care (ROC)'!$E$21:$E$30,0),5)</f>
        <v>0</v>
      </c>
      <c r="N21" s="581">
        <f>INDEX('Step 2.Roster of Care (ROC)'!$E$61:$BA$70,MATCH($J$8,'Step 2.Roster of Care (ROC)'!$E$21:$E$30,0),6)</f>
        <v>0</v>
      </c>
      <c r="O21" s="581">
        <f>INDEX('Step 2.Roster of Care (ROC)'!$E$61:$BA$70,MATCH($J$8,'Step 2.Roster of Care (ROC)'!$E$21:$E$30,0),7)</f>
        <v>0</v>
      </c>
      <c r="P21" s="581">
        <f>INDEX('Step 2.Roster of Care (ROC)'!$E$61:$BA$70,MATCH($J$8,'Step 2.Roster of Care (ROC)'!$E$21:$E$30,0),8)</f>
        <v>0</v>
      </c>
      <c r="Q21" s="581">
        <f>INDEX('Step 2.Roster of Care (ROC)'!$E$61:$BA$70,MATCH($J$8,'Step 2.Roster of Care (ROC)'!$E$21:$E$30,0),9)</f>
        <v>0</v>
      </c>
      <c r="R21" s="581">
        <f>INDEX('Step 2.Roster of Care (ROC)'!$E$61:$BA$70,MATCH($J$8,'Step 2.Roster of Care (ROC)'!$E$21:$E$30,0),10)</f>
        <v>0</v>
      </c>
      <c r="S21" s="581">
        <f>INDEX('Step 2.Roster of Care (ROC)'!$E$61:$BA$70,MATCH($J$8,'Step 2.Roster of Care (ROC)'!$E$21:$E$30,0),11)</f>
        <v>0</v>
      </c>
      <c r="T21" s="581">
        <f>INDEX('Step 2.Roster of Care (ROC)'!$E$61:$BA$70,MATCH($J$8,'Step 2.Roster of Care (ROC)'!$E$21:$E$30,0),12)</f>
        <v>0</v>
      </c>
      <c r="U21" s="581">
        <f>INDEX('Step 2.Roster of Care (ROC)'!$E$61:$BA$70,MATCH($J$8,'Step 2.Roster of Care (ROC)'!$E$21:$E$30,0),13)</f>
        <v>0</v>
      </c>
      <c r="V21" s="581">
        <f>INDEX('Step 2.Roster of Care (ROC)'!$E$61:$BA$70,MATCH($J$8,'Step 2.Roster of Care (ROC)'!$E$21:$E$30,0),14)</f>
        <v>0</v>
      </c>
      <c r="W21" s="581">
        <f>INDEX('Step 2.Roster of Care (ROC)'!$E$61:$BA$70,MATCH($J$8,'Step 2.Roster of Care (ROC)'!$E$21:$E$30,0),15)</f>
        <v>0</v>
      </c>
      <c r="X21" s="581">
        <f>INDEX('Step 2.Roster of Care (ROC)'!$E$61:$BA$70,MATCH($J$8,'Step 2.Roster of Care (ROC)'!$E$21:$E$30,0),16)</f>
        <v>0</v>
      </c>
      <c r="Y21" s="581">
        <f>INDEX('Step 2.Roster of Care (ROC)'!$E$61:$BA$70,MATCH($J$8,'Step 2.Roster of Care (ROC)'!$E$21:$E$30,0),17)</f>
        <v>0</v>
      </c>
      <c r="Z21" s="581">
        <f>INDEX('Step 2.Roster of Care (ROC)'!$E$61:$BA$70,MATCH($J$8,'Step 2.Roster of Care (ROC)'!$E$21:$E$30,0),18)</f>
        <v>0</v>
      </c>
      <c r="AA21" s="581">
        <f>INDEX('Step 2.Roster of Care (ROC)'!$E$61:$BA$70,MATCH($J$8,'Step 2.Roster of Care (ROC)'!$E$21:$E$30,0),19)</f>
        <v>0</v>
      </c>
      <c r="AB21" s="581">
        <f>INDEX('Step 2.Roster of Care (ROC)'!$E$61:$BA$70,MATCH($J$8,'Step 2.Roster of Care (ROC)'!$E$21:$E$30,0),20)</f>
        <v>0</v>
      </c>
      <c r="AC21" s="581">
        <f>INDEX('Step 2.Roster of Care (ROC)'!$E$61:$BA$70,MATCH($J$8,'Step 2.Roster of Care (ROC)'!$E$21:$E$30,0),21)</f>
        <v>0</v>
      </c>
      <c r="AD21" s="581">
        <f>INDEX('Step 2.Roster of Care (ROC)'!$E$61:$BA$70,MATCH($J$8,'Step 2.Roster of Care (ROC)'!$E$21:$E$30,0),22)</f>
        <v>0</v>
      </c>
      <c r="AE21" s="581">
        <f>INDEX('Step 2.Roster of Care (ROC)'!$E$61:$BA$70,MATCH($J$8,'Step 2.Roster of Care (ROC)'!$E$21:$E$30,0),23)</f>
        <v>0</v>
      </c>
      <c r="AF21" s="581">
        <f>INDEX('Step 2.Roster of Care (ROC)'!$E$61:$BA$70,MATCH($J$8,'Step 2.Roster of Care (ROC)'!$E$21:$E$30,0),24)</f>
        <v>0</v>
      </c>
      <c r="AG21" s="581">
        <f>INDEX('Step 2.Roster of Care (ROC)'!$E$61:$BA$70,MATCH($J$8,'Step 2.Roster of Care (ROC)'!$E$21:$E$30,0),25)</f>
        <v>0</v>
      </c>
      <c r="AH21" s="581">
        <f>INDEX('Step 2.Roster of Care (ROC)'!$E$61:$BA$70,MATCH($J$8,'Step 2.Roster of Care (ROC)'!$E$21:$E$30,0),26)</f>
        <v>0</v>
      </c>
      <c r="AI21" s="581">
        <f>INDEX('Step 2.Roster of Care (ROC)'!$E$61:$BA$70,MATCH($J$8,'Step 2.Roster of Care (ROC)'!$E$21:$E$30,0),27)</f>
        <v>0</v>
      </c>
      <c r="AJ21" s="581">
        <f>INDEX('Step 2.Roster of Care (ROC)'!$E$61:$BA$70,MATCH($J$8,'Step 2.Roster of Care (ROC)'!$E$21:$E$30,0),28)</f>
        <v>0</v>
      </c>
      <c r="AK21" s="581">
        <f>INDEX('Step 2.Roster of Care (ROC)'!$E$61:$BA$70,MATCH($J$8,'Step 2.Roster of Care (ROC)'!$E$21:$E$30,0),29)</f>
        <v>0</v>
      </c>
      <c r="AL21" s="581">
        <f>INDEX('Step 2.Roster of Care (ROC)'!$E$61:$BA$70,MATCH($J$8,'Step 2.Roster of Care (ROC)'!$E$21:$E$30,0),30)</f>
        <v>0</v>
      </c>
      <c r="AM21" s="581">
        <f>INDEX('Step 2.Roster of Care (ROC)'!$E$61:$BA$70,MATCH($J$8,'Step 2.Roster of Care (ROC)'!$E$21:$E$30,0),31)</f>
        <v>0</v>
      </c>
      <c r="AN21" s="581">
        <f>INDEX('Step 2.Roster of Care (ROC)'!$E$61:$BA$70,MATCH($J$8,'Step 2.Roster of Care (ROC)'!$E$21:$E$30,0),32)</f>
        <v>0</v>
      </c>
      <c r="AO21" s="581">
        <f>INDEX('Step 2.Roster of Care (ROC)'!$E$61:$BA$70,MATCH($J$8,'Step 2.Roster of Care (ROC)'!$E$21:$E$30,0),33)</f>
        <v>0</v>
      </c>
      <c r="AP21" s="581">
        <f>INDEX('Step 2.Roster of Care (ROC)'!$E$61:$BA$70,MATCH($J$8,'Step 2.Roster of Care (ROC)'!$E$21:$E$30,0),34)</f>
        <v>0</v>
      </c>
      <c r="AQ21" s="581">
        <f>INDEX('Step 2.Roster of Care (ROC)'!$E$61:$BA$70,MATCH($J$8,'Step 2.Roster of Care (ROC)'!$E$21:$E$30,0),35)</f>
        <v>0</v>
      </c>
      <c r="AR21" s="581">
        <f>INDEX('Step 2.Roster of Care (ROC)'!$E$61:$BA$70,MATCH($J$8,'Step 2.Roster of Care (ROC)'!$E$21:$E$30,0),36)</f>
        <v>0</v>
      </c>
      <c r="AS21" s="581">
        <f>INDEX('Step 2.Roster of Care (ROC)'!$E$61:$BA$70,MATCH($J$8,'Step 2.Roster of Care (ROC)'!$E$21:$E$30,0),37)</f>
        <v>0</v>
      </c>
      <c r="AT21" s="581">
        <f>INDEX('Step 2.Roster of Care (ROC)'!$E$61:$BA$70,MATCH($J$8,'Step 2.Roster of Care (ROC)'!$E$21:$E$30,0),38)</f>
        <v>0</v>
      </c>
      <c r="AU21" s="581">
        <f>INDEX('Step 2.Roster of Care (ROC)'!$E$61:$BA$70,MATCH($J$8,'Step 2.Roster of Care (ROC)'!$E$21:$E$30,0),39)</f>
        <v>0</v>
      </c>
      <c r="AV21" s="581">
        <f>INDEX('Step 2.Roster of Care (ROC)'!$E$61:$BA$70,MATCH($J$8,'Step 2.Roster of Care (ROC)'!$E$21:$E$30,0),40)</f>
        <v>0</v>
      </c>
      <c r="AW21" s="581">
        <f>INDEX('Step 2.Roster of Care (ROC)'!$E$61:$BA$70,MATCH($J$8,'Step 2.Roster of Care (ROC)'!$E$21:$E$30,0),41)</f>
        <v>0</v>
      </c>
      <c r="AX21" s="581">
        <f>INDEX('Step 2.Roster of Care (ROC)'!$E$61:$BA$70,MATCH($J$8,'Step 2.Roster of Care (ROC)'!$E$21:$E$30,0),42)</f>
        <v>0</v>
      </c>
      <c r="AY21" s="581">
        <f>INDEX('Step 2.Roster of Care (ROC)'!$E$61:$BA$70,MATCH($J$8,'Step 2.Roster of Care (ROC)'!$E$21:$E$30,0),43)</f>
        <v>0</v>
      </c>
      <c r="AZ21" s="581">
        <f>INDEX('Step 2.Roster of Care (ROC)'!$E$61:$BA$70,MATCH($J$8,'Step 2.Roster of Care (ROC)'!$E$21:$E$30,0),44)</f>
        <v>0</v>
      </c>
      <c r="BA21" s="581">
        <f>INDEX('Step 2.Roster of Care (ROC)'!$E$61:$BA$70,MATCH($J$8,'Step 2.Roster of Care (ROC)'!$E$21:$E$30,0),45)</f>
        <v>0</v>
      </c>
      <c r="BB21" s="581">
        <f>INDEX('Step 2.Roster of Care (ROC)'!$E$61:$BA$70,MATCH($J$8,'Step 2.Roster of Care (ROC)'!$E$21:$E$30,0),46)</f>
        <v>0</v>
      </c>
      <c r="BC21" s="581">
        <f>INDEX('Step 2.Roster of Care (ROC)'!$E$61:$BA$70,MATCH($J$8,'Step 2.Roster of Care (ROC)'!$E$21:$E$30,0),47)</f>
        <v>0</v>
      </c>
      <c r="BD21" s="581">
        <f>INDEX('Step 2.Roster of Care (ROC)'!$E$61:$BA$70,MATCH($J$8,'Step 2.Roster of Care (ROC)'!$E$21:$E$30,0),48)</f>
        <v>0</v>
      </c>
      <c r="BE21" s="583">
        <f>INDEX('Step 2.Roster of Care (ROC)'!$E$61:$BA$70,MATCH($J$8,'Step 2.Roster of Care (ROC)'!$E$21:$E$30,0),49)</f>
        <v>0</v>
      </c>
    </row>
    <row r="22" spans="2:57" ht="15" customHeight="1">
      <c r="B22" s="66"/>
      <c r="E22" s="49"/>
      <c r="H22" s="173" t="s">
        <v>33</v>
      </c>
      <c r="J22" s="582">
        <f>INDEX('Step 2.Roster of Care (ROC)'!$E$71:$BA$80,MATCH($J$8,'Step 2.Roster of Care (ROC)'!$E$21:$E$30,0),2)</f>
        <v>0</v>
      </c>
      <c r="K22" s="581">
        <f>INDEX('Step 2.Roster of Care (ROC)'!$E$71:$BA$80,MATCH($J$8,'Step 2.Roster of Care (ROC)'!$E$21:$E$30,0),3)</f>
        <v>0</v>
      </c>
      <c r="L22" s="581">
        <f>INDEX('Step 2.Roster of Care (ROC)'!$E$71:$BA$80,MATCH($J$8,'Step 2.Roster of Care (ROC)'!$E$21:$E$30,0),4)</f>
        <v>0</v>
      </c>
      <c r="M22" s="581">
        <f>INDEX('Step 2.Roster of Care (ROC)'!$E$71:$BA$80,MATCH($J$8,'Step 2.Roster of Care (ROC)'!$E$21:$E$30,0),5)</f>
        <v>0</v>
      </c>
      <c r="N22" s="581">
        <f>INDEX('Step 2.Roster of Care (ROC)'!$E$71:$BA$80,MATCH($J$8,'Step 2.Roster of Care (ROC)'!$E$21:$E$30,0),6)</f>
        <v>0</v>
      </c>
      <c r="O22" s="581">
        <f>INDEX('Step 2.Roster of Care (ROC)'!$E$71:$BA$80,MATCH($J$8,'Step 2.Roster of Care (ROC)'!$E$21:$E$30,0),7)</f>
        <v>0</v>
      </c>
      <c r="P22" s="581">
        <f>INDEX('Step 2.Roster of Care (ROC)'!$E$71:$BA$80,MATCH($J$8,'Step 2.Roster of Care (ROC)'!$E$21:$E$30,0),8)</f>
        <v>0</v>
      </c>
      <c r="Q22" s="581">
        <f>INDEX('Step 2.Roster of Care (ROC)'!$E$71:$BA$80,MATCH($J$8,'Step 2.Roster of Care (ROC)'!$E$21:$E$30,0),9)</f>
        <v>0</v>
      </c>
      <c r="R22" s="581">
        <f>INDEX('Step 2.Roster of Care (ROC)'!$E$71:$BA$80,MATCH($J$8,'Step 2.Roster of Care (ROC)'!$E$21:$E$30,0),10)</f>
        <v>0</v>
      </c>
      <c r="S22" s="581">
        <f>INDEX('Step 2.Roster of Care (ROC)'!$E$71:$BA$80,MATCH($J$8,'Step 2.Roster of Care (ROC)'!$E$21:$E$30,0),11)</f>
        <v>0</v>
      </c>
      <c r="T22" s="581">
        <f>INDEX('Step 2.Roster of Care (ROC)'!$E$71:$BA$80,MATCH($J$8,'Step 2.Roster of Care (ROC)'!$E$21:$E$30,0),12)</f>
        <v>0</v>
      </c>
      <c r="U22" s="581">
        <f>INDEX('Step 2.Roster of Care (ROC)'!$E$71:$BA$80,MATCH($J$8,'Step 2.Roster of Care (ROC)'!$E$21:$E$30,0),13)</f>
        <v>0</v>
      </c>
      <c r="V22" s="581">
        <f>INDEX('Step 2.Roster of Care (ROC)'!$E$71:$BA$80,MATCH($J$8,'Step 2.Roster of Care (ROC)'!$E$21:$E$30,0),14)</f>
        <v>0</v>
      </c>
      <c r="W22" s="581">
        <f>INDEX('Step 2.Roster of Care (ROC)'!$E$71:$BA$80,MATCH($J$8,'Step 2.Roster of Care (ROC)'!$E$21:$E$30,0),15)</f>
        <v>0</v>
      </c>
      <c r="X22" s="581">
        <f>INDEX('Step 2.Roster of Care (ROC)'!$E$71:$BA$80,MATCH($J$8,'Step 2.Roster of Care (ROC)'!$E$21:$E$30,0),16)</f>
        <v>0</v>
      </c>
      <c r="Y22" s="581">
        <f>INDEX('Step 2.Roster of Care (ROC)'!$E$71:$BA$80,MATCH($J$8,'Step 2.Roster of Care (ROC)'!$E$21:$E$30,0),17)</f>
        <v>0</v>
      </c>
      <c r="Z22" s="581">
        <f>INDEX('Step 2.Roster of Care (ROC)'!$E$71:$BA$80,MATCH($J$8,'Step 2.Roster of Care (ROC)'!$E$21:$E$30,0),18)</f>
        <v>0</v>
      </c>
      <c r="AA22" s="581">
        <f>INDEX('Step 2.Roster of Care (ROC)'!$E$71:$BA$80,MATCH($J$8,'Step 2.Roster of Care (ROC)'!$E$21:$E$30,0),19)</f>
        <v>0</v>
      </c>
      <c r="AB22" s="581">
        <f>INDEX('Step 2.Roster of Care (ROC)'!$E$71:$BA$80,MATCH($J$8,'Step 2.Roster of Care (ROC)'!$E$21:$E$30,0),20)</f>
        <v>0</v>
      </c>
      <c r="AC22" s="581">
        <f>INDEX('Step 2.Roster of Care (ROC)'!$E$71:$BA$80,MATCH($J$8,'Step 2.Roster of Care (ROC)'!$E$21:$E$30,0),21)</f>
        <v>0</v>
      </c>
      <c r="AD22" s="581">
        <f>INDEX('Step 2.Roster of Care (ROC)'!$E$71:$BA$80,MATCH($J$8,'Step 2.Roster of Care (ROC)'!$E$21:$E$30,0),22)</f>
        <v>0</v>
      </c>
      <c r="AE22" s="581">
        <f>INDEX('Step 2.Roster of Care (ROC)'!$E$71:$BA$80,MATCH($J$8,'Step 2.Roster of Care (ROC)'!$E$21:$E$30,0),23)</f>
        <v>0</v>
      </c>
      <c r="AF22" s="581">
        <f>INDEX('Step 2.Roster of Care (ROC)'!$E$71:$BA$80,MATCH($J$8,'Step 2.Roster of Care (ROC)'!$E$21:$E$30,0),24)</f>
        <v>0</v>
      </c>
      <c r="AG22" s="581">
        <f>INDEX('Step 2.Roster of Care (ROC)'!$E$71:$BA$80,MATCH($J$8,'Step 2.Roster of Care (ROC)'!$E$21:$E$30,0),25)</f>
        <v>0</v>
      </c>
      <c r="AH22" s="581">
        <f>INDEX('Step 2.Roster of Care (ROC)'!$E$71:$BA$80,MATCH($J$8,'Step 2.Roster of Care (ROC)'!$E$21:$E$30,0),26)</f>
        <v>0</v>
      </c>
      <c r="AI22" s="581">
        <f>INDEX('Step 2.Roster of Care (ROC)'!$E$71:$BA$80,MATCH($J$8,'Step 2.Roster of Care (ROC)'!$E$21:$E$30,0),27)</f>
        <v>0</v>
      </c>
      <c r="AJ22" s="581">
        <f>INDEX('Step 2.Roster of Care (ROC)'!$E$71:$BA$80,MATCH($J$8,'Step 2.Roster of Care (ROC)'!$E$21:$E$30,0),28)</f>
        <v>0</v>
      </c>
      <c r="AK22" s="581">
        <f>INDEX('Step 2.Roster of Care (ROC)'!$E$71:$BA$80,MATCH($J$8,'Step 2.Roster of Care (ROC)'!$E$21:$E$30,0),29)</f>
        <v>0</v>
      </c>
      <c r="AL22" s="581">
        <f>INDEX('Step 2.Roster of Care (ROC)'!$E$71:$BA$80,MATCH($J$8,'Step 2.Roster of Care (ROC)'!$E$21:$E$30,0),30)</f>
        <v>0</v>
      </c>
      <c r="AM22" s="581">
        <f>INDEX('Step 2.Roster of Care (ROC)'!$E$71:$BA$80,MATCH($J$8,'Step 2.Roster of Care (ROC)'!$E$21:$E$30,0),31)</f>
        <v>0</v>
      </c>
      <c r="AN22" s="581">
        <f>INDEX('Step 2.Roster of Care (ROC)'!$E$71:$BA$80,MATCH($J$8,'Step 2.Roster of Care (ROC)'!$E$21:$E$30,0),32)</f>
        <v>0</v>
      </c>
      <c r="AO22" s="581">
        <f>INDEX('Step 2.Roster of Care (ROC)'!$E$71:$BA$80,MATCH($J$8,'Step 2.Roster of Care (ROC)'!$E$21:$E$30,0),33)</f>
        <v>0</v>
      </c>
      <c r="AP22" s="581">
        <f>INDEX('Step 2.Roster of Care (ROC)'!$E$71:$BA$80,MATCH($J$8,'Step 2.Roster of Care (ROC)'!$E$21:$E$30,0),34)</f>
        <v>0</v>
      </c>
      <c r="AQ22" s="581">
        <f>INDEX('Step 2.Roster of Care (ROC)'!$E$71:$BA$80,MATCH($J$8,'Step 2.Roster of Care (ROC)'!$E$21:$E$30,0),35)</f>
        <v>0</v>
      </c>
      <c r="AR22" s="581">
        <f>INDEX('Step 2.Roster of Care (ROC)'!$E$71:$BA$80,MATCH($J$8,'Step 2.Roster of Care (ROC)'!$E$21:$E$30,0),36)</f>
        <v>0</v>
      </c>
      <c r="AS22" s="581">
        <f>INDEX('Step 2.Roster of Care (ROC)'!$E$71:$BA$80,MATCH($J$8,'Step 2.Roster of Care (ROC)'!$E$21:$E$30,0),37)</f>
        <v>0</v>
      </c>
      <c r="AT22" s="581">
        <f>INDEX('Step 2.Roster of Care (ROC)'!$E$71:$BA$80,MATCH($J$8,'Step 2.Roster of Care (ROC)'!$E$21:$E$30,0),38)</f>
        <v>0</v>
      </c>
      <c r="AU22" s="581">
        <f>INDEX('Step 2.Roster of Care (ROC)'!$E$71:$BA$80,MATCH($J$8,'Step 2.Roster of Care (ROC)'!$E$21:$E$30,0),39)</f>
        <v>0</v>
      </c>
      <c r="AV22" s="581">
        <f>INDEX('Step 2.Roster of Care (ROC)'!$E$71:$BA$80,MATCH($J$8,'Step 2.Roster of Care (ROC)'!$E$21:$E$30,0),40)</f>
        <v>0</v>
      </c>
      <c r="AW22" s="581">
        <f>INDEX('Step 2.Roster of Care (ROC)'!$E$71:$BA$80,MATCH($J$8,'Step 2.Roster of Care (ROC)'!$E$21:$E$30,0),41)</f>
        <v>0</v>
      </c>
      <c r="AX22" s="581">
        <f>INDEX('Step 2.Roster of Care (ROC)'!$E$71:$BA$80,MATCH($J$8,'Step 2.Roster of Care (ROC)'!$E$21:$E$30,0),42)</f>
        <v>0</v>
      </c>
      <c r="AY22" s="581">
        <f>INDEX('Step 2.Roster of Care (ROC)'!$E$71:$BA$80,MATCH($J$8,'Step 2.Roster of Care (ROC)'!$E$21:$E$30,0),43)</f>
        <v>0</v>
      </c>
      <c r="AZ22" s="581">
        <f>INDEX('Step 2.Roster of Care (ROC)'!$E$71:$BA$80,MATCH($J$8,'Step 2.Roster of Care (ROC)'!$E$21:$E$30,0),44)</f>
        <v>0</v>
      </c>
      <c r="BA22" s="581">
        <f>INDEX('Step 2.Roster of Care (ROC)'!$E$71:$BA$80,MATCH($J$8,'Step 2.Roster of Care (ROC)'!$E$21:$E$30,0),45)</f>
        <v>0</v>
      </c>
      <c r="BB22" s="581">
        <f>INDEX('Step 2.Roster of Care (ROC)'!$E$71:$BA$80,MATCH($J$8,'Step 2.Roster of Care (ROC)'!$E$21:$E$30,0),46)</f>
        <v>0</v>
      </c>
      <c r="BC22" s="581">
        <f>INDEX('Step 2.Roster of Care (ROC)'!$E$71:$BA$80,MATCH($J$8,'Step 2.Roster of Care (ROC)'!$E$21:$E$30,0),47)</f>
        <v>0</v>
      </c>
      <c r="BD22" s="581">
        <f>INDEX('Step 2.Roster of Care (ROC)'!$E$71:$BA$80,MATCH($J$8,'Step 2.Roster of Care (ROC)'!$E$21:$E$30,0),48)</f>
        <v>0</v>
      </c>
      <c r="BE22" s="583">
        <f>INDEX('Step 2.Roster of Care (ROC)'!$E$71:$BA$80,MATCH($J$8,'Step 2.Roster of Care (ROC)'!$E$21:$E$30,0),49)</f>
        <v>0</v>
      </c>
    </row>
    <row r="23" spans="2:57" ht="15" customHeight="1" thickBot="1">
      <c r="B23" s="66"/>
      <c r="E23" s="49"/>
      <c r="H23" s="173" t="s">
        <v>34</v>
      </c>
      <c r="J23" s="584">
        <f>INDEX('Step 2.Roster of Care (ROC)'!$E$81:$BA$90,MATCH($J$8,'Step 2.Roster of Care (ROC)'!$E$21:$E$30,0),2)</f>
        <v>0</v>
      </c>
      <c r="K23" s="585">
        <f>INDEX('Step 2.Roster of Care (ROC)'!$E$81:$BA$90,MATCH($J$8,'Step 2.Roster of Care (ROC)'!$E$21:$E$30,0),3)</f>
        <v>0</v>
      </c>
      <c r="L23" s="585">
        <f>INDEX('Step 2.Roster of Care (ROC)'!$E$81:$BA$90,MATCH($J$8,'Step 2.Roster of Care (ROC)'!$E$21:$E$30,0),4)</f>
        <v>0</v>
      </c>
      <c r="M23" s="585">
        <f>INDEX('Step 2.Roster of Care (ROC)'!$E$81:$BA$90,MATCH($J$8,'Step 2.Roster of Care (ROC)'!$E$21:$E$30,0),5)</f>
        <v>0</v>
      </c>
      <c r="N23" s="585">
        <f>INDEX('Step 2.Roster of Care (ROC)'!$E$81:$BA$90,MATCH($J$8,'Step 2.Roster of Care (ROC)'!$E$21:$E$30,0),6)</f>
        <v>0</v>
      </c>
      <c r="O23" s="585">
        <f>INDEX('Step 2.Roster of Care (ROC)'!$E$81:$BA$90,MATCH($J$8,'Step 2.Roster of Care (ROC)'!$E$21:$E$30,0),7)</f>
        <v>0</v>
      </c>
      <c r="P23" s="585">
        <f>INDEX('Step 2.Roster of Care (ROC)'!$E$81:$BA$90,MATCH($J$8,'Step 2.Roster of Care (ROC)'!$E$21:$E$30,0),8)</f>
        <v>0</v>
      </c>
      <c r="Q23" s="585">
        <f>INDEX('Step 2.Roster of Care (ROC)'!$E$81:$BA$90,MATCH($J$8,'Step 2.Roster of Care (ROC)'!$E$21:$E$30,0),9)</f>
        <v>0</v>
      </c>
      <c r="R23" s="585">
        <f>INDEX('Step 2.Roster of Care (ROC)'!$E$81:$BA$90,MATCH($J$8,'Step 2.Roster of Care (ROC)'!$E$21:$E$30,0),10)</f>
        <v>0</v>
      </c>
      <c r="S23" s="585">
        <f>INDEX('Step 2.Roster of Care (ROC)'!$E$81:$BA$90,MATCH($J$8,'Step 2.Roster of Care (ROC)'!$E$21:$E$30,0),11)</f>
        <v>0</v>
      </c>
      <c r="T23" s="585">
        <f>INDEX('Step 2.Roster of Care (ROC)'!$E$81:$BA$90,MATCH($J$8,'Step 2.Roster of Care (ROC)'!$E$21:$E$30,0),12)</f>
        <v>0</v>
      </c>
      <c r="U23" s="585">
        <f>INDEX('Step 2.Roster of Care (ROC)'!$E$81:$BA$90,MATCH($J$8,'Step 2.Roster of Care (ROC)'!$E$21:$E$30,0),13)</f>
        <v>0</v>
      </c>
      <c r="V23" s="585">
        <f>INDEX('Step 2.Roster of Care (ROC)'!$E$81:$BA$90,MATCH($J$8,'Step 2.Roster of Care (ROC)'!$E$21:$E$30,0),14)</f>
        <v>0</v>
      </c>
      <c r="W23" s="585">
        <f>INDEX('Step 2.Roster of Care (ROC)'!$E$81:$BA$90,MATCH($J$8,'Step 2.Roster of Care (ROC)'!$E$21:$E$30,0),15)</f>
        <v>0</v>
      </c>
      <c r="X23" s="585">
        <f>INDEX('Step 2.Roster of Care (ROC)'!$E$81:$BA$90,MATCH($J$8,'Step 2.Roster of Care (ROC)'!$E$21:$E$30,0),16)</f>
        <v>0</v>
      </c>
      <c r="Y23" s="585">
        <f>INDEX('Step 2.Roster of Care (ROC)'!$E$81:$BA$90,MATCH($J$8,'Step 2.Roster of Care (ROC)'!$E$21:$E$30,0),17)</f>
        <v>0</v>
      </c>
      <c r="Z23" s="585">
        <f>INDEX('Step 2.Roster of Care (ROC)'!$E$81:$BA$90,MATCH($J$8,'Step 2.Roster of Care (ROC)'!$E$21:$E$30,0),18)</f>
        <v>0</v>
      </c>
      <c r="AA23" s="585">
        <f>INDEX('Step 2.Roster of Care (ROC)'!$E$81:$BA$90,MATCH($J$8,'Step 2.Roster of Care (ROC)'!$E$21:$E$30,0),19)</f>
        <v>0</v>
      </c>
      <c r="AB23" s="585">
        <f>INDEX('Step 2.Roster of Care (ROC)'!$E$81:$BA$90,MATCH($J$8,'Step 2.Roster of Care (ROC)'!$E$21:$E$30,0),20)</f>
        <v>0</v>
      </c>
      <c r="AC23" s="585">
        <f>INDEX('Step 2.Roster of Care (ROC)'!$E$81:$BA$90,MATCH($J$8,'Step 2.Roster of Care (ROC)'!$E$21:$E$30,0),21)</f>
        <v>0</v>
      </c>
      <c r="AD23" s="585">
        <f>INDEX('Step 2.Roster of Care (ROC)'!$E$81:$BA$90,MATCH($J$8,'Step 2.Roster of Care (ROC)'!$E$21:$E$30,0),22)</f>
        <v>0</v>
      </c>
      <c r="AE23" s="585">
        <f>INDEX('Step 2.Roster of Care (ROC)'!$E$81:$BA$90,MATCH($J$8,'Step 2.Roster of Care (ROC)'!$E$21:$E$30,0),23)</f>
        <v>0</v>
      </c>
      <c r="AF23" s="585">
        <f>INDEX('Step 2.Roster of Care (ROC)'!$E$81:$BA$90,MATCH($J$8,'Step 2.Roster of Care (ROC)'!$E$21:$E$30,0),24)</f>
        <v>0</v>
      </c>
      <c r="AG23" s="585">
        <f>INDEX('Step 2.Roster of Care (ROC)'!$E$81:$BA$90,MATCH($J$8,'Step 2.Roster of Care (ROC)'!$E$21:$E$30,0),25)</f>
        <v>0</v>
      </c>
      <c r="AH23" s="585">
        <f>INDEX('Step 2.Roster of Care (ROC)'!$E$81:$BA$90,MATCH($J$8,'Step 2.Roster of Care (ROC)'!$E$21:$E$30,0),26)</f>
        <v>0</v>
      </c>
      <c r="AI23" s="585">
        <f>INDEX('Step 2.Roster of Care (ROC)'!$E$81:$BA$90,MATCH($J$8,'Step 2.Roster of Care (ROC)'!$E$21:$E$30,0),27)</f>
        <v>0</v>
      </c>
      <c r="AJ23" s="585">
        <f>INDEX('Step 2.Roster of Care (ROC)'!$E$81:$BA$90,MATCH($J$8,'Step 2.Roster of Care (ROC)'!$E$21:$E$30,0),28)</f>
        <v>0</v>
      </c>
      <c r="AK23" s="585">
        <f>INDEX('Step 2.Roster of Care (ROC)'!$E$81:$BA$90,MATCH($J$8,'Step 2.Roster of Care (ROC)'!$E$21:$E$30,0),29)</f>
        <v>0</v>
      </c>
      <c r="AL23" s="585">
        <f>INDEX('Step 2.Roster of Care (ROC)'!$E$81:$BA$90,MATCH($J$8,'Step 2.Roster of Care (ROC)'!$E$21:$E$30,0),30)</f>
        <v>0</v>
      </c>
      <c r="AM23" s="585">
        <f>INDEX('Step 2.Roster of Care (ROC)'!$E$81:$BA$90,MATCH($J$8,'Step 2.Roster of Care (ROC)'!$E$21:$E$30,0),31)</f>
        <v>0</v>
      </c>
      <c r="AN23" s="585">
        <f>INDEX('Step 2.Roster of Care (ROC)'!$E$81:$BA$90,MATCH($J$8,'Step 2.Roster of Care (ROC)'!$E$21:$E$30,0),32)</f>
        <v>0</v>
      </c>
      <c r="AO23" s="585">
        <f>INDEX('Step 2.Roster of Care (ROC)'!$E$81:$BA$90,MATCH($J$8,'Step 2.Roster of Care (ROC)'!$E$21:$E$30,0),33)</f>
        <v>0</v>
      </c>
      <c r="AP23" s="585">
        <f>INDEX('Step 2.Roster of Care (ROC)'!$E$81:$BA$90,MATCH($J$8,'Step 2.Roster of Care (ROC)'!$E$21:$E$30,0),34)</f>
        <v>0</v>
      </c>
      <c r="AQ23" s="585">
        <f>INDEX('Step 2.Roster of Care (ROC)'!$E$81:$BA$90,MATCH($J$8,'Step 2.Roster of Care (ROC)'!$E$21:$E$30,0),35)</f>
        <v>0</v>
      </c>
      <c r="AR23" s="585">
        <f>INDEX('Step 2.Roster of Care (ROC)'!$E$81:$BA$90,MATCH($J$8,'Step 2.Roster of Care (ROC)'!$E$21:$E$30,0),36)</f>
        <v>0</v>
      </c>
      <c r="AS23" s="585">
        <f>INDEX('Step 2.Roster of Care (ROC)'!$E$81:$BA$90,MATCH($J$8,'Step 2.Roster of Care (ROC)'!$E$21:$E$30,0),37)</f>
        <v>0</v>
      </c>
      <c r="AT23" s="585">
        <f>INDEX('Step 2.Roster of Care (ROC)'!$E$81:$BA$90,MATCH($J$8,'Step 2.Roster of Care (ROC)'!$E$21:$E$30,0),38)</f>
        <v>0</v>
      </c>
      <c r="AU23" s="585">
        <f>INDEX('Step 2.Roster of Care (ROC)'!$E$81:$BA$90,MATCH($J$8,'Step 2.Roster of Care (ROC)'!$E$21:$E$30,0),39)</f>
        <v>0</v>
      </c>
      <c r="AV23" s="585">
        <f>INDEX('Step 2.Roster of Care (ROC)'!$E$81:$BA$90,MATCH($J$8,'Step 2.Roster of Care (ROC)'!$E$21:$E$30,0),40)</f>
        <v>0</v>
      </c>
      <c r="AW23" s="585">
        <f>INDEX('Step 2.Roster of Care (ROC)'!$E$81:$BA$90,MATCH($J$8,'Step 2.Roster of Care (ROC)'!$E$21:$E$30,0),41)</f>
        <v>0</v>
      </c>
      <c r="AX23" s="585">
        <f>INDEX('Step 2.Roster of Care (ROC)'!$E$81:$BA$90,MATCH($J$8,'Step 2.Roster of Care (ROC)'!$E$21:$E$30,0),42)</f>
        <v>0</v>
      </c>
      <c r="AY23" s="585">
        <f>INDEX('Step 2.Roster of Care (ROC)'!$E$81:$BA$90,MATCH($J$8,'Step 2.Roster of Care (ROC)'!$E$21:$E$30,0),43)</f>
        <v>0</v>
      </c>
      <c r="AZ23" s="585">
        <f>INDEX('Step 2.Roster of Care (ROC)'!$E$81:$BA$90,MATCH($J$8,'Step 2.Roster of Care (ROC)'!$E$21:$E$30,0),44)</f>
        <v>0</v>
      </c>
      <c r="BA23" s="585">
        <f>INDEX('Step 2.Roster of Care (ROC)'!$E$81:$BA$90,MATCH($J$8,'Step 2.Roster of Care (ROC)'!$E$21:$E$30,0),45)</f>
        <v>0</v>
      </c>
      <c r="BB23" s="585">
        <f>INDEX('Step 2.Roster of Care (ROC)'!$E$81:$BA$90,MATCH($J$8,'Step 2.Roster of Care (ROC)'!$E$21:$E$30,0),46)</f>
        <v>0</v>
      </c>
      <c r="BC23" s="585">
        <f>INDEX('Step 2.Roster of Care (ROC)'!$E$81:$BA$90,MATCH($J$8,'Step 2.Roster of Care (ROC)'!$E$21:$E$30,0),47)</f>
        <v>0</v>
      </c>
      <c r="BD23" s="585">
        <f>INDEX('Step 2.Roster of Care (ROC)'!$E$81:$BA$90,MATCH($J$8,'Step 2.Roster of Care (ROC)'!$E$21:$E$30,0),48)</f>
        <v>0</v>
      </c>
      <c r="BE23" s="586">
        <f>INDEX('Step 2.Roster of Care (ROC)'!$E$81:$BA$90,MATCH($J$8,'Step 2.Roster of Care (ROC)'!$E$21:$E$30,0),49)</f>
        <v>0</v>
      </c>
    </row>
    <row r="24" spans="2:57" ht="3" customHeight="1" thickBot="1">
      <c r="B24" s="66"/>
      <c r="E24" s="49"/>
    </row>
    <row r="25" spans="2:57" ht="15.75" thickBot="1">
      <c r="B25" s="66"/>
      <c r="D25" s="171" t="str">
        <f>"This is the hour of support summary for "&amp;J8&amp;":"</f>
        <v>This is the hour of support summary for 0:</v>
      </c>
      <c r="E25" s="49"/>
      <c r="J25" s="663">
        <f>IFERROR(LEFT(J$27,FIND(":",J$27)-1) / RIGHT(J$27,LEN(J$27)-FIND(":",J$27)),0)</f>
        <v>1</v>
      </c>
      <c r="K25" s="663">
        <f t="shared" ref="K25:AD25" si="0">IFERROR(LEFT(K$27,FIND(":",K$27)-1) / RIGHT(K$27,LEN(K$27)-FIND(":",K$27)),0)</f>
        <v>2</v>
      </c>
      <c r="L25" s="663">
        <f t="shared" si="0"/>
        <v>0</v>
      </c>
      <c r="M25" s="663">
        <f t="shared" si="0"/>
        <v>0</v>
      </c>
      <c r="N25" s="663">
        <f t="shared" si="0"/>
        <v>0</v>
      </c>
      <c r="O25" s="663">
        <f t="shared" si="0"/>
        <v>0</v>
      </c>
      <c r="P25" s="663">
        <f t="shared" si="0"/>
        <v>0</v>
      </c>
      <c r="Q25" s="663">
        <f t="shared" si="0"/>
        <v>0</v>
      </c>
      <c r="R25" s="663">
        <f t="shared" si="0"/>
        <v>0</v>
      </c>
      <c r="S25" s="663">
        <f t="shared" si="0"/>
        <v>0</v>
      </c>
      <c r="T25" s="663">
        <f t="shared" si="0"/>
        <v>0</v>
      </c>
      <c r="U25" s="663">
        <f t="shared" si="0"/>
        <v>0</v>
      </c>
      <c r="V25" s="663">
        <f t="shared" si="0"/>
        <v>0</v>
      </c>
      <c r="W25" s="663">
        <f t="shared" si="0"/>
        <v>0</v>
      </c>
      <c r="X25" s="663">
        <f t="shared" si="0"/>
        <v>0</v>
      </c>
      <c r="Y25" s="663">
        <f t="shared" si="0"/>
        <v>0</v>
      </c>
      <c r="Z25" s="663">
        <f t="shared" si="0"/>
        <v>0</v>
      </c>
      <c r="AA25" s="663">
        <f t="shared" si="0"/>
        <v>0</v>
      </c>
      <c r="AB25" s="663">
        <f t="shared" si="0"/>
        <v>0</v>
      </c>
      <c r="AC25" s="663">
        <f t="shared" si="0"/>
        <v>0</v>
      </c>
      <c r="AD25" s="663">
        <f t="shared" si="0"/>
        <v>0</v>
      </c>
    </row>
    <row r="26" spans="2:57" ht="15.75" hidden="1" thickBot="1">
      <c r="B26" s="66"/>
      <c r="J26" s="52">
        <v>1</v>
      </c>
      <c r="K26" s="52">
        <v>2</v>
      </c>
      <c r="L26" s="52">
        <v>3</v>
      </c>
      <c r="M26" s="52">
        <v>4</v>
      </c>
      <c r="N26" s="52">
        <v>5</v>
      </c>
      <c r="O26" s="52">
        <v>6</v>
      </c>
      <c r="P26" s="52">
        <v>7</v>
      </c>
      <c r="Q26" s="52">
        <v>8</v>
      </c>
      <c r="R26" s="52">
        <v>9</v>
      </c>
      <c r="S26" s="52">
        <v>10</v>
      </c>
      <c r="T26" s="52">
        <v>11</v>
      </c>
      <c r="U26" s="52">
        <v>12</v>
      </c>
      <c r="V26" s="52">
        <v>13</v>
      </c>
      <c r="W26" s="52">
        <v>14</v>
      </c>
      <c r="X26" s="52">
        <v>15</v>
      </c>
      <c r="Y26" s="52">
        <v>16</v>
      </c>
      <c r="Z26" s="52">
        <v>17</v>
      </c>
      <c r="AA26" s="52">
        <v>18</v>
      </c>
      <c r="AB26" s="52">
        <v>19</v>
      </c>
      <c r="AC26" s="52">
        <v>20</v>
      </c>
      <c r="AD26" s="52">
        <v>21</v>
      </c>
    </row>
    <row r="27" spans="2:57" ht="15" customHeight="1">
      <c r="B27" s="66"/>
      <c r="E27" s="52" t="str">
        <f t="shared" ref="E27:E38" si="1">$J$8&amp;"-"&amp;F27</f>
        <v>0-Hours of Support by Shift</v>
      </c>
      <c r="F27" s="172" t="s">
        <v>467</v>
      </c>
      <c r="G27" s="332"/>
      <c r="H27" s="173" t="s">
        <v>42</v>
      </c>
      <c r="I27" s="53"/>
      <c r="J27" s="197" t="str">
        <f>IFERROR(INDEX('Summary for All'!$H$2:$AB$139,MATCH('Step 4. Final Submission'!$E27,'Summary for All'!$D$2:$D$139,0),J$26),"")</f>
        <v>1:1</v>
      </c>
      <c r="K27" s="198" t="str">
        <f>IFERROR(INDEX('Summary for All'!$H$2:$AB$139,MATCH('Step 4. Final Submission'!$E27,'Summary for All'!$D$2:$D$139,0),K$26),"")</f>
        <v>2:1</v>
      </c>
      <c r="L27" s="198" t="str">
        <f>IFERROR(INDEX('Summary for All'!$H$2:$AB$139,MATCH('Step 4. Final Submission'!$E27,'Summary for All'!$D$2:$D$139,0),L$26),"")</f>
        <v/>
      </c>
      <c r="M27" s="198" t="str">
        <f>IFERROR(INDEX('Summary for All'!$H$2:$AB$139,MATCH('Step 4. Final Submission'!$E27,'Summary for All'!$D$2:$D$139,0),M$26),"")</f>
        <v/>
      </c>
      <c r="N27" s="198" t="str">
        <f>IFERROR(INDEX('Summary for All'!$H$2:$AB$139,MATCH('Step 4. Final Submission'!$E27,'Summary for All'!$D$2:$D$139,0),N$26),"")</f>
        <v/>
      </c>
      <c r="O27" s="198" t="str">
        <f>IFERROR(INDEX('Summary for All'!$H$2:$AB$139,MATCH('Step 4. Final Submission'!$E27,'Summary for All'!$D$2:$D$139,0),O$26),"")</f>
        <v/>
      </c>
      <c r="P27" s="198" t="str">
        <f>IFERROR(INDEX('Summary for All'!$H$2:$AB$139,MATCH('Step 4. Final Submission'!$E27,'Summary for All'!$D$2:$D$139,0),P$26),"")</f>
        <v/>
      </c>
      <c r="Q27" s="198" t="str">
        <f>IFERROR(INDEX('Summary for All'!$H$2:$AB$139,MATCH('Step 4. Final Submission'!$E27,'Summary for All'!$D$2:$D$139,0),Q$26),"")</f>
        <v/>
      </c>
      <c r="R27" s="198" t="str">
        <f>IFERROR(INDEX('Summary for All'!$H$2:$AB$139,MATCH('Step 4. Final Submission'!$E27,'Summary for All'!$D$2:$D$139,0),R$26),"")</f>
        <v/>
      </c>
      <c r="S27" s="198" t="str">
        <f>IFERROR(INDEX('Summary for All'!$H$2:$AB$139,MATCH('Step 4. Final Submission'!$E27,'Summary for All'!$D$2:$D$139,0),S$26),"")</f>
        <v/>
      </c>
      <c r="T27" s="198" t="str">
        <f>IFERROR(INDEX('Summary for All'!$H$2:$AB$139,MATCH('Step 4. Final Submission'!$E27,'Summary for All'!$D$2:$D$139,0),T$26),"")</f>
        <v/>
      </c>
      <c r="U27" s="198" t="str">
        <f>IFERROR(INDEX('Summary for All'!$H$2:$AB$139,MATCH('Step 4. Final Submission'!$E27,'Summary for All'!$D$2:$D$139,0),U$26),"")</f>
        <v/>
      </c>
      <c r="V27" s="198" t="str">
        <f>IFERROR(INDEX('Summary for All'!$H$2:$AB$139,MATCH('Step 4. Final Submission'!$E27,'Summary for All'!$D$2:$D$139,0),V$26),"")</f>
        <v/>
      </c>
      <c r="W27" s="198" t="str">
        <f>IFERROR(INDEX('Summary for All'!$H$2:$AB$139,MATCH('Step 4. Final Submission'!$E27,'Summary for All'!$D$2:$D$139,0),W$26),"")</f>
        <v/>
      </c>
      <c r="X27" s="198" t="str">
        <f>IFERROR(INDEX('Summary for All'!$H$2:$AB$139,MATCH('Step 4. Final Submission'!$E27,'Summary for All'!$D$2:$D$139,0),X$26),"")</f>
        <v/>
      </c>
      <c r="Y27" s="198" t="str">
        <f>IFERROR(INDEX('Summary for All'!$H$2:$AB$139,MATCH('Step 4. Final Submission'!$E27,'Summary for All'!$D$2:$D$139,0),Y$26),"")</f>
        <v/>
      </c>
      <c r="Z27" s="198" t="str">
        <f>IFERROR(INDEX('Summary for All'!$H$2:$AB$139,MATCH('Step 4. Final Submission'!$E27,'Summary for All'!$D$2:$D$139,0),Z$26),"")</f>
        <v/>
      </c>
      <c r="AA27" s="198" t="str">
        <f>IFERROR(INDEX('Summary for All'!$H$2:$AB$139,MATCH('Step 4. Final Submission'!$E27,'Summary for All'!$D$2:$D$139,0),AA$26),"")</f>
        <v/>
      </c>
      <c r="AB27" s="198" t="str">
        <f>IFERROR(INDEX('Summary for All'!$H$2:$AB$139,MATCH('Step 4. Final Submission'!$E27,'Summary for All'!$D$2:$D$139,0),AB$26),"")</f>
        <v/>
      </c>
      <c r="AC27" s="198" t="str">
        <f>IFERROR(INDEX('Summary for All'!$H$2:$AB$139,MATCH('Step 4. Final Submission'!$E27,'Summary for All'!$D$2:$D$139,0),AC$26),"")</f>
        <v/>
      </c>
      <c r="AD27" s="199" t="str">
        <f>IFERROR(INDEX('Summary for All'!$H$2:$AB$139,MATCH('Step 4. Final Submission'!$E27,'Summary for All'!$D$2:$D$139,0),AD$26),"")</f>
        <v/>
      </c>
      <c r="AE27" s="53"/>
      <c r="AF27" s="210" t="s">
        <v>43</v>
      </c>
      <c r="AG27" s="211"/>
      <c r="AK27" s="635" t="s">
        <v>621</v>
      </c>
    </row>
    <row r="28" spans="2:57" hidden="1">
      <c r="B28" s="66"/>
      <c r="E28" s="52" t="str">
        <f t="shared" si="1"/>
        <v>0-</v>
      </c>
      <c r="F28" s="20"/>
      <c r="G28" s="20"/>
      <c r="H28" s="169"/>
      <c r="I28" s="54"/>
      <c r="J28" s="85"/>
      <c r="K28" s="200"/>
      <c r="L28" s="200"/>
      <c r="M28" s="200"/>
      <c r="N28" s="200"/>
      <c r="O28" s="200"/>
      <c r="P28" s="200"/>
      <c r="Q28" s="200"/>
      <c r="R28" s="200"/>
      <c r="S28" s="200"/>
      <c r="T28" s="200"/>
      <c r="U28" s="200"/>
      <c r="V28" s="200"/>
      <c r="W28" s="200"/>
      <c r="X28" s="200"/>
      <c r="Y28" s="200"/>
      <c r="Z28" s="200"/>
      <c r="AA28" s="200"/>
      <c r="AB28" s="200"/>
      <c r="AC28" s="200"/>
      <c r="AD28" s="201"/>
      <c r="AG28" s="81"/>
      <c r="AK28" s="81"/>
    </row>
    <row r="29" spans="2:57" ht="15" customHeight="1">
      <c r="B29" s="66"/>
      <c r="E29" s="52" t="str">
        <f t="shared" si="1"/>
        <v>0-Mon-Fri (6am-8pm)</v>
      </c>
      <c r="F29" s="174" t="s">
        <v>116</v>
      </c>
      <c r="G29" s="174"/>
      <c r="H29" s="175" t="s">
        <v>37</v>
      </c>
      <c r="I29" s="57"/>
      <c r="J29" s="202">
        <f>IFERROR(INDEX('Summary for All'!$H$2:$AB$139,MATCH('Step 4. Final Submission'!$E29,'Summary for All'!$D$2:$D$139,0),J$26),"")</f>
        <v>0</v>
      </c>
      <c r="K29" s="166">
        <f>IFERROR(INDEX('Summary for All'!$H$2:$AB$139,MATCH('Step 4. Final Submission'!$E29,'Summary for All'!$D$2:$D$139,0),K$26),"")</f>
        <v>0</v>
      </c>
      <c r="L29" s="166" t="str">
        <f>IFERROR(INDEX('Summary for All'!$H$2:$AB$139,MATCH('Step 4. Final Submission'!$E29,'Summary for All'!$D$2:$D$139,0),L$26),"")</f>
        <v/>
      </c>
      <c r="M29" s="166" t="str">
        <f>IFERROR(INDEX('Summary for All'!$H$2:$AB$139,MATCH('Step 4. Final Submission'!$E29,'Summary for All'!$D$2:$D$139,0),M$26),"")</f>
        <v/>
      </c>
      <c r="N29" s="166" t="str">
        <f>IFERROR(INDEX('Summary for All'!$H$2:$AB$139,MATCH('Step 4. Final Submission'!$E29,'Summary for All'!$D$2:$D$139,0),N$26),"")</f>
        <v/>
      </c>
      <c r="O29" s="166" t="str">
        <f>IFERROR(INDEX('Summary for All'!$H$2:$AB$139,MATCH('Step 4. Final Submission'!$E29,'Summary for All'!$D$2:$D$139,0),O$26),"")</f>
        <v/>
      </c>
      <c r="P29" s="166" t="str">
        <f>IFERROR(INDEX('Summary for All'!$H$2:$AB$139,MATCH('Step 4. Final Submission'!$E29,'Summary for All'!$D$2:$D$139,0),P$26),"")</f>
        <v/>
      </c>
      <c r="Q29" s="166" t="str">
        <f>IFERROR(INDEX('Summary for All'!$H$2:$AB$139,MATCH('Step 4. Final Submission'!$E29,'Summary for All'!$D$2:$D$139,0),Q$26),"")</f>
        <v/>
      </c>
      <c r="R29" s="166" t="str">
        <f>IFERROR(INDEX('Summary for All'!$H$2:$AB$139,MATCH('Step 4. Final Submission'!$E29,'Summary for All'!$D$2:$D$139,0),R$26),"")</f>
        <v/>
      </c>
      <c r="S29" s="166" t="str">
        <f>IFERROR(INDEX('Summary for All'!$H$2:$AB$139,MATCH('Step 4. Final Submission'!$E29,'Summary for All'!$D$2:$D$139,0),S$26),"")</f>
        <v/>
      </c>
      <c r="T29" s="166" t="str">
        <f>IFERROR(INDEX('Summary for All'!$H$2:$AB$139,MATCH('Step 4. Final Submission'!$E29,'Summary for All'!$D$2:$D$139,0),T$26),"")</f>
        <v/>
      </c>
      <c r="U29" s="166" t="str">
        <f>IFERROR(INDEX('Summary for All'!$H$2:$AB$139,MATCH('Step 4. Final Submission'!$E29,'Summary for All'!$D$2:$D$139,0),U$26),"")</f>
        <v/>
      </c>
      <c r="V29" s="166" t="str">
        <f>IFERROR(INDEX('Summary for All'!$H$2:$AB$139,MATCH('Step 4. Final Submission'!$E29,'Summary for All'!$D$2:$D$139,0),V$26),"")</f>
        <v/>
      </c>
      <c r="W29" s="166" t="str">
        <f>IFERROR(INDEX('Summary for All'!$H$2:$AB$139,MATCH('Step 4. Final Submission'!$E29,'Summary for All'!$D$2:$D$139,0),W$26),"")</f>
        <v/>
      </c>
      <c r="X29" s="166" t="str">
        <f>IFERROR(INDEX('Summary for All'!$H$2:$AB$139,MATCH('Step 4. Final Submission'!$E29,'Summary for All'!$D$2:$D$139,0),X$26),"")</f>
        <v/>
      </c>
      <c r="Y29" s="166" t="str">
        <f>IFERROR(INDEX('Summary for All'!$H$2:$AB$139,MATCH('Step 4. Final Submission'!$E29,'Summary for All'!$D$2:$D$139,0),Y$26),"")</f>
        <v/>
      </c>
      <c r="Z29" s="166" t="str">
        <f>IFERROR(INDEX('Summary for All'!$H$2:$AB$139,MATCH('Step 4. Final Submission'!$E29,'Summary for All'!$D$2:$D$139,0),Z$26),"")</f>
        <v/>
      </c>
      <c r="AA29" s="166" t="str">
        <f>IFERROR(INDEX('Summary for All'!$H$2:$AB$139,MATCH('Step 4. Final Submission'!$E29,'Summary for All'!$D$2:$D$139,0),AA$26),"")</f>
        <v/>
      </c>
      <c r="AB29" s="166" t="str">
        <f>IFERROR(INDEX('Summary for All'!$H$2:$AB$139,MATCH('Step 4. Final Submission'!$E29,'Summary for All'!$D$2:$D$139,0),AB$26),"")</f>
        <v/>
      </c>
      <c r="AC29" s="166" t="str">
        <f>IFERROR(INDEX('Summary for All'!$H$2:$AB$139,MATCH('Step 4. Final Submission'!$E29,'Summary for All'!$D$2:$D$139,0),AC$26),"")</f>
        <v/>
      </c>
      <c r="AD29" s="203" t="str">
        <f>IFERROR(INDEX('Summary for All'!$H$2:$AB$139,MATCH('Step 4. Final Submission'!$E29,'Summary for All'!$D$2:$D$139,0),AD$26),"")</f>
        <v/>
      </c>
      <c r="AE29" s="54"/>
      <c r="AF29" s="192">
        <f>SUM(J29:AD29)</f>
        <v>0</v>
      </c>
      <c r="AG29" s="212" t="str">
        <f>IF(SUM(J29:AD29)&gt;M_F_6, "Warning: More than 70 hours provided", "Check: Ok")</f>
        <v>Check: Ok</v>
      </c>
      <c r="AK29" s="192">
        <f>SUM(IFERROR(J29*J$25,0),IFERROR(K29*K$25,0),IFERROR(L29*L$25,0),IFERROR(M29*M$25,0),IFERROR(N29*N$25,0),IFERROR(O29*O$25,0),IFERROR(P29*P$25,0),IFERROR(Q29*Q$25,0),IFERROR(R29*R$25,0),IFERROR(S29*S$25,0),IFERROR(T29*T$25,0),IFERROR(U29*U$25,0),IFERROR(V29*V$25,0),IFERROR(W29*W$25,0),IFERROR(X29*X$25,0),IFERROR(Y29*Y$25,0),IFERROR(Z29*Z$25,0),IFERROR(AA29*AA$25,0),IFERROR(AB29*AB$25,0),IFERROR(AC29*AC$25,0),IFERROR(AD29*AD$25,0))</f>
        <v>0</v>
      </c>
    </row>
    <row r="30" spans="2:57" ht="15" customHeight="1">
      <c r="B30" s="66"/>
      <c r="E30" s="52" t="str">
        <f t="shared" si="1"/>
        <v>0-Mon-Fri (8pm-12am)</v>
      </c>
      <c r="F30" s="174" t="s">
        <v>117</v>
      </c>
      <c r="G30" s="174"/>
      <c r="H30" s="175" t="s">
        <v>37</v>
      </c>
      <c r="I30" s="57"/>
      <c r="J30" s="202">
        <f>IFERROR(INDEX('Summary for All'!$H$2:$AB$139,MATCH('Step 4. Final Submission'!$E30,'Summary for All'!$D$2:$D$139,0),J$26),"")</f>
        <v>0</v>
      </c>
      <c r="K30" s="166">
        <f>IFERROR(INDEX('Summary for All'!$H$2:$AB$139,MATCH('Step 4. Final Submission'!$E30,'Summary for All'!$D$2:$D$139,0),K$26),"")</f>
        <v>0</v>
      </c>
      <c r="L30" s="166" t="str">
        <f>IFERROR(INDEX('Summary for All'!$H$2:$AB$139,MATCH('Step 4. Final Submission'!$E30,'Summary for All'!$D$2:$D$139,0),L$26),"")</f>
        <v/>
      </c>
      <c r="M30" s="166" t="str">
        <f>IFERROR(INDEX('Summary for All'!$H$2:$AB$139,MATCH('Step 4. Final Submission'!$E30,'Summary for All'!$D$2:$D$139,0),M$26),"")</f>
        <v/>
      </c>
      <c r="N30" s="166" t="str">
        <f>IFERROR(INDEX('Summary for All'!$H$2:$AB$139,MATCH('Step 4. Final Submission'!$E30,'Summary for All'!$D$2:$D$139,0),N$26),"")</f>
        <v/>
      </c>
      <c r="O30" s="166" t="str">
        <f>IFERROR(INDEX('Summary for All'!$H$2:$AB$139,MATCH('Step 4. Final Submission'!$E30,'Summary for All'!$D$2:$D$139,0),O$26),"")</f>
        <v/>
      </c>
      <c r="P30" s="166" t="str">
        <f>IFERROR(INDEX('Summary for All'!$H$2:$AB$139,MATCH('Step 4. Final Submission'!$E30,'Summary for All'!$D$2:$D$139,0),P$26),"")</f>
        <v/>
      </c>
      <c r="Q30" s="166" t="str">
        <f>IFERROR(INDEX('Summary for All'!$H$2:$AB$139,MATCH('Step 4. Final Submission'!$E30,'Summary for All'!$D$2:$D$139,0),Q$26),"")</f>
        <v/>
      </c>
      <c r="R30" s="166" t="str">
        <f>IFERROR(INDEX('Summary for All'!$H$2:$AB$139,MATCH('Step 4. Final Submission'!$E30,'Summary for All'!$D$2:$D$139,0),R$26),"")</f>
        <v/>
      </c>
      <c r="S30" s="166" t="str">
        <f>IFERROR(INDEX('Summary for All'!$H$2:$AB$139,MATCH('Step 4. Final Submission'!$E30,'Summary for All'!$D$2:$D$139,0),S$26),"")</f>
        <v/>
      </c>
      <c r="T30" s="166" t="str">
        <f>IFERROR(INDEX('Summary for All'!$H$2:$AB$139,MATCH('Step 4. Final Submission'!$E30,'Summary for All'!$D$2:$D$139,0),T$26),"")</f>
        <v/>
      </c>
      <c r="U30" s="166" t="str">
        <f>IFERROR(INDEX('Summary for All'!$H$2:$AB$139,MATCH('Step 4. Final Submission'!$E30,'Summary for All'!$D$2:$D$139,0),U$26),"")</f>
        <v/>
      </c>
      <c r="V30" s="166" t="str">
        <f>IFERROR(INDEX('Summary for All'!$H$2:$AB$139,MATCH('Step 4. Final Submission'!$E30,'Summary for All'!$D$2:$D$139,0),V$26),"")</f>
        <v/>
      </c>
      <c r="W30" s="166" t="str">
        <f>IFERROR(INDEX('Summary for All'!$H$2:$AB$139,MATCH('Step 4. Final Submission'!$E30,'Summary for All'!$D$2:$D$139,0),W$26),"")</f>
        <v/>
      </c>
      <c r="X30" s="166" t="str">
        <f>IFERROR(INDEX('Summary for All'!$H$2:$AB$139,MATCH('Step 4. Final Submission'!$E30,'Summary for All'!$D$2:$D$139,0),X$26),"")</f>
        <v/>
      </c>
      <c r="Y30" s="166" t="str">
        <f>IFERROR(INDEX('Summary for All'!$H$2:$AB$139,MATCH('Step 4. Final Submission'!$E30,'Summary for All'!$D$2:$D$139,0),Y$26),"")</f>
        <v/>
      </c>
      <c r="Z30" s="166" t="str">
        <f>IFERROR(INDEX('Summary for All'!$H$2:$AB$139,MATCH('Step 4. Final Submission'!$E30,'Summary for All'!$D$2:$D$139,0),Z$26),"")</f>
        <v/>
      </c>
      <c r="AA30" s="166" t="str">
        <f>IFERROR(INDEX('Summary for All'!$H$2:$AB$139,MATCH('Step 4. Final Submission'!$E30,'Summary for All'!$D$2:$D$139,0),AA$26),"")</f>
        <v/>
      </c>
      <c r="AB30" s="166" t="str">
        <f>IFERROR(INDEX('Summary for All'!$H$2:$AB$139,MATCH('Step 4. Final Submission'!$E30,'Summary for All'!$D$2:$D$139,0),AB$26),"")</f>
        <v/>
      </c>
      <c r="AC30" s="166" t="str">
        <f>IFERROR(INDEX('Summary for All'!$H$2:$AB$139,MATCH('Step 4. Final Submission'!$E30,'Summary for All'!$D$2:$D$139,0),AC$26),"")</f>
        <v/>
      </c>
      <c r="AD30" s="203" t="str">
        <f>IFERROR(INDEX('Summary for All'!$H$2:$AB$139,MATCH('Step 4. Final Submission'!$E30,'Summary for All'!$D$2:$D$139,0),AD$26),"")</f>
        <v/>
      </c>
      <c r="AE30" s="54"/>
      <c r="AF30" s="192">
        <f>SUM(J30:AD30)</f>
        <v>0</v>
      </c>
      <c r="AG30" s="193" t="str">
        <f>IF(AND(COUNTIFS('Step 2.Roster of Care (ROC)'!$BC$21:$BC$90,"="&amp;yes,'Step 2.Roster of Care (ROC)'!$E$21:$E$90,"="&amp;$J$8)=0,SUM(J30:AD30)&gt;M_F_8),"Warning: More than 20 hours provided",
IF(AND(COUNTIFS('Step 2.Roster of Care (ROC)'!$BC$21:$BC$90,"="&amp;yes,'Step 2.Roster of Care (ROC)'!$E$21:$E$90,"="&amp;$J$8)&gt;0,SUM(J30:AD30)&gt;M_F_8_max),"Warning: More than 70 hours provided",
"Check: Ok"))</f>
        <v>Check: Ok</v>
      </c>
      <c r="AK30" s="192">
        <f>SUM(IFERROR(J30*J$25,0),IFERROR(K30*K$25,0),IFERROR(L30*L$25,0),IFERROR(M30*M$25,0),IFERROR(N30*N$25,0),IFERROR(O30*O$25,0),IFERROR(P30*P$25,0),IFERROR(Q30*Q$25,0),IFERROR(R30*R$25,0),IFERROR(S30*S$25,0),IFERROR(T30*T$25,0),IFERROR(U30*U$25,0),IFERROR(V30*V$25,0),IFERROR(W30*W$25,0),IFERROR(X30*X$25,0),IFERROR(Y30*Y$25,0),IFERROR(Z30*Z$25,0),IFERROR(AA30*AA$25,0),IFERROR(AB30*AB$25,0),IFERROR(AC30*AC$25,0),IFERROR(AD30*AD$25,0))</f>
        <v>0</v>
      </c>
    </row>
    <row r="31" spans="2:57" ht="15" customHeight="1">
      <c r="B31" s="66"/>
      <c r="E31" s="52" t="str">
        <f t="shared" si="1"/>
        <v>0-Saturday</v>
      </c>
      <c r="F31" s="174" t="s">
        <v>118</v>
      </c>
      <c r="G31" s="174"/>
      <c r="H31" s="175" t="s">
        <v>37</v>
      </c>
      <c r="I31" s="57"/>
      <c r="J31" s="202">
        <f>IFERROR(INDEX('Summary for All'!$H$2:$AB$139,MATCH('Step 4. Final Submission'!$E31,'Summary for All'!$D$2:$D$139,0),J$26),"")</f>
        <v>0</v>
      </c>
      <c r="K31" s="166">
        <f>IFERROR(INDEX('Summary for All'!$H$2:$AB$139,MATCH('Step 4. Final Submission'!$E31,'Summary for All'!$D$2:$D$139,0),K$26),"")</f>
        <v>0</v>
      </c>
      <c r="L31" s="166" t="str">
        <f>IFERROR(INDEX('Summary for All'!$H$2:$AB$139,MATCH('Step 4. Final Submission'!$E31,'Summary for All'!$D$2:$D$139,0),L$26),"")</f>
        <v/>
      </c>
      <c r="M31" s="166" t="str">
        <f>IFERROR(INDEX('Summary for All'!$H$2:$AB$139,MATCH('Step 4. Final Submission'!$E31,'Summary for All'!$D$2:$D$139,0),M$26),"")</f>
        <v/>
      </c>
      <c r="N31" s="166" t="str">
        <f>IFERROR(INDEX('Summary for All'!$H$2:$AB$139,MATCH('Step 4. Final Submission'!$E31,'Summary for All'!$D$2:$D$139,0),N$26),"")</f>
        <v/>
      </c>
      <c r="O31" s="166" t="str">
        <f>IFERROR(INDEX('Summary for All'!$H$2:$AB$139,MATCH('Step 4. Final Submission'!$E31,'Summary for All'!$D$2:$D$139,0),O$26),"")</f>
        <v/>
      </c>
      <c r="P31" s="166" t="str">
        <f>IFERROR(INDEX('Summary for All'!$H$2:$AB$139,MATCH('Step 4. Final Submission'!$E31,'Summary for All'!$D$2:$D$139,0),P$26),"")</f>
        <v/>
      </c>
      <c r="Q31" s="166" t="str">
        <f>IFERROR(INDEX('Summary for All'!$H$2:$AB$139,MATCH('Step 4. Final Submission'!$E31,'Summary for All'!$D$2:$D$139,0),Q$26),"")</f>
        <v/>
      </c>
      <c r="R31" s="166" t="str">
        <f>IFERROR(INDEX('Summary for All'!$H$2:$AB$139,MATCH('Step 4. Final Submission'!$E31,'Summary for All'!$D$2:$D$139,0),R$26),"")</f>
        <v/>
      </c>
      <c r="S31" s="166" t="str">
        <f>IFERROR(INDEX('Summary for All'!$H$2:$AB$139,MATCH('Step 4. Final Submission'!$E31,'Summary for All'!$D$2:$D$139,0),S$26),"")</f>
        <v/>
      </c>
      <c r="T31" s="166" t="str">
        <f>IFERROR(INDEX('Summary for All'!$H$2:$AB$139,MATCH('Step 4. Final Submission'!$E31,'Summary for All'!$D$2:$D$139,0),T$26),"")</f>
        <v/>
      </c>
      <c r="U31" s="166" t="str">
        <f>IFERROR(INDEX('Summary for All'!$H$2:$AB$139,MATCH('Step 4. Final Submission'!$E31,'Summary for All'!$D$2:$D$139,0),U$26),"")</f>
        <v/>
      </c>
      <c r="V31" s="166" t="str">
        <f>IFERROR(INDEX('Summary for All'!$H$2:$AB$139,MATCH('Step 4. Final Submission'!$E31,'Summary for All'!$D$2:$D$139,0),V$26),"")</f>
        <v/>
      </c>
      <c r="W31" s="166" t="str">
        <f>IFERROR(INDEX('Summary for All'!$H$2:$AB$139,MATCH('Step 4. Final Submission'!$E31,'Summary for All'!$D$2:$D$139,0),W$26),"")</f>
        <v/>
      </c>
      <c r="X31" s="166" t="str">
        <f>IFERROR(INDEX('Summary for All'!$H$2:$AB$139,MATCH('Step 4. Final Submission'!$E31,'Summary for All'!$D$2:$D$139,0),X$26),"")</f>
        <v/>
      </c>
      <c r="Y31" s="166" t="str">
        <f>IFERROR(INDEX('Summary for All'!$H$2:$AB$139,MATCH('Step 4. Final Submission'!$E31,'Summary for All'!$D$2:$D$139,0),Y$26),"")</f>
        <v/>
      </c>
      <c r="Z31" s="166" t="str">
        <f>IFERROR(INDEX('Summary for All'!$H$2:$AB$139,MATCH('Step 4. Final Submission'!$E31,'Summary for All'!$D$2:$D$139,0),Z$26),"")</f>
        <v/>
      </c>
      <c r="AA31" s="166" t="str">
        <f>IFERROR(INDEX('Summary for All'!$H$2:$AB$139,MATCH('Step 4. Final Submission'!$E31,'Summary for All'!$D$2:$D$139,0),AA$26),"")</f>
        <v/>
      </c>
      <c r="AB31" s="166" t="str">
        <f>IFERROR(INDEX('Summary for All'!$H$2:$AB$139,MATCH('Step 4. Final Submission'!$E31,'Summary for All'!$D$2:$D$139,0),AB$26),"")</f>
        <v/>
      </c>
      <c r="AC31" s="166" t="str">
        <f>IFERROR(INDEX('Summary for All'!$H$2:$AB$139,MATCH('Step 4. Final Submission'!$E31,'Summary for All'!$D$2:$D$139,0),AC$26),"")</f>
        <v/>
      </c>
      <c r="AD31" s="203" t="str">
        <f>IFERROR(INDEX('Summary for All'!$H$2:$AB$139,MATCH('Step 4. Final Submission'!$E31,'Summary for All'!$D$2:$D$139,0),AD$26),"")</f>
        <v/>
      </c>
      <c r="AE31" s="54"/>
      <c r="AF31" s="192">
        <f>SUM(J31:AD31)</f>
        <v>0</v>
      </c>
      <c r="AG31" s="212" t="str">
        <f>IF(SUM(J31:AD31)&gt;Sat, "Warning: More than 24 hours provided", "Check: Ok")</f>
        <v>Check: Ok</v>
      </c>
      <c r="AK31" s="192">
        <f>SUM(IFERROR(J31*J$25,0),IFERROR(K31*K$25,0),IFERROR(L31*L$25,0),IFERROR(M31*M$25,0),IFERROR(N31*N$25,0),IFERROR(O31*O$25,0),IFERROR(P31*P$25,0),IFERROR(Q31*Q$25,0),IFERROR(R31*R$25,0),IFERROR(S31*S$25,0),IFERROR(T31*T$25,0),IFERROR(U31*U$25,0),IFERROR(V31*V$25,0),IFERROR(W31*W$25,0),IFERROR(X31*X$25,0),IFERROR(Y31*Y$25,0),IFERROR(Z31*Z$25,0),IFERROR(AA31*AA$25,0),IFERROR(AB31*AB$25,0),IFERROR(AC31*AC$25,0),IFERROR(AD31*AD$25,0))</f>
        <v>0</v>
      </c>
    </row>
    <row r="32" spans="2:57" ht="15" customHeight="1">
      <c r="B32" s="66"/>
      <c r="E32" s="52" t="str">
        <f t="shared" si="1"/>
        <v>0-Sunday</v>
      </c>
      <c r="F32" s="174" t="s">
        <v>119</v>
      </c>
      <c r="G32" s="174"/>
      <c r="H32" s="175" t="s">
        <v>37</v>
      </c>
      <c r="I32" s="57"/>
      <c r="J32" s="202">
        <f>IFERROR(INDEX('Summary for All'!$H$2:$AB$139,MATCH('Step 4. Final Submission'!$E32,'Summary for All'!$D$2:$D$139,0),J$26),"")</f>
        <v>0</v>
      </c>
      <c r="K32" s="166">
        <f>IFERROR(INDEX('Summary for All'!$H$2:$AB$139,MATCH('Step 4. Final Submission'!$E32,'Summary for All'!$D$2:$D$139,0),K$26),"")</f>
        <v>0</v>
      </c>
      <c r="L32" s="166" t="str">
        <f>IFERROR(INDEX('Summary for All'!$H$2:$AB$139,MATCH('Step 4. Final Submission'!$E32,'Summary for All'!$D$2:$D$139,0),L$26),"")</f>
        <v/>
      </c>
      <c r="M32" s="166" t="str">
        <f>IFERROR(INDEX('Summary for All'!$H$2:$AB$139,MATCH('Step 4. Final Submission'!$E32,'Summary for All'!$D$2:$D$139,0),M$26),"")</f>
        <v/>
      </c>
      <c r="N32" s="166" t="str">
        <f>IFERROR(INDEX('Summary for All'!$H$2:$AB$139,MATCH('Step 4. Final Submission'!$E32,'Summary for All'!$D$2:$D$139,0),N$26),"")</f>
        <v/>
      </c>
      <c r="O32" s="166" t="str">
        <f>IFERROR(INDEX('Summary for All'!$H$2:$AB$139,MATCH('Step 4. Final Submission'!$E32,'Summary for All'!$D$2:$D$139,0),O$26),"")</f>
        <v/>
      </c>
      <c r="P32" s="166" t="str">
        <f>IFERROR(INDEX('Summary for All'!$H$2:$AB$139,MATCH('Step 4. Final Submission'!$E32,'Summary for All'!$D$2:$D$139,0),P$26),"")</f>
        <v/>
      </c>
      <c r="Q32" s="166" t="str">
        <f>IFERROR(INDEX('Summary for All'!$H$2:$AB$139,MATCH('Step 4. Final Submission'!$E32,'Summary for All'!$D$2:$D$139,0),Q$26),"")</f>
        <v/>
      </c>
      <c r="R32" s="166" t="str">
        <f>IFERROR(INDEX('Summary for All'!$H$2:$AB$139,MATCH('Step 4. Final Submission'!$E32,'Summary for All'!$D$2:$D$139,0),R$26),"")</f>
        <v/>
      </c>
      <c r="S32" s="166" t="str">
        <f>IFERROR(INDEX('Summary for All'!$H$2:$AB$139,MATCH('Step 4. Final Submission'!$E32,'Summary for All'!$D$2:$D$139,0),S$26),"")</f>
        <v/>
      </c>
      <c r="T32" s="166" t="str">
        <f>IFERROR(INDEX('Summary for All'!$H$2:$AB$139,MATCH('Step 4. Final Submission'!$E32,'Summary for All'!$D$2:$D$139,0),T$26),"")</f>
        <v/>
      </c>
      <c r="U32" s="166" t="str">
        <f>IFERROR(INDEX('Summary for All'!$H$2:$AB$139,MATCH('Step 4. Final Submission'!$E32,'Summary for All'!$D$2:$D$139,0),U$26),"")</f>
        <v/>
      </c>
      <c r="V32" s="166" t="str">
        <f>IFERROR(INDEX('Summary for All'!$H$2:$AB$139,MATCH('Step 4. Final Submission'!$E32,'Summary for All'!$D$2:$D$139,0),V$26),"")</f>
        <v/>
      </c>
      <c r="W32" s="166" t="str">
        <f>IFERROR(INDEX('Summary for All'!$H$2:$AB$139,MATCH('Step 4. Final Submission'!$E32,'Summary for All'!$D$2:$D$139,0),W$26),"")</f>
        <v/>
      </c>
      <c r="X32" s="166" t="str">
        <f>IFERROR(INDEX('Summary for All'!$H$2:$AB$139,MATCH('Step 4. Final Submission'!$E32,'Summary for All'!$D$2:$D$139,0),X$26),"")</f>
        <v/>
      </c>
      <c r="Y32" s="166" t="str">
        <f>IFERROR(INDEX('Summary for All'!$H$2:$AB$139,MATCH('Step 4. Final Submission'!$E32,'Summary for All'!$D$2:$D$139,0),Y$26),"")</f>
        <v/>
      </c>
      <c r="Z32" s="166" t="str">
        <f>IFERROR(INDEX('Summary for All'!$H$2:$AB$139,MATCH('Step 4. Final Submission'!$E32,'Summary for All'!$D$2:$D$139,0),Z$26),"")</f>
        <v/>
      </c>
      <c r="AA32" s="166" t="str">
        <f>IFERROR(INDEX('Summary for All'!$H$2:$AB$139,MATCH('Step 4. Final Submission'!$E32,'Summary for All'!$D$2:$D$139,0),AA$26),"")</f>
        <v/>
      </c>
      <c r="AB32" s="166" t="str">
        <f>IFERROR(INDEX('Summary for All'!$H$2:$AB$139,MATCH('Step 4. Final Submission'!$E32,'Summary for All'!$D$2:$D$139,0),AB$26),"")</f>
        <v/>
      </c>
      <c r="AC32" s="166" t="str">
        <f>IFERROR(INDEX('Summary for All'!$H$2:$AB$139,MATCH('Step 4. Final Submission'!$E32,'Summary for All'!$D$2:$D$139,0),AC$26),"")</f>
        <v/>
      </c>
      <c r="AD32" s="203" t="str">
        <f>IFERROR(INDEX('Summary for All'!$H$2:$AB$139,MATCH('Step 4. Final Submission'!$E32,'Summary for All'!$D$2:$D$139,0),AD$26),"")</f>
        <v/>
      </c>
      <c r="AE32" s="54"/>
      <c r="AF32" s="192">
        <f>SUM(J32:AD32)</f>
        <v>0</v>
      </c>
      <c r="AG32" s="212" t="str">
        <f>IF(SUM(J32:AD32)&gt;Sun, "Warning: More than 24 hours provided", "Check: Ok")</f>
        <v>Check: Ok</v>
      </c>
      <c r="AK32" s="192">
        <f>SUM(IFERROR(J32*J$25,0),IFERROR(K32*K$25,0),IFERROR(L32*L$25,0),IFERROR(M32*M$25,0),IFERROR(N32*N$25,0),IFERROR(O32*O$25,0),IFERROR(P32*P$25,0),IFERROR(Q32*Q$25,0),IFERROR(R32*R$25,0),IFERROR(S32*S$25,0),IFERROR(T32*T$25,0),IFERROR(U32*U$25,0),IFERROR(V32*V$25,0),IFERROR(W32*W$25,0),IFERROR(X32*X$25,0),IFERROR(Y32*Y$25,0),IFERROR(Z32*Z$25,0),IFERROR(AA32*AA$25,0),IFERROR(AB32*AB$25,0),IFERROR(AC32*AC$25,0),IFERROR(AD32*AD$25,0))</f>
        <v>0</v>
      </c>
    </row>
    <row r="33" spans="1:37" ht="15" customHeight="1">
      <c r="B33" s="66"/>
      <c r="E33" s="52" t="str">
        <f t="shared" si="1"/>
        <v>0-Public holiday</v>
      </c>
      <c r="F33" s="174" t="s">
        <v>120</v>
      </c>
      <c r="G33" s="174"/>
      <c r="H33" s="175" t="s">
        <v>37</v>
      </c>
      <c r="I33" s="57"/>
      <c r="J33" s="202">
        <f>IFERROR(IF(LEN(J$27)&gt;0,IFERROR(INDEX('Summary for All'!$H$2:$AB$139,MATCH('Step 4. Final Submission'!$E33,'Summary for All'!$D$2:$D$139,0),J$26) *hr_day_pub/Weeks_yr,""),""),"")</f>
        <v>0</v>
      </c>
      <c r="K33" s="166">
        <f>IFERROR(IF(LEN(K$27)&gt;0,IFERROR(INDEX('Summary for All'!$H$2:$AB$139,MATCH('Step 4. Final Submission'!$E33,'Summary for All'!$D$2:$D$139,0),K$26) *hr_day_pub/Weeks_yr,""),""),"")</f>
        <v>0</v>
      </c>
      <c r="L33" s="166" t="str">
        <f>IFERROR(IF(LEN(L$27)&gt;0,IFERROR(INDEX('Summary for All'!$H$2:$AB$139,MATCH('Step 4. Final Submission'!$E33,'Summary for All'!$D$2:$D$139,0),L$26) *hr_day_pub/Weeks_yr,""),""),"")</f>
        <v/>
      </c>
      <c r="M33" s="166" t="str">
        <f>IFERROR(IF(LEN(M$27)&gt;0,IFERROR(INDEX('Summary for All'!$H$2:$AB$139,MATCH('Step 4. Final Submission'!$E33,'Summary for All'!$D$2:$D$139,0),M$26) *hr_day_pub/Weeks_yr,""),""),"")</f>
        <v/>
      </c>
      <c r="N33" s="166" t="str">
        <f>IFERROR(IF(LEN(N$27)&gt;0,IFERROR(INDEX('Summary for All'!$H$2:$AB$139,MATCH('Step 4. Final Submission'!$E33,'Summary for All'!$D$2:$D$139,0),N$26) *hr_day_pub/Weeks_yr,""),""),"")</f>
        <v/>
      </c>
      <c r="O33" s="166" t="str">
        <f>IFERROR(IF(LEN(O$27)&gt;0,IFERROR(INDEX('Summary for All'!$H$2:$AB$139,MATCH('Step 4. Final Submission'!$E33,'Summary for All'!$D$2:$D$139,0),O$26) *hr_day_pub/Weeks_yr,""),""),"")</f>
        <v/>
      </c>
      <c r="P33" s="166" t="str">
        <f>IFERROR(IF(LEN(P$27)&gt;0,IFERROR(INDEX('Summary for All'!$H$2:$AB$139,MATCH('Step 4. Final Submission'!$E33,'Summary for All'!$D$2:$D$139,0),P$26) *hr_day_pub/Weeks_yr,""),""),"")</f>
        <v/>
      </c>
      <c r="Q33" s="166" t="str">
        <f>IFERROR(IF(LEN(Q$27)&gt;0,IFERROR(INDEX('Summary for All'!$H$2:$AB$139,MATCH('Step 4. Final Submission'!$E33,'Summary for All'!$D$2:$D$139,0),Q$26) *hr_day_pub/Weeks_yr,""),""),"")</f>
        <v/>
      </c>
      <c r="R33" s="166" t="str">
        <f>IFERROR(IF(LEN(R$27)&gt;0,IFERROR(INDEX('Summary for All'!$H$2:$AB$139,MATCH('Step 4. Final Submission'!$E33,'Summary for All'!$D$2:$D$139,0),R$26) *hr_day_pub/Weeks_yr,""),""),"")</f>
        <v/>
      </c>
      <c r="S33" s="166" t="str">
        <f>IFERROR(IF(LEN(S$27)&gt;0,IFERROR(INDEX('Summary for All'!$H$2:$AB$139,MATCH('Step 4. Final Submission'!$E33,'Summary for All'!$D$2:$D$139,0),S$26) *hr_day_pub/Weeks_yr,""),""),"")</f>
        <v/>
      </c>
      <c r="T33" s="166" t="str">
        <f>IFERROR(IF(LEN(T$27)&gt;0,IFERROR(INDEX('Summary for All'!$H$2:$AB$139,MATCH('Step 4. Final Submission'!$E33,'Summary for All'!$D$2:$D$139,0),T$26) *hr_day_pub/Weeks_yr,""),""),"")</f>
        <v/>
      </c>
      <c r="U33" s="166" t="str">
        <f>IFERROR(IF(LEN(U$27)&gt;0,IFERROR(INDEX('Summary for All'!$H$2:$AB$139,MATCH('Step 4. Final Submission'!$E33,'Summary for All'!$D$2:$D$139,0),U$26) *hr_day_pub/Weeks_yr,""),""),"")</f>
        <v/>
      </c>
      <c r="V33" s="166" t="str">
        <f>IFERROR(IF(LEN(V$27)&gt;0,IFERROR(INDEX('Summary for All'!$H$2:$AB$139,MATCH('Step 4. Final Submission'!$E33,'Summary for All'!$D$2:$D$139,0),V$26) *hr_day_pub/Weeks_yr,""),""),"")</f>
        <v/>
      </c>
      <c r="W33" s="166" t="str">
        <f>IFERROR(IF(LEN(W$27)&gt;0,IFERROR(INDEX('Summary for All'!$H$2:$AB$139,MATCH('Step 4. Final Submission'!$E33,'Summary for All'!$D$2:$D$139,0),W$26) *hr_day_pub/Weeks_yr,""),""),"")</f>
        <v/>
      </c>
      <c r="X33" s="166" t="str">
        <f>IFERROR(IF(LEN(X$27)&gt;0,IFERROR(INDEX('Summary for All'!$H$2:$AB$139,MATCH('Step 4. Final Submission'!$E33,'Summary for All'!$D$2:$D$139,0),X$26) *hr_day_pub/Weeks_yr,""),""),"")</f>
        <v/>
      </c>
      <c r="Y33" s="166" t="str">
        <f>IFERROR(IF(LEN(Y$27)&gt;0,IFERROR(INDEX('Summary for All'!$H$2:$AB$139,MATCH('Step 4. Final Submission'!$E33,'Summary for All'!$D$2:$D$139,0),Y$26) *hr_day_pub/Weeks_yr,""),""),"")</f>
        <v/>
      </c>
      <c r="Z33" s="166" t="str">
        <f>IFERROR(IF(LEN(Z$27)&gt;0,IFERROR(INDEX('Summary for All'!$H$2:$AB$139,MATCH('Step 4. Final Submission'!$E33,'Summary for All'!$D$2:$D$139,0),Z$26) *hr_day_pub/Weeks_yr,""),""),"")</f>
        <v/>
      </c>
      <c r="AA33" s="166" t="str">
        <f>IFERROR(IF(LEN(AA$27)&gt;0,IFERROR(INDEX('Summary for All'!$H$2:$AB$139,MATCH('Step 4. Final Submission'!$E33,'Summary for All'!$D$2:$D$139,0),AA$26) *hr_day_pub/Weeks_yr,""),""),"")</f>
        <v/>
      </c>
      <c r="AB33" s="166" t="str">
        <f>IFERROR(IF(LEN(AB$27)&gt;0,IFERROR(INDEX('Summary for All'!$H$2:$AB$139,MATCH('Step 4. Final Submission'!$E33,'Summary for All'!$D$2:$D$139,0),AB$26) *hr_day_pub/Weeks_yr,""),""),"")</f>
        <v/>
      </c>
      <c r="AC33" s="166" t="str">
        <f>IFERROR(IF(LEN(AC$27)&gt;0,IFERROR(INDEX('Summary for All'!$H$2:$AB$139,MATCH('Step 4. Final Submission'!$E33,'Summary for All'!$D$2:$D$139,0),AC$26) *hr_day_pub/Weeks_yr,""),""),"")</f>
        <v/>
      </c>
      <c r="AD33" s="203" t="str">
        <f>IFERROR(IF(LEN(AD$27)&gt;0,IFERROR(INDEX('Summary for All'!$H$2:$AB$139,MATCH('Step 4. Final Submission'!$E33,'Summary for All'!$D$2:$D$139,0),AD$26) *hr_day_pub/Weeks_yr,""),""),"")</f>
        <v/>
      </c>
      <c r="AE33" s="54"/>
      <c r="AF33" s="192">
        <f>SUM(J33:AD33)</f>
        <v>0</v>
      </c>
      <c r="AG33" s="212" t="str">
        <f>IF(SUM(J33:AD33)&gt;Pub_wk, "Warning: Total exceeds maximun number of holidays per year", "Check: Ok")</f>
        <v>Check: Ok</v>
      </c>
      <c r="AK33" s="192">
        <f>SUM(IFERROR(J33*J$25,0),IFERROR(K33*K$25,0),IFERROR(L33*L$25,0),IFERROR(M33*M$25,0),IFERROR(N33*N$25,0),IFERROR(O33*O$25,0),IFERROR(P33*P$25,0),IFERROR(Q33*Q$25,0),IFERROR(R33*R$25,0),IFERROR(S33*S$25,0),IFERROR(T33*T$25,0),IFERROR(U33*U$25,0),IFERROR(V33*V$25,0),IFERROR(W33*W$25,0),IFERROR(X33*X$25,0),IFERROR(Y33*Y$25,0),IFERROR(Z33*Z$25,0),IFERROR(AA33*AA$25,0),IFERROR(AB33*AB$25,0),IFERROR(AC33*AC$25,0),IFERROR(AD33*AD$25,0))</f>
        <v>0</v>
      </c>
    </row>
    <row r="34" spans="1:37" ht="3" customHeight="1">
      <c r="B34" s="66"/>
      <c r="D34" s="41"/>
      <c r="E34" s="52" t="str">
        <f t="shared" si="1"/>
        <v>0-</v>
      </c>
      <c r="F34" s="174"/>
      <c r="G34" s="174"/>
      <c r="H34" s="175"/>
      <c r="J34" s="85"/>
      <c r="K34" s="200"/>
      <c r="L34" s="200"/>
      <c r="M34" s="200"/>
      <c r="N34" s="200"/>
      <c r="O34" s="200"/>
      <c r="P34" s="200"/>
      <c r="Q34" s="200"/>
      <c r="R34" s="200"/>
      <c r="S34" s="200"/>
      <c r="T34" s="200"/>
      <c r="U34" s="200"/>
      <c r="V34" s="200"/>
      <c r="W34" s="200"/>
      <c r="X34" s="200"/>
      <c r="Y34" s="200"/>
      <c r="Z34" s="200"/>
      <c r="AA34" s="200"/>
      <c r="AB34" s="200"/>
      <c r="AC34" s="200"/>
      <c r="AD34" s="201"/>
      <c r="AF34" s="192"/>
      <c r="AG34" s="81"/>
      <c r="AK34" s="192"/>
    </row>
    <row r="35" spans="1:37" ht="15" customHeight="1">
      <c r="B35" s="66"/>
      <c r="E35" s="52" t="str">
        <f t="shared" si="1"/>
        <v>0-Irregular supports</v>
      </c>
      <c r="F35" s="174" t="s">
        <v>44</v>
      </c>
      <c r="G35" s="174"/>
      <c r="H35" s="175" t="s">
        <v>37</v>
      </c>
      <c r="I35" s="57"/>
      <c r="J35" s="202">
        <f>IFERROR(IF(LEN(J$27)&gt;0,IFERROR(INDEX('Summary for All'!$H$2:$AB$139,MATCH('Step 4. Final Submission'!$E35,'Summary for All'!$D$2:$D$139,0),J$26)*Hours_day/Weeks_yr,""),""),"")</f>
        <v>0</v>
      </c>
      <c r="K35" s="166">
        <f>IFERROR(IF(LEN(K$27)&gt;0,IFERROR(INDEX('Summary for All'!$H$2:$AB$139,MATCH('Step 4. Final Submission'!$E35,'Summary for All'!$D$2:$D$139,0),K$26)*Hours_day/Weeks_yr,""),""),"")</f>
        <v>0</v>
      </c>
      <c r="L35" s="166" t="str">
        <f>IFERROR(IF(LEN(L$27)&gt;0,IFERROR(INDEX('Summary for All'!$H$2:$AB$139,MATCH('Step 4. Final Submission'!$E35,'Summary for All'!$D$2:$D$139,0),L$26)*Hours_day/Weeks_yr,""),""),"")</f>
        <v/>
      </c>
      <c r="M35" s="166" t="str">
        <f>IFERROR(IF(LEN(M$27)&gt;0,IFERROR(INDEX('Summary for All'!$H$2:$AB$139,MATCH('Step 4. Final Submission'!$E35,'Summary for All'!$D$2:$D$139,0),M$26)*Hours_day/Weeks_yr,""),""),"")</f>
        <v/>
      </c>
      <c r="N35" s="166" t="str">
        <f>IFERROR(IF(LEN(N$27)&gt;0,IFERROR(INDEX('Summary for All'!$H$2:$AB$139,MATCH('Step 4. Final Submission'!$E35,'Summary for All'!$D$2:$D$139,0),N$26)*Hours_day/Weeks_yr,""),""),"")</f>
        <v/>
      </c>
      <c r="O35" s="166" t="str">
        <f>IFERROR(IF(LEN(O$27)&gt;0,IFERROR(INDEX('Summary for All'!$H$2:$AB$139,MATCH('Step 4. Final Submission'!$E35,'Summary for All'!$D$2:$D$139,0),O$26)*Hours_day/Weeks_yr,""),""),"")</f>
        <v/>
      </c>
      <c r="P35" s="166" t="str">
        <f>IFERROR(IF(LEN(P$27)&gt;0,IFERROR(INDEX('Summary for All'!$H$2:$AB$139,MATCH('Step 4. Final Submission'!$E35,'Summary for All'!$D$2:$D$139,0),P$26)*Hours_day/Weeks_yr,""),""),"")</f>
        <v/>
      </c>
      <c r="Q35" s="166" t="str">
        <f>IFERROR(IF(LEN(Q$27)&gt;0,IFERROR(INDEX('Summary for All'!$H$2:$AB$139,MATCH('Step 4. Final Submission'!$E35,'Summary for All'!$D$2:$D$139,0),Q$26)*Hours_day/Weeks_yr,""),""),"")</f>
        <v/>
      </c>
      <c r="R35" s="166" t="str">
        <f>IFERROR(IF(LEN(R$27)&gt;0,IFERROR(INDEX('Summary for All'!$H$2:$AB$139,MATCH('Step 4. Final Submission'!$E35,'Summary for All'!$D$2:$D$139,0),R$26)*Hours_day/Weeks_yr,""),""),"")</f>
        <v/>
      </c>
      <c r="S35" s="166" t="str">
        <f>IFERROR(IF(LEN(S$27)&gt;0,IFERROR(INDEX('Summary for All'!$H$2:$AB$139,MATCH('Step 4. Final Submission'!$E35,'Summary for All'!$D$2:$D$139,0),S$26)*Hours_day/Weeks_yr,""),""),"")</f>
        <v/>
      </c>
      <c r="T35" s="166" t="str">
        <f>IFERROR(IF(LEN(T$27)&gt;0,IFERROR(INDEX('Summary for All'!$H$2:$AB$139,MATCH('Step 4. Final Submission'!$E35,'Summary for All'!$D$2:$D$139,0),T$26)*Hours_day/Weeks_yr,""),""),"")</f>
        <v/>
      </c>
      <c r="U35" s="166" t="str">
        <f>IFERROR(IF(LEN(U$27)&gt;0,IFERROR(INDEX('Summary for All'!$H$2:$AB$139,MATCH('Step 4. Final Submission'!$E35,'Summary for All'!$D$2:$D$139,0),U$26)*Hours_day/Weeks_yr,""),""),"")</f>
        <v/>
      </c>
      <c r="V35" s="166" t="str">
        <f>IFERROR(IF(LEN(V$27)&gt;0,IFERROR(INDEX('Summary for All'!$H$2:$AB$139,MATCH('Step 4. Final Submission'!$E35,'Summary for All'!$D$2:$D$139,0),V$26)*Hours_day/Weeks_yr,""),""),"")</f>
        <v/>
      </c>
      <c r="W35" s="166" t="str">
        <f>IFERROR(IF(LEN(W$27)&gt;0,IFERROR(INDEX('Summary for All'!$H$2:$AB$139,MATCH('Step 4. Final Submission'!$E35,'Summary for All'!$D$2:$D$139,0),W$26)*Hours_day/Weeks_yr,""),""),"")</f>
        <v/>
      </c>
      <c r="X35" s="166" t="str">
        <f>IFERROR(IF(LEN(X$27)&gt;0,IFERROR(INDEX('Summary for All'!$H$2:$AB$139,MATCH('Step 4. Final Submission'!$E35,'Summary for All'!$D$2:$D$139,0),X$26)*Hours_day/Weeks_yr,""),""),"")</f>
        <v/>
      </c>
      <c r="Y35" s="166" t="str">
        <f>IFERROR(IF(LEN(Y$27)&gt;0,IFERROR(INDEX('Summary for All'!$H$2:$AB$139,MATCH('Step 4. Final Submission'!$E35,'Summary for All'!$D$2:$D$139,0),Y$26)*Hours_day/Weeks_yr,""),""),"")</f>
        <v/>
      </c>
      <c r="Z35" s="166" t="str">
        <f>IFERROR(IF(LEN(Z$27)&gt;0,IFERROR(INDEX('Summary for All'!$H$2:$AB$139,MATCH('Step 4. Final Submission'!$E35,'Summary for All'!$D$2:$D$139,0),Z$26)*Hours_day/Weeks_yr,""),""),"")</f>
        <v/>
      </c>
      <c r="AA35" s="166" t="str">
        <f>IFERROR(IF(LEN(AA$27)&gt;0,IFERROR(INDEX('Summary for All'!$H$2:$AB$139,MATCH('Step 4. Final Submission'!$E35,'Summary for All'!$D$2:$D$139,0),AA$26)*Hours_day/Weeks_yr,""),""),"")</f>
        <v/>
      </c>
      <c r="AB35" s="166" t="str">
        <f>IFERROR(IF(LEN(AB$27)&gt;0,IFERROR(INDEX('Summary for All'!$H$2:$AB$139,MATCH('Step 4. Final Submission'!$E35,'Summary for All'!$D$2:$D$139,0),AB$26)*Hours_day/Weeks_yr,""),""),"")</f>
        <v/>
      </c>
      <c r="AC35" s="166" t="str">
        <f>IFERROR(IF(LEN(AC$27)&gt;0,IFERROR(INDEX('Summary for All'!$H$2:$AB$139,MATCH('Step 4. Final Submission'!$E35,'Summary for All'!$D$2:$D$139,0),AC$26)*Hours_day/Weeks_yr,""),""),"")</f>
        <v/>
      </c>
      <c r="AD35" s="203" t="str">
        <f>IFERROR(IF(LEN(AD$27)&gt;0,IFERROR(INDEX('Summary for All'!$H$2:$AB$139,MATCH('Step 4. Final Submission'!$E35,'Summary for All'!$D$2:$D$139,0),AD$26)*Hours_day/Weeks_yr,""),""),"")</f>
        <v/>
      </c>
      <c r="AE35" s="54"/>
      <c r="AF35" s="192">
        <f>SUM(J35:AD35)</f>
        <v>0</v>
      </c>
      <c r="AG35" s="212" t="s">
        <v>387</v>
      </c>
      <c r="AK35" s="192">
        <f>SUM(IFERROR(J35*J$25,0),IFERROR(K35*K$25,0),IFERROR(L35*L$25,0),IFERROR(M35*M$25,0),IFERROR(N35*N$25,0),IFERROR(O35*O$25,0),IFERROR(P35*P$25,0),IFERROR(Q35*Q$25,0),IFERROR(R35*R$25,0),IFERROR(S35*S$25,0),IFERROR(T35*T$25,0),IFERROR(U35*U$25,0),IFERROR(V35*V$25,0),IFERROR(W35*W$25,0),IFERROR(X35*X$25,0),IFERROR(Y35*Y$25,0),IFERROR(Z35*Z$25,0),IFERROR(AA35*AA$25,0),IFERROR(AB35*AB$25,0),IFERROR(AC35*AC$25,0),IFERROR(AD35*AD$25,0))</f>
        <v>0</v>
      </c>
    </row>
    <row r="36" spans="1:37" ht="3" customHeight="1">
      <c r="B36" s="66"/>
      <c r="D36" s="41"/>
      <c r="E36" s="52" t="str">
        <f t="shared" si="1"/>
        <v>0-</v>
      </c>
      <c r="F36" s="174"/>
      <c r="G36" s="174"/>
      <c r="H36" s="175"/>
      <c r="J36" s="85"/>
      <c r="K36" s="200"/>
      <c r="L36" s="200"/>
      <c r="M36" s="200"/>
      <c r="N36" s="200"/>
      <c r="O36" s="200"/>
      <c r="P36" s="200"/>
      <c r="Q36" s="200"/>
      <c r="R36" s="200"/>
      <c r="S36" s="200"/>
      <c r="T36" s="200"/>
      <c r="U36" s="200"/>
      <c r="V36" s="200"/>
      <c r="W36" s="200"/>
      <c r="X36" s="200"/>
      <c r="Y36" s="200"/>
      <c r="Z36" s="200"/>
      <c r="AA36" s="200"/>
      <c r="AB36" s="200"/>
      <c r="AC36" s="200"/>
      <c r="AD36" s="201"/>
      <c r="AF36" s="192"/>
      <c r="AG36" s="81"/>
      <c r="AK36" s="192"/>
    </row>
    <row r="37" spans="1:37" ht="15" customHeight="1">
      <c r="B37" s="66"/>
      <c r="E37" s="52" t="str">
        <f t="shared" si="1"/>
        <v>0-Sleepovers</v>
      </c>
      <c r="F37" s="174" t="s">
        <v>38</v>
      </c>
      <c r="G37" s="174"/>
      <c r="H37" s="175" t="s">
        <v>39</v>
      </c>
      <c r="I37" s="57"/>
      <c r="J37" s="202">
        <f>IFERROR(INDEX('Summary for All'!$H$2:$AB$139,MATCH('Step 4. Final Submission'!$E37,'Summary for All'!$D$2:$D$139,0),J$26),"")</f>
        <v>0</v>
      </c>
      <c r="K37" s="166">
        <f>IFERROR(INDEX('Summary for All'!$H$2:$AB$139,MATCH('Step 4. Final Submission'!$E37,'Summary for All'!$D$2:$D$139,0),K$26),"")</f>
        <v>0</v>
      </c>
      <c r="L37" s="166" t="str">
        <f>IFERROR(INDEX('Summary for All'!$H$2:$AB$139,MATCH('Step 4. Final Submission'!$E37,'Summary for All'!$D$2:$D$139,0),L$26),"")</f>
        <v/>
      </c>
      <c r="M37" s="166" t="str">
        <f>IFERROR(INDEX('Summary for All'!$H$2:$AB$139,MATCH('Step 4. Final Submission'!$E37,'Summary for All'!$D$2:$D$139,0),M$26),"")</f>
        <v/>
      </c>
      <c r="N37" s="166" t="str">
        <f>IFERROR(INDEX('Summary for All'!$H$2:$AB$139,MATCH('Step 4. Final Submission'!$E37,'Summary for All'!$D$2:$D$139,0),N$26),"")</f>
        <v/>
      </c>
      <c r="O37" s="166" t="str">
        <f>IFERROR(INDEX('Summary for All'!$H$2:$AB$139,MATCH('Step 4. Final Submission'!$E37,'Summary for All'!$D$2:$D$139,0),O$26),"")</f>
        <v/>
      </c>
      <c r="P37" s="166" t="str">
        <f>IFERROR(INDEX('Summary for All'!$H$2:$AB$139,MATCH('Step 4. Final Submission'!$E37,'Summary for All'!$D$2:$D$139,0),P$26),"")</f>
        <v/>
      </c>
      <c r="Q37" s="166" t="str">
        <f>IFERROR(INDEX('Summary for All'!$H$2:$AB$139,MATCH('Step 4. Final Submission'!$E37,'Summary for All'!$D$2:$D$139,0),Q$26),"")</f>
        <v/>
      </c>
      <c r="R37" s="166" t="str">
        <f>IFERROR(INDEX('Summary for All'!$H$2:$AB$139,MATCH('Step 4. Final Submission'!$E37,'Summary for All'!$D$2:$D$139,0),R$26),"")</f>
        <v/>
      </c>
      <c r="S37" s="166" t="str">
        <f>IFERROR(INDEX('Summary for All'!$H$2:$AB$139,MATCH('Step 4. Final Submission'!$E37,'Summary for All'!$D$2:$D$139,0),S$26),"")</f>
        <v/>
      </c>
      <c r="T37" s="166" t="str">
        <f>IFERROR(INDEX('Summary for All'!$H$2:$AB$139,MATCH('Step 4. Final Submission'!$E37,'Summary for All'!$D$2:$D$139,0),T$26),"")</f>
        <v/>
      </c>
      <c r="U37" s="166" t="str">
        <f>IFERROR(INDEX('Summary for All'!$H$2:$AB$139,MATCH('Step 4. Final Submission'!$E37,'Summary for All'!$D$2:$D$139,0),U$26),"")</f>
        <v/>
      </c>
      <c r="V37" s="166" t="str">
        <f>IFERROR(INDEX('Summary for All'!$H$2:$AB$139,MATCH('Step 4. Final Submission'!$E37,'Summary for All'!$D$2:$D$139,0),V$26),"")</f>
        <v/>
      </c>
      <c r="W37" s="166" t="str">
        <f>IFERROR(INDEX('Summary for All'!$H$2:$AB$139,MATCH('Step 4. Final Submission'!$E37,'Summary for All'!$D$2:$D$139,0),W$26),"")</f>
        <v/>
      </c>
      <c r="X37" s="166" t="str">
        <f>IFERROR(INDEX('Summary for All'!$H$2:$AB$139,MATCH('Step 4. Final Submission'!$E37,'Summary for All'!$D$2:$D$139,0),X$26),"")</f>
        <v/>
      </c>
      <c r="Y37" s="166" t="str">
        <f>IFERROR(INDEX('Summary for All'!$H$2:$AB$139,MATCH('Step 4. Final Submission'!$E37,'Summary for All'!$D$2:$D$139,0),Y$26),"")</f>
        <v/>
      </c>
      <c r="Z37" s="166" t="str">
        <f>IFERROR(INDEX('Summary for All'!$H$2:$AB$139,MATCH('Step 4. Final Submission'!$E37,'Summary for All'!$D$2:$D$139,0),Z$26),"")</f>
        <v/>
      </c>
      <c r="AA37" s="166" t="str">
        <f>IFERROR(INDEX('Summary for All'!$H$2:$AB$139,MATCH('Step 4. Final Submission'!$E37,'Summary for All'!$D$2:$D$139,0),AA$26),"")</f>
        <v/>
      </c>
      <c r="AB37" s="166" t="str">
        <f>IFERROR(INDEX('Summary for All'!$H$2:$AB$139,MATCH('Step 4. Final Submission'!$E37,'Summary for All'!$D$2:$D$139,0),AB$26),"")</f>
        <v/>
      </c>
      <c r="AC37" s="166" t="str">
        <f>IFERROR(INDEX('Summary for All'!$H$2:$AB$139,MATCH('Step 4. Final Submission'!$E37,'Summary for All'!$D$2:$D$139,0),AC$26),"")</f>
        <v/>
      </c>
      <c r="AD37" s="203" t="str">
        <f>IFERROR(INDEX('Summary for All'!$H$2:$AB$139,MATCH('Step 4. Final Submission'!$E37,'Summary for All'!$D$2:$D$139,0),AD$26),"")</f>
        <v/>
      </c>
      <c r="AE37" s="54"/>
      <c r="AF37" s="192">
        <f>SUM(J37:AD37)</f>
        <v>0</v>
      </c>
      <c r="AG37" s="212" t="str">
        <f>IF(SUM(J37:AD37)&gt;Sleepover, "Warning: Total exceeds 7 nights", "Check: Ok")</f>
        <v>Check: Ok</v>
      </c>
      <c r="AK37" s="192">
        <f>SUM(IFERROR(J37*J$25,0),IFERROR(K37*K$25,0),IFERROR(L37*L$25,0),IFERROR(M37*M$25,0),IFERROR(N37*N$25,0),IFERROR(O37*O$25,0),IFERROR(P37*P$25,0),IFERROR(Q37*Q$25,0),IFERROR(R37*R$25,0),IFERROR(S37*S$25,0),IFERROR(T37*T$25,0),IFERROR(U37*U$25,0),IFERROR(V37*V$25,0),IFERROR(W37*W$25,0),IFERROR(X37*X$25,0),IFERROR(Y37*Y$25,0),IFERROR(Z37*Z$25,0),IFERROR(AA37*AA$25,0),IFERROR(AB37*AB$25,0),IFERROR(AC37*AC$25,0),IFERROR(AD37*AD$25,0))</f>
        <v>0</v>
      </c>
    </row>
    <row r="38" spans="1:37" ht="15" customHeight="1">
      <c r="B38" s="66"/>
      <c r="E38" s="52" t="str">
        <f t="shared" si="1"/>
        <v>0-Active (Mon-Fri) overnight shift</v>
      </c>
      <c r="F38" s="174" t="s">
        <v>40</v>
      </c>
      <c r="G38" s="174"/>
      <c r="H38" s="175" t="s">
        <v>37</v>
      </c>
      <c r="I38" s="57"/>
      <c r="J38" s="204">
        <f>IFERROR(INDEX('Summary for All'!$H$2:$AB$139,MATCH('Step 4. Final Submission'!$E38,'Summary for All'!$D$2:$D$139,0),J$26),"")</f>
        <v>0</v>
      </c>
      <c r="K38" s="205">
        <f>IFERROR(INDEX('Summary for All'!$H$2:$AB$139,MATCH('Step 4. Final Submission'!$E38,'Summary for All'!$D$2:$D$139,0),K$26),"")</f>
        <v>0</v>
      </c>
      <c r="L38" s="205" t="str">
        <f>IFERROR(INDEX('Summary for All'!$H$2:$AB$139,MATCH('Step 4. Final Submission'!$E38,'Summary for All'!$D$2:$D$139,0),L$26),"")</f>
        <v/>
      </c>
      <c r="M38" s="205" t="str">
        <f>IFERROR(INDEX('Summary for All'!$H$2:$AB$139,MATCH('Step 4. Final Submission'!$E38,'Summary for All'!$D$2:$D$139,0),M$26),"")</f>
        <v/>
      </c>
      <c r="N38" s="205" t="str">
        <f>IFERROR(INDEX('Summary for All'!$H$2:$AB$139,MATCH('Step 4. Final Submission'!$E38,'Summary for All'!$D$2:$D$139,0),N$26),"")</f>
        <v/>
      </c>
      <c r="O38" s="205" t="str">
        <f>IFERROR(INDEX('Summary for All'!$H$2:$AB$139,MATCH('Step 4. Final Submission'!$E38,'Summary for All'!$D$2:$D$139,0),O$26),"")</f>
        <v/>
      </c>
      <c r="P38" s="205" t="str">
        <f>IFERROR(INDEX('Summary for All'!$H$2:$AB$139,MATCH('Step 4. Final Submission'!$E38,'Summary for All'!$D$2:$D$139,0),P$26),"")</f>
        <v/>
      </c>
      <c r="Q38" s="205" t="str">
        <f>IFERROR(INDEX('Summary for All'!$H$2:$AB$139,MATCH('Step 4. Final Submission'!$E38,'Summary for All'!$D$2:$D$139,0),Q$26),"")</f>
        <v/>
      </c>
      <c r="R38" s="205" t="str">
        <f>IFERROR(INDEX('Summary for All'!$H$2:$AB$139,MATCH('Step 4. Final Submission'!$E38,'Summary for All'!$D$2:$D$139,0),R$26),"")</f>
        <v/>
      </c>
      <c r="S38" s="205" t="str">
        <f>IFERROR(INDEX('Summary for All'!$H$2:$AB$139,MATCH('Step 4. Final Submission'!$E38,'Summary for All'!$D$2:$D$139,0),S$26),"")</f>
        <v/>
      </c>
      <c r="T38" s="205" t="str">
        <f>IFERROR(INDEX('Summary for All'!$H$2:$AB$139,MATCH('Step 4. Final Submission'!$E38,'Summary for All'!$D$2:$D$139,0),T$26),"")</f>
        <v/>
      </c>
      <c r="U38" s="205" t="str">
        <f>IFERROR(INDEX('Summary for All'!$H$2:$AB$139,MATCH('Step 4. Final Submission'!$E38,'Summary for All'!$D$2:$D$139,0),U$26),"")</f>
        <v/>
      </c>
      <c r="V38" s="205" t="str">
        <f>IFERROR(INDEX('Summary for All'!$H$2:$AB$139,MATCH('Step 4. Final Submission'!$E38,'Summary for All'!$D$2:$D$139,0),V$26),"")</f>
        <v/>
      </c>
      <c r="W38" s="205" t="str">
        <f>IFERROR(INDEX('Summary for All'!$H$2:$AB$139,MATCH('Step 4. Final Submission'!$E38,'Summary for All'!$D$2:$D$139,0),W$26),"")</f>
        <v/>
      </c>
      <c r="X38" s="205" t="str">
        <f>IFERROR(INDEX('Summary for All'!$H$2:$AB$139,MATCH('Step 4. Final Submission'!$E38,'Summary for All'!$D$2:$D$139,0),X$26),"")</f>
        <v/>
      </c>
      <c r="Y38" s="205" t="str">
        <f>IFERROR(INDEX('Summary for All'!$H$2:$AB$139,MATCH('Step 4. Final Submission'!$E38,'Summary for All'!$D$2:$D$139,0),Y$26),"")</f>
        <v/>
      </c>
      <c r="Z38" s="205" t="str">
        <f>IFERROR(INDEX('Summary for All'!$H$2:$AB$139,MATCH('Step 4. Final Submission'!$E38,'Summary for All'!$D$2:$D$139,0),Z$26),"")</f>
        <v/>
      </c>
      <c r="AA38" s="205" t="str">
        <f>IFERROR(INDEX('Summary for All'!$H$2:$AB$139,MATCH('Step 4. Final Submission'!$E38,'Summary for All'!$D$2:$D$139,0),AA$26),"")</f>
        <v/>
      </c>
      <c r="AB38" s="205" t="str">
        <f>IFERROR(INDEX('Summary for All'!$H$2:$AB$139,MATCH('Step 4. Final Submission'!$E38,'Summary for All'!$D$2:$D$139,0),AB$26),"")</f>
        <v/>
      </c>
      <c r="AC38" s="205" t="str">
        <f>IFERROR(INDEX('Summary for All'!$H$2:$AB$139,MATCH('Step 4. Final Submission'!$E38,'Summary for All'!$D$2:$D$139,0),AC$26),"")</f>
        <v/>
      </c>
      <c r="AD38" s="206" t="str">
        <f>IFERROR(INDEX('Summary for All'!$H$2:$AB$139,MATCH('Step 4. Final Submission'!$E38,'Summary for All'!$D$2:$D$139,0),AD$26),"")</f>
        <v/>
      </c>
      <c r="AE38" s="54"/>
      <c r="AF38" s="192">
        <f>SUM(J38:AD38)</f>
        <v>0</v>
      </c>
      <c r="AG38" s="212" t="str">
        <f>IF(SUM(J38:AD38)&gt;Active_shift, "Caution: More than 100 hours provided", "Check: Ok")</f>
        <v>Check: Ok</v>
      </c>
      <c r="AK38" s="192">
        <f>SUM(IFERROR(J38*J$25,0),IFERROR(K38*K$25,0),IFERROR(L38*L$25,0),IFERROR(M38*M$25,0),IFERROR(N38*N$25,0),IFERROR(O38*O$25,0),IFERROR(P38*P$25,0),IFERROR(Q38*Q$25,0),IFERROR(R38*R$25,0),IFERROR(S38*S$25,0),IFERROR(T38*T$25,0),IFERROR(U38*U$25,0),IFERROR(V38*V$25,0),IFERROR(W38*W$25,0),IFERROR(X38*X$25,0),IFERROR(Y38*Y$25,0),IFERROR(Z38*Z$25,0),IFERROR(AA38*AA$25,0),IFERROR(AB38*AB$25,0),IFERROR(AC38*AC$25,0),IFERROR(AD38*AD$25,0))</f>
        <v>0</v>
      </c>
    </row>
    <row r="39" spans="1:37" ht="3" customHeight="1">
      <c r="B39" s="66"/>
      <c r="E39" s="52"/>
      <c r="F39" s="174"/>
      <c r="G39" s="174"/>
      <c r="H39" s="175"/>
      <c r="I39" s="57"/>
      <c r="J39" s="54"/>
      <c r="K39" s="54"/>
      <c r="L39" s="54"/>
      <c r="M39" s="54"/>
      <c r="N39" s="54"/>
      <c r="O39" s="54"/>
      <c r="P39" s="54"/>
      <c r="Q39" s="54"/>
      <c r="R39" s="54"/>
      <c r="S39" s="54"/>
      <c r="T39" s="54"/>
      <c r="U39" s="54"/>
      <c r="V39" s="54"/>
      <c r="W39" s="54"/>
      <c r="X39" s="54"/>
      <c r="Y39" s="54"/>
      <c r="Z39" s="54"/>
      <c r="AA39" s="54"/>
      <c r="AB39" s="54"/>
      <c r="AC39" s="54"/>
      <c r="AD39" s="54"/>
      <c r="AE39" s="54"/>
      <c r="AF39" s="213"/>
      <c r="AG39" s="212"/>
      <c r="AK39" s="213"/>
    </row>
    <row r="40" spans="1:37" ht="15" customHeight="1" thickBot="1">
      <c r="B40" s="66"/>
      <c r="F40" s="174"/>
      <c r="G40" s="174"/>
      <c r="H40" s="175"/>
      <c r="I40" s="58"/>
      <c r="J40" s="54"/>
      <c r="K40" s="54"/>
      <c r="L40" s="58"/>
      <c r="M40" s="58"/>
      <c r="N40" s="58"/>
      <c r="O40" s="58"/>
      <c r="P40" s="58"/>
      <c r="Q40" s="58"/>
      <c r="R40" s="58"/>
      <c r="S40" s="58"/>
      <c r="T40" s="58"/>
      <c r="U40" s="58"/>
      <c r="V40" s="58"/>
      <c r="W40" s="58"/>
      <c r="X40" s="58"/>
      <c r="Y40" s="58"/>
      <c r="Z40" s="58"/>
      <c r="AA40" s="58"/>
      <c r="AB40" s="58"/>
      <c r="AC40" s="58"/>
      <c r="AD40" s="59" t="s">
        <v>45</v>
      </c>
      <c r="AE40" s="58"/>
      <c r="AF40" s="214">
        <f>SUM(AF29:AF33, AF35, AF38)</f>
        <v>0</v>
      </c>
      <c r="AG40" s="215" t="str">
        <f>IF((AF40-AF33-AF35)&gt;total_hour, "Warning: More than 168 hours provided", "Check: Ok")</f>
        <v>Check: Ok</v>
      </c>
      <c r="AK40" s="214">
        <f>SUM(AK29:AK33, AK35, AK38)</f>
        <v>0</v>
      </c>
    </row>
    <row r="41" spans="1:37" s="3" customFormat="1" ht="3" customHeight="1">
      <c r="A41" s="41"/>
      <c r="B41" s="66"/>
      <c r="F41" s="174"/>
      <c r="G41" s="174"/>
      <c r="H41" s="175"/>
      <c r="AF41" s="190"/>
      <c r="AG41" s="190"/>
    </row>
    <row r="42" spans="1:37" ht="15" customHeight="1">
      <c r="B42" s="66"/>
      <c r="F42" s="174" t="str">
        <f>"The price level for " &amp;J8&amp;" is:"</f>
        <v>The price level for 0 is:</v>
      </c>
      <c r="G42" s="174"/>
      <c r="H42" s="175" t="s">
        <v>361</v>
      </c>
      <c r="I42" s="158"/>
      <c r="J42" s="796" t="str">
        <f>IFERROR(IF($AF$40=0,"",INDEX('Step 1. Enter overall info'!$N$31:$N$40,MATCH('Step 4. Final Submission'!$J$8,'Step 1. Enter overall info'!$I$31:$I$40,0))),"")</f>
        <v/>
      </c>
      <c r="K42" s="796"/>
      <c r="L42" s="796"/>
    </row>
    <row r="43" spans="1:37" ht="15" customHeight="1">
      <c r="B43" s="66"/>
      <c r="F43" s="174" t="s">
        <v>674</v>
      </c>
      <c r="G43" s="174"/>
      <c r="H43" s="175" t="s">
        <v>61</v>
      </c>
      <c r="I43" s="158"/>
      <c r="J43" s="833" t="str">
        <f>IFERROR(IF(OR($AF$40=0,$J$42=0), "", INDEX('Step 1. Enter overall info'!$R$31:$R$40,MATCH('Step 4. Final Submission'!$J$8,'Step 1. Enter overall info'!$I$31:$I$40,0))*wk_yr2),"")</f>
        <v/>
      </c>
      <c r="K43" s="833"/>
      <c r="L43" s="833"/>
      <c r="AG43" s="81"/>
    </row>
    <row r="44" spans="1:37" ht="15" customHeight="1">
      <c r="B44" s="66"/>
      <c r="F44" s="174" t="s">
        <v>675</v>
      </c>
      <c r="G44" s="174"/>
      <c r="H44" s="175" t="s">
        <v>61</v>
      </c>
      <c r="I44" s="158"/>
      <c r="J44" s="833" t="str">
        <f>IFERROR(IF(OR($AF$40=0,$J$42=0), "", INDEX('Step 1. Enter overall info'!$S$31:$S$40,MATCH('Step 4. Final Submission'!$J$8,'Step 1. Enter overall info'!$I$31:$I$40,0))),"")</f>
        <v/>
      </c>
      <c r="K44" s="833"/>
      <c r="L44" s="833"/>
      <c r="P44" s="664"/>
      <c r="AG44" s="81"/>
    </row>
    <row r="45" spans="1:37" ht="15" customHeight="1">
      <c r="B45" s="66"/>
      <c r="F45" s="174" t="str">
        <f xml:space="preserve"> "Does " &amp;J8&amp; " have crossover shift?"</f>
        <v>Does 0 have crossover shift?</v>
      </c>
      <c r="G45" s="174"/>
      <c r="H45" s="175" t="s">
        <v>363</v>
      </c>
      <c r="I45" s="158"/>
      <c r="J45" s="796" t="str">
        <f>IFERROR(IF($AF$40=0, "", IF(COUNTIFS('Step 2.Roster of Care (ROC)'!$BC$21:$BC$90,"="&amp;yes,'Step 2.Roster of Care (ROC)'!$E$21:$E$90,"="&amp;$J$8)&gt;0,"Yes", "No")),"")</f>
        <v/>
      </c>
      <c r="K45" s="796"/>
      <c r="L45" s="796"/>
      <c r="M45" s="580"/>
    </row>
    <row r="46" spans="1:37" ht="15" customHeight="1">
      <c r="B46" s="66"/>
      <c r="F46" s="174" t="s">
        <v>618</v>
      </c>
      <c r="G46" s="174"/>
      <c r="H46" s="175" t="s">
        <v>362</v>
      </c>
      <c r="I46" s="158"/>
      <c r="J46" s="797" t="str">
        <f>IFERROR(IF(OR($AF$40=0,$J$42=0),"",INDEX('Step 1. Enter overall info'!$O$31:$O$40,MATCH('Step 4. Final Submission'!$J$8,'Step 1. Enter overall info'!$I$31:$I$40,0))),"")</f>
        <v/>
      </c>
      <c r="K46" s="797"/>
      <c r="L46" s="797"/>
    </row>
    <row r="47" spans="1:37" ht="15" customHeight="1">
      <c r="B47" s="66"/>
      <c r="F47" s="174" t="s">
        <v>680</v>
      </c>
      <c r="G47" s="174"/>
      <c r="H47" s="175" t="s">
        <v>363</v>
      </c>
      <c r="I47" s="158"/>
      <c r="J47" s="796" t="str">
        <f>IFERROR(IF(OR($AF$40=0,$J$42=0), "", IF(INDEX('Step 1. Enter overall info'!$T$31:$T$40,MATCH('Step 4. Final Submission'!$J$8,'Step 1. Enter overall info'!$I$31:$I$40,0))&gt;0,"Yes","No")),"")</f>
        <v/>
      </c>
      <c r="K47" s="796"/>
      <c r="L47" s="796"/>
    </row>
    <row r="48" spans="1:37" ht="15" customHeight="1">
      <c r="B48" s="66"/>
      <c r="F48" s="174"/>
      <c r="G48" s="174"/>
      <c r="H48" s="175"/>
      <c r="I48" s="158"/>
      <c r="J48" s="675"/>
      <c r="K48" s="675"/>
      <c r="L48" s="675"/>
    </row>
    <row r="49" spans="2:37" ht="15.75">
      <c r="B49" s="66"/>
      <c r="X49" s="665" t="s">
        <v>676</v>
      </c>
      <c r="Y49" s="104"/>
      <c r="AF49" s="41"/>
      <c r="AG49" s="41"/>
      <c r="AK49" s="676" t="str">
        <f>IF(J47="Yes","CAUTION: Provider Adjustments made in Step 3","")</f>
        <v/>
      </c>
    </row>
    <row r="50" spans="2:37" ht="60" customHeight="1">
      <c r="B50" s="66"/>
      <c r="X50" s="830" t="str">
        <f>IFERROR(CONCATENATE("The breakdown for the annual SIL plan value, pending approval, equates to:
1. Regular SIL plan annual value (weekday, weekend, overnight, public holiday) = $",TEXT(ROUND(J43,2),"0.00"),"
2. Irregular SIL supports annual value = $",TEXT(ROUND(J44,2),"0.00"),"
3. Total SIL plan value = $",TEXT(ROUND(SUM(J43,J44),2),"0.00")),"")</f>
        <v/>
      </c>
      <c r="Y50" s="831"/>
      <c r="Z50" s="831"/>
      <c r="AA50" s="831"/>
      <c r="AB50" s="831"/>
      <c r="AC50" s="831"/>
      <c r="AD50" s="831"/>
      <c r="AE50" s="831"/>
      <c r="AF50" s="831"/>
      <c r="AG50" s="831"/>
      <c r="AH50" s="831"/>
      <c r="AI50" s="831"/>
      <c r="AJ50" s="831"/>
      <c r="AK50" s="832"/>
    </row>
    <row r="51" spans="2:37" ht="15" customHeight="1">
      <c r="B51" s="66"/>
    </row>
    <row r="52" spans="2:37" ht="15" customHeight="1">
      <c r="B52" s="66"/>
    </row>
    <row r="53" spans="2:37" ht="15" hidden="1" customHeight="1">
      <c r="B53" s="66"/>
    </row>
    <row r="54" spans="2:37" ht="15" hidden="1" customHeight="1">
      <c r="B54" s="66"/>
    </row>
    <row r="55" spans="2:37" ht="15" hidden="1" customHeight="1">
      <c r="B55" s="66"/>
    </row>
    <row r="56" spans="2:37" ht="15" hidden="1" customHeight="1">
      <c r="B56" s="66"/>
    </row>
    <row r="57" spans="2:37" ht="15" hidden="1" customHeight="1">
      <c r="B57" s="66"/>
    </row>
    <row r="58" spans="2:37" ht="15" hidden="1" customHeight="1">
      <c r="B58" s="66"/>
    </row>
    <row r="59" spans="2:37" ht="15" hidden="1" customHeight="1">
      <c r="B59" s="66"/>
    </row>
    <row r="60" spans="2:37" ht="15" hidden="1" customHeight="1">
      <c r="B60" s="66"/>
    </row>
    <row r="61" spans="2:37" ht="15" hidden="1" customHeight="1">
      <c r="B61" s="66"/>
    </row>
    <row r="62" spans="2:37" ht="15" hidden="1" customHeight="1">
      <c r="B62" s="66"/>
    </row>
    <row r="63" spans="2:37" ht="15" hidden="1" customHeight="1">
      <c r="B63" s="66"/>
    </row>
    <row r="64" spans="2:37" ht="15" hidden="1" customHeight="1">
      <c r="B64" s="66"/>
    </row>
    <row r="65" spans="2:2" ht="15" hidden="1" customHeight="1">
      <c r="B65" s="66"/>
    </row>
    <row r="66" spans="2:2" ht="15" hidden="1" customHeight="1">
      <c r="B66" s="66"/>
    </row>
    <row r="67" spans="2:2" ht="15" hidden="1" customHeight="1">
      <c r="B67" s="66"/>
    </row>
    <row r="68" spans="2:2" ht="15" hidden="1" customHeight="1">
      <c r="B68" s="66"/>
    </row>
    <row r="69" spans="2:2" ht="15" hidden="1" customHeight="1">
      <c r="B69" s="66"/>
    </row>
    <row r="70" spans="2:2" ht="15" hidden="1" customHeight="1">
      <c r="B70" s="66"/>
    </row>
    <row r="71" spans="2:2" ht="15" hidden="1" customHeight="1">
      <c r="B71" s="66"/>
    </row>
    <row r="72" spans="2:2" ht="15" hidden="1" customHeight="1">
      <c r="B72" s="66"/>
    </row>
    <row r="73" spans="2:2" ht="15" hidden="1" customHeight="1">
      <c r="B73" s="66"/>
    </row>
    <row r="74" spans="2:2" ht="15" hidden="1" customHeight="1">
      <c r="B74" s="66"/>
    </row>
    <row r="75" spans="2:2" ht="15" hidden="1" customHeight="1">
      <c r="B75" s="66"/>
    </row>
    <row r="76" spans="2:2" ht="15" hidden="1" customHeight="1">
      <c r="B76" s="66"/>
    </row>
    <row r="77" spans="2:2" ht="15" hidden="1" customHeight="1">
      <c r="B77" s="66"/>
    </row>
    <row r="78" spans="2:2" ht="15" hidden="1" customHeight="1">
      <c r="B78" s="66"/>
    </row>
    <row r="79" spans="2:2" ht="15" hidden="1" customHeight="1">
      <c r="B79" s="66"/>
    </row>
    <row r="80" spans="2:2" ht="15" hidden="1" customHeight="1">
      <c r="B80" s="66"/>
    </row>
    <row r="81" spans="2:2" ht="15" hidden="1" customHeight="1">
      <c r="B81" s="66"/>
    </row>
    <row r="82" spans="2:2" ht="15" hidden="1" customHeight="1">
      <c r="B82" s="66"/>
    </row>
    <row r="83" spans="2:2" ht="15" hidden="1" customHeight="1">
      <c r="B83" s="66"/>
    </row>
    <row r="84" spans="2:2" ht="15" hidden="1" customHeight="1">
      <c r="B84" s="66"/>
    </row>
    <row r="85" spans="2:2" ht="15" hidden="1" customHeight="1">
      <c r="B85" s="66"/>
    </row>
    <row r="86" spans="2:2" ht="15" hidden="1" customHeight="1">
      <c r="B86" s="66"/>
    </row>
    <row r="87" spans="2:2" ht="15" hidden="1" customHeight="1">
      <c r="B87" s="66"/>
    </row>
    <row r="88" spans="2:2" ht="15" hidden="1" customHeight="1">
      <c r="B88" s="66"/>
    </row>
    <row r="89" spans="2:2" ht="15" hidden="1" customHeight="1">
      <c r="B89" s="66"/>
    </row>
    <row r="90" spans="2:2" ht="15" hidden="1" customHeight="1">
      <c r="B90" s="66"/>
    </row>
    <row r="91" spans="2:2" ht="15" hidden="1" customHeight="1">
      <c r="B91" s="66"/>
    </row>
    <row r="92" spans="2:2" ht="15" hidden="1" customHeight="1">
      <c r="B92" s="66"/>
    </row>
    <row r="93" spans="2:2" ht="15" hidden="1" customHeight="1">
      <c r="B93" s="66"/>
    </row>
    <row r="94" spans="2:2" ht="15" hidden="1" customHeight="1">
      <c r="B94" s="66"/>
    </row>
    <row r="95" spans="2:2" ht="15" hidden="1" customHeight="1">
      <c r="B95" s="66"/>
    </row>
    <row r="96" spans="2:2" ht="15" hidden="1" customHeight="1">
      <c r="B96" s="66"/>
    </row>
    <row r="97" spans="2:2" ht="15" hidden="1" customHeight="1">
      <c r="B97" s="66"/>
    </row>
    <row r="98" spans="2:2" ht="15" hidden="1" customHeight="1">
      <c r="B98" s="66"/>
    </row>
    <row r="99" spans="2:2" ht="15" hidden="1" customHeight="1">
      <c r="B99" s="66"/>
    </row>
    <row r="100" spans="2:2" ht="15" hidden="1" customHeight="1">
      <c r="B100" s="66"/>
    </row>
    <row r="101" spans="2:2" ht="15" hidden="1" customHeight="1">
      <c r="B101" s="66"/>
    </row>
    <row r="102" spans="2:2" ht="15" hidden="1" customHeight="1">
      <c r="B102" s="66"/>
    </row>
    <row r="103" spans="2:2" ht="15" hidden="1" customHeight="1">
      <c r="B103" s="66"/>
    </row>
    <row r="104" spans="2:2" ht="15" hidden="1" customHeight="1">
      <c r="B104" s="66"/>
    </row>
    <row r="105" spans="2:2" ht="15" hidden="1" customHeight="1">
      <c r="B105" s="66"/>
    </row>
    <row r="106" spans="2:2" ht="15" hidden="1" customHeight="1">
      <c r="B106" s="66"/>
    </row>
    <row r="107" spans="2:2" ht="15" hidden="1" customHeight="1">
      <c r="B107" s="66"/>
    </row>
    <row r="108" spans="2:2" ht="15" hidden="1" customHeight="1">
      <c r="B108" s="66"/>
    </row>
    <row r="109" spans="2:2" ht="15" hidden="1" customHeight="1">
      <c r="B109" s="66"/>
    </row>
    <row r="110" spans="2:2" ht="15" hidden="1" customHeight="1">
      <c r="B110" s="66"/>
    </row>
    <row r="111" spans="2:2" ht="15" hidden="1" customHeight="1">
      <c r="B111" s="66"/>
    </row>
    <row r="112" spans="2:2" ht="15" hidden="1" customHeight="1">
      <c r="B112" s="66"/>
    </row>
    <row r="113" spans="2:2" ht="15" hidden="1" customHeight="1">
      <c r="B113" s="66"/>
    </row>
    <row r="114" spans="2:2" ht="15" hidden="1" customHeight="1">
      <c r="B114" s="66"/>
    </row>
    <row r="115" spans="2:2" ht="15" hidden="1" customHeight="1">
      <c r="B115" s="66"/>
    </row>
    <row r="116" spans="2:2" ht="15" hidden="1" customHeight="1">
      <c r="B116" s="66"/>
    </row>
    <row r="117" spans="2:2" ht="15" hidden="1" customHeight="1">
      <c r="B117" s="66"/>
    </row>
    <row r="118" spans="2:2" ht="15" hidden="1" customHeight="1">
      <c r="B118" s="66"/>
    </row>
    <row r="119" spans="2:2" ht="15" hidden="1" customHeight="1">
      <c r="B119" s="66"/>
    </row>
    <row r="120" spans="2:2" ht="15" hidden="1" customHeight="1">
      <c r="B120" s="66"/>
    </row>
    <row r="121" spans="2:2" ht="15" hidden="1" customHeight="1">
      <c r="B121" s="66"/>
    </row>
    <row r="122" spans="2:2" ht="15" hidden="1" customHeight="1">
      <c r="B122" s="66"/>
    </row>
    <row r="123" spans="2:2" ht="15" hidden="1" customHeight="1">
      <c r="B123" s="66"/>
    </row>
    <row r="124" spans="2:2" ht="15" hidden="1" customHeight="1">
      <c r="B124" s="66"/>
    </row>
    <row r="125" spans="2:2" ht="15" hidden="1" customHeight="1">
      <c r="B125" s="66"/>
    </row>
    <row r="126" spans="2:2" ht="15" hidden="1" customHeight="1">
      <c r="B126" s="66"/>
    </row>
    <row r="127" spans="2:2" ht="15" hidden="1" customHeight="1">
      <c r="B127" s="66"/>
    </row>
    <row r="128" spans="2:2" ht="15" hidden="1" customHeight="1">
      <c r="B128" s="66"/>
    </row>
    <row r="129" spans="2:2" ht="15" hidden="1" customHeight="1">
      <c r="B129" s="66"/>
    </row>
    <row r="130" spans="2:2" ht="15" hidden="1" customHeight="1">
      <c r="B130" s="66"/>
    </row>
    <row r="131" spans="2:2" ht="15" hidden="1" customHeight="1">
      <c r="B131" s="66"/>
    </row>
    <row r="132" spans="2:2" ht="15" hidden="1" customHeight="1">
      <c r="B132" s="66"/>
    </row>
    <row r="133" spans="2:2" ht="15" hidden="1" customHeight="1">
      <c r="B133" s="66"/>
    </row>
    <row r="134" spans="2:2" ht="15" hidden="1" customHeight="1">
      <c r="B134" s="66"/>
    </row>
    <row r="135" spans="2:2" ht="15" hidden="1" customHeight="1">
      <c r="B135" s="66"/>
    </row>
    <row r="136" spans="2:2" ht="15" hidden="1" customHeight="1">
      <c r="B136" s="66"/>
    </row>
    <row r="137" spans="2:2" ht="15" hidden="1" customHeight="1">
      <c r="B137" s="66"/>
    </row>
    <row r="138" spans="2:2" ht="15" hidden="1" customHeight="1">
      <c r="B138" s="66"/>
    </row>
    <row r="139" spans="2:2" ht="15" hidden="1" customHeight="1">
      <c r="B139" s="66"/>
    </row>
    <row r="140" spans="2:2" ht="15" hidden="1" customHeight="1">
      <c r="B140" s="66"/>
    </row>
    <row r="141" spans="2:2" ht="15" hidden="1" customHeight="1">
      <c r="B141" s="66"/>
    </row>
    <row r="142" spans="2:2" ht="15" hidden="1" customHeight="1">
      <c r="B142" s="66"/>
    </row>
    <row r="143" spans="2:2" ht="15" hidden="1" customHeight="1">
      <c r="B143" s="66"/>
    </row>
    <row r="144" spans="2:2" ht="15" hidden="1" customHeight="1">
      <c r="B144" s="66"/>
    </row>
    <row r="145" spans="2:2" ht="15" hidden="1" customHeight="1">
      <c r="B145" s="66"/>
    </row>
    <row r="146" spans="2:2" ht="15" hidden="1" customHeight="1">
      <c r="B146" s="66"/>
    </row>
    <row r="147" spans="2:2" ht="15" hidden="1" customHeight="1">
      <c r="B147" s="66"/>
    </row>
    <row r="148" spans="2:2" ht="15" hidden="1" customHeight="1">
      <c r="B148" s="66"/>
    </row>
    <row r="149" spans="2:2" ht="15" hidden="1" customHeight="1">
      <c r="B149" s="66"/>
    </row>
    <row r="150" spans="2:2" ht="15" hidden="1" customHeight="1">
      <c r="B150" s="66"/>
    </row>
    <row r="151" spans="2:2" ht="15" hidden="1" customHeight="1">
      <c r="B151" s="66"/>
    </row>
    <row r="152" spans="2:2" ht="15" hidden="1" customHeight="1">
      <c r="B152" s="66"/>
    </row>
    <row r="153" spans="2:2" ht="15" hidden="1" customHeight="1">
      <c r="B153" s="66"/>
    </row>
    <row r="154" spans="2:2" ht="15" hidden="1" customHeight="1">
      <c r="B154" s="66"/>
    </row>
    <row r="155" spans="2:2" ht="15" hidden="1" customHeight="1">
      <c r="B155" s="66"/>
    </row>
    <row r="156" spans="2:2" ht="15" hidden="1" customHeight="1">
      <c r="B156" s="66"/>
    </row>
    <row r="157" spans="2:2" ht="15" hidden="1" customHeight="1">
      <c r="B157" s="66"/>
    </row>
    <row r="158" spans="2:2" ht="15" hidden="1" customHeight="1">
      <c r="B158" s="66"/>
    </row>
    <row r="159" spans="2:2" ht="15" hidden="1" customHeight="1">
      <c r="B159" s="66"/>
    </row>
    <row r="160" spans="2:2" ht="15" hidden="1" customHeight="1">
      <c r="B160" s="66"/>
    </row>
    <row r="161" spans="2:2" ht="15" hidden="1" customHeight="1">
      <c r="B161" s="66"/>
    </row>
    <row r="162" spans="2:2" ht="15" hidden="1" customHeight="1">
      <c r="B162" s="66"/>
    </row>
    <row r="163" spans="2:2" ht="15" hidden="1" customHeight="1">
      <c r="B163" s="66"/>
    </row>
    <row r="164" spans="2:2" ht="15" hidden="1" customHeight="1">
      <c r="B164" s="66"/>
    </row>
    <row r="165" spans="2:2" ht="15" hidden="1" customHeight="1">
      <c r="B165" s="66"/>
    </row>
    <row r="166" spans="2:2" ht="15" hidden="1" customHeight="1">
      <c r="B166" s="66"/>
    </row>
    <row r="167" spans="2:2" ht="15" hidden="1" customHeight="1">
      <c r="B167" s="66"/>
    </row>
    <row r="168" spans="2:2" ht="15" hidden="1" customHeight="1">
      <c r="B168" s="66"/>
    </row>
    <row r="169" spans="2:2" ht="15" hidden="1" customHeight="1">
      <c r="B169" s="66"/>
    </row>
    <row r="170" spans="2:2" ht="15" hidden="1" customHeight="1">
      <c r="B170" s="66"/>
    </row>
    <row r="171" spans="2:2" ht="15" hidden="1" customHeight="1">
      <c r="B171" s="66"/>
    </row>
    <row r="172" spans="2:2" ht="15" hidden="1" customHeight="1">
      <c r="B172" s="66"/>
    </row>
    <row r="173" spans="2:2" ht="15" hidden="1" customHeight="1">
      <c r="B173" s="66"/>
    </row>
    <row r="174" spans="2:2" ht="15" hidden="1" customHeight="1">
      <c r="B174" s="66"/>
    </row>
    <row r="175" spans="2:2" ht="15" hidden="1" customHeight="1">
      <c r="B175" s="66"/>
    </row>
    <row r="176" spans="2:2" ht="15" hidden="1" customHeight="1">
      <c r="B176" s="66"/>
    </row>
    <row r="177" spans="2:2" ht="15" hidden="1" customHeight="1">
      <c r="B177" s="66"/>
    </row>
    <row r="178" spans="2:2">
      <c r="B178" s="66"/>
    </row>
  </sheetData>
  <sheetProtection algorithmName="SHA-512" hashValue="939UsStQKTkqUPXQm9xU5wu0sjyfTtrvf3Pjci10eCqU9vSloUsloU7HM/1QVcshzgf60vY3xVyJhewL8ryHJQ==" saltValue="7vazNL1vNPOTitd1uh76jg==" spinCount="100000" sheet="1" objects="1" scenarios="1"/>
  <mergeCells count="26">
    <mergeCell ref="X50:AK50"/>
    <mergeCell ref="J44:L44"/>
    <mergeCell ref="J43:L43"/>
    <mergeCell ref="AG6:AH6"/>
    <mergeCell ref="AK6:AL6"/>
    <mergeCell ref="AC6:AD6"/>
    <mergeCell ref="U6:V6"/>
    <mergeCell ref="U7:V7"/>
    <mergeCell ref="Y6:Z6"/>
    <mergeCell ref="Y7:Z7"/>
    <mergeCell ref="AG7:AH7"/>
    <mergeCell ref="J8:N8"/>
    <mergeCell ref="J42:L42"/>
    <mergeCell ref="AK7:AL7"/>
    <mergeCell ref="AC7:AD7"/>
    <mergeCell ref="AC10:AD10"/>
    <mergeCell ref="AK10:AL10"/>
    <mergeCell ref="AK11:AL11"/>
    <mergeCell ref="J47:L47"/>
    <mergeCell ref="AC11:AD11"/>
    <mergeCell ref="AG10:AH10"/>
    <mergeCell ref="AG11:AH11"/>
    <mergeCell ref="J46:L46"/>
    <mergeCell ref="J45:L45"/>
    <mergeCell ref="U14:W14"/>
    <mergeCell ref="AC14:AE14"/>
  </mergeCells>
  <conditionalFormatting sqref="AF40">
    <cfRule type="expression" dxfId="52" priority="270">
      <formula>IF(AF40="Check: OK", 1, 0)</formula>
    </cfRule>
  </conditionalFormatting>
  <conditionalFormatting sqref="AF40">
    <cfRule type="expression" dxfId="51" priority="269">
      <formula>IF(AF40="Check: OK", 1, 0)</formula>
    </cfRule>
  </conditionalFormatting>
  <conditionalFormatting sqref="AG29 AG31:AG33">
    <cfRule type="expression" dxfId="50" priority="267">
      <formula>IF(AG29="Check: OK", 1, 0)</formula>
    </cfRule>
  </conditionalFormatting>
  <conditionalFormatting sqref="AG35 AG39:AG40 AG37">
    <cfRule type="expression" dxfId="49" priority="266">
      <formula>IF(AG35="Check: OK", 1, 0)</formula>
    </cfRule>
  </conditionalFormatting>
  <conditionalFormatting sqref="AG38">
    <cfRule type="expression" dxfId="48" priority="264">
      <formula>IF(AG38="Check: OK", 1, 0)</formula>
    </cfRule>
  </conditionalFormatting>
  <conditionalFormatting sqref="AG30">
    <cfRule type="expression" dxfId="47" priority="263">
      <formula>IF(AG30="Check: OK", 1, 0)</formula>
    </cfRule>
  </conditionalFormatting>
  <conditionalFormatting sqref="AG30">
    <cfRule type="expression" dxfId="46" priority="262">
      <formula>IF(AG30="Check: OK", 1, 0)</formula>
    </cfRule>
  </conditionalFormatting>
  <conditionalFormatting sqref="AF29:AF38">
    <cfRule type="expression" dxfId="45" priority="261">
      <formula>IF(AF29="Check: OK", 1, 0)</formula>
    </cfRule>
  </conditionalFormatting>
  <conditionalFormatting sqref="J17:BE23">
    <cfRule type="containsBlanks" priority="3647" stopIfTrue="1">
      <formula>LEN(TRIM(J17))=0</formula>
    </cfRule>
    <cfRule type="expression" dxfId="44" priority="3648">
      <formula>J17=$U$6</formula>
    </cfRule>
    <cfRule type="expression" dxfId="43" priority="3649">
      <formula>J17= $AK$11</formula>
    </cfRule>
    <cfRule type="expression" dxfId="42" priority="3650">
      <formula>J17= $AK$10</formula>
    </cfRule>
    <cfRule type="expression" dxfId="41" priority="3651">
      <formula>J17= $AK$8</formula>
    </cfRule>
    <cfRule type="expression" dxfId="40" priority="3652">
      <formula>J17 = $AK$7</formula>
    </cfRule>
    <cfRule type="expression" dxfId="39" priority="3653">
      <formula>J17 = $AK$6</formula>
    </cfRule>
    <cfRule type="expression" dxfId="38" priority="3654">
      <formula>J17 = $AG$11</formula>
    </cfRule>
    <cfRule type="expression" dxfId="37" priority="3655">
      <formula>J17 = $AG$10</formula>
    </cfRule>
    <cfRule type="expression" dxfId="36" priority="3656">
      <formula>J17 = $AG$8</formula>
    </cfRule>
    <cfRule type="expression" dxfId="35" priority="3657">
      <formula>J17 = $AG$7</formula>
    </cfRule>
    <cfRule type="expression" dxfId="34" priority="3658">
      <formula>J17 = $AG$6</formula>
    </cfRule>
    <cfRule type="expression" dxfId="33" priority="3659">
      <formula>J17 = $AC$11</formula>
    </cfRule>
    <cfRule type="expression" dxfId="32" priority="3660">
      <formula>J17 = $AC$10</formula>
    </cfRule>
    <cfRule type="expression" dxfId="31" priority="3661">
      <formula>J17 = $AC$8</formula>
    </cfRule>
    <cfRule type="expression" dxfId="30" priority="3662">
      <formula>J17 = $AC$7</formula>
    </cfRule>
    <cfRule type="expression" dxfId="29" priority="3663">
      <formula>J17 = $AC$6</formula>
    </cfRule>
    <cfRule type="expression" dxfId="28" priority="3664">
      <formula>J17 = $Y$8</formula>
    </cfRule>
    <cfRule type="expression" dxfId="27" priority="3665">
      <formula>J17 = $Y$7</formula>
    </cfRule>
    <cfRule type="expression" dxfId="26" priority="3666">
      <formula>J17 = $Y$6</formula>
    </cfRule>
    <cfRule type="expression" dxfId="25" priority="3667">
      <formula>J17 = $U$10</formula>
    </cfRule>
    <cfRule type="expression" dxfId="24" priority="3668">
      <formula>J17 = $U$8</formula>
    </cfRule>
    <cfRule type="expression" dxfId="23" priority="3669">
      <formula>J17 = $U$7</formula>
    </cfRule>
    <cfRule type="expression" dxfId="22" priority="3670">
      <formula xml:space="preserve"> J17 = $U$12</formula>
    </cfRule>
  </conditionalFormatting>
  <conditionalFormatting sqref="AK40">
    <cfRule type="expression" dxfId="21" priority="3">
      <formula>IF(AK40="Check: OK", 1, 0)</formula>
    </cfRule>
  </conditionalFormatting>
  <conditionalFormatting sqref="AK40">
    <cfRule type="expression" dxfId="20" priority="2">
      <formula>IF(AK40="Check: OK", 1, 0)</formula>
    </cfRule>
  </conditionalFormatting>
  <conditionalFormatting sqref="AK29:AK38">
    <cfRule type="expression" dxfId="19" priority="1">
      <formula>IF(AK29="Check: OK", 1, 0)</formula>
    </cfRule>
  </conditionalFormatting>
  <pageMargins left="0.7" right="0.7" top="0.75" bottom="0.75" header="0.3" footer="0.3"/>
  <pageSetup paperSize="9" scale="38" orientation="landscape" r:id="rId1"/>
  <ignoredErrors>
    <ignoredError sqref="J17:BD17 J18:BE23 U8 Y8 AC8:AL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59" id="{1672CC17-51C8-4889-B7E6-DB9E4FE6A9AB}">
            <xm:f>IF($C$8=Dropdown_list!$H$89,TRUE,FALSE)</xm:f>
            <x14:dxf>
              <font>
                <color rgb="FFFF0000"/>
              </font>
            </x14:dxf>
          </x14:cfRule>
          <x14:cfRule type="expression" priority="260" id="{E7C34946-4235-44DE-BF42-083F2226E00C}">
            <xm:f>IF($C$8=Dropdown_list!$H$88,TRUE,FALSE)</xm:f>
            <x14:dxf>
              <font>
                <color rgb="FF92D050"/>
              </font>
            </x14:dxf>
          </x14:cfRule>
          <xm:sqref>G8</xm:sqref>
        </x14:conditionalFormatting>
        <x14:conditionalFormatting xmlns:xm="http://schemas.microsoft.com/office/excel/2006/main">
          <x14:cfRule type="expression" priority="257" id="{DA0F10E8-B5E4-4ABB-AD10-98199FA261EA}">
            <xm:f>IF($C$8=Dropdown_list!$H$89,TRUE,FALSE)</xm:f>
            <x14:dxf>
              <font>
                <color rgb="FFFF0000"/>
              </font>
            </x14:dxf>
          </x14:cfRule>
          <x14:cfRule type="expression" priority="258" id="{3A2F6AE4-C1B2-4D75-BA11-689CCC74B47B}">
            <xm:f>IF($C$8=Dropdown_list!$H$88,TRUE,FALSE)</xm:f>
            <x14:dxf>
              <font>
                <color rgb="FF00FF00"/>
              </font>
            </x14:dxf>
          </x14:cfRule>
          <xm:sqref>C1:E1</xm:sqref>
        </x14:conditionalFormatting>
        <x14:conditionalFormatting xmlns:xm="http://schemas.microsoft.com/office/excel/2006/main">
          <x14:cfRule type="expression" priority="255" id="{BFEEC97D-0078-4EFE-BBF0-F55EA497DB1C}">
            <xm:f>IF($C$8=Dropdown_list!$H$89,TRUE,FALSE)</xm:f>
            <x14:dxf>
              <font>
                <color rgb="FFFF0000"/>
              </font>
            </x14:dxf>
          </x14:cfRule>
          <x14:cfRule type="expression" priority="256" id="{BBA15294-27AB-45F0-ADDA-492E230EEB6F}">
            <xm:f>IF($C$8=Dropdown_list!$H$88,TRUE,FALSE)</xm:f>
            <x14:dxf>
              <font>
                <color rgb="FF00FF00"/>
              </font>
            </x14:dxf>
          </x14:cfRule>
          <xm:sqref>C8:F8</xm:sqref>
        </x14:conditionalFormatting>
        <x14:conditionalFormatting xmlns:xm="http://schemas.microsoft.com/office/excel/2006/main">
          <x14:cfRule type="expression" priority="179" id="{51BA2AE2-4DF7-4615-A5F8-27E0AE38847D}">
            <xm:f>COUNTIF(Dropdown_list!$G$108:$G$116,Y6)&gt;0</xm:f>
            <x14:dxf>
              <fill>
                <patternFill>
                  <bgColor rgb="FFFF0000"/>
                </patternFill>
              </fill>
            </x14:dxf>
          </x14:cfRule>
          <xm:sqref>AJ6:AJ11 X6:X8 AB6:AB11 AF6:AF11</xm:sqref>
        </x14:conditionalFormatting>
        <x14:conditionalFormatting xmlns:xm="http://schemas.microsoft.com/office/excel/2006/main">
          <x14:cfRule type="expression" priority="155" id="{F0D9A936-5B3D-411A-B5BA-7E44ECD3BB4F}">
            <xm:f>COUNTIF(Dropdown_list!$G$108:$G$116,J17)&gt;0</xm:f>
            <x14:dxf>
              <fill>
                <patternFill>
                  <bgColor rgb="FFFF0000"/>
                </patternFill>
              </fill>
            </x14:dxf>
          </x14:cfRule>
          <xm:sqref>J17:BE17</xm:sqref>
        </x14:conditionalFormatting>
        <x14:conditionalFormatting xmlns:xm="http://schemas.microsoft.com/office/excel/2006/main">
          <x14:cfRule type="expression" priority="130" id="{B4B88EFC-9314-4FF8-B5A7-28A217462901}">
            <xm:f>COUNTIF(Dropdown_list!$G$108:$G$116,J18)&gt;0</xm:f>
            <x14:dxf>
              <fill>
                <patternFill>
                  <bgColor rgb="FFFF0000"/>
                </patternFill>
              </fill>
            </x14:dxf>
          </x14:cfRule>
          <xm:sqref>J18:BE18</xm:sqref>
        </x14:conditionalFormatting>
        <x14:conditionalFormatting xmlns:xm="http://schemas.microsoft.com/office/excel/2006/main">
          <x14:cfRule type="expression" priority="105" id="{3965EF68-5C8D-4684-AA6B-D2D4D7C32CC0}">
            <xm:f>COUNTIF(Dropdown_list!$G$108:$G$116,J19)&gt;0</xm:f>
            <x14:dxf>
              <fill>
                <patternFill>
                  <bgColor rgb="FFFF0000"/>
                </patternFill>
              </fill>
            </x14:dxf>
          </x14:cfRule>
          <xm:sqref>J19:BE19</xm:sqref>
        </x14:conditionalFormatting>
        <x14:conditionalFormatting xmlns:xm="http://schemas.microsoft.com/office/excel/2006/main">
          <x14:cfRule type="expression" priority="80" id="{F32B9370-E0A7-4E64-A7AB-48830444460F}">
            <xm:f>COUNTIF(Dropdown_list!$G$108:$G$116,J20)&gt;0</xm:f>
            <x14:dxf>
              <fill>
                <patternFill>
                  <bgColor rgb="FFFF0000"/>
                </patternFill>
              </fill>
            </x14:dxf>
          </x14:cfRule>
          <xm:sqref>J20:BE20</xm:sqref>
        </x14:conditionalFormatting>
        <x14:conditionalFormatting xmlns:xm="http://schemas.microsoft.com/office/excel/2006/main">
          <x14:cfRule type="expression" priority="55" id="{F3BC34B3-1982-40AD-8957-AEABFCDD45B8}">
            <xm:f>COUNTIF(Dropdown_list!$G$108:$G$116,J21)&gt;0</xm:f>
            <x14:dxf>
              <fill>
                <patternFill>
                  <bgColor rgb="FFFF0000"/>
                </patternFill>
              </fill>
            </x14:dxf>
          </x14:cfRule>
          <xm:sqref>J21:BE21</xm:sqref>
        </x14:conditionalFormatting>
        <x14:conditionalFormatting xmlns:xm="http://schemas.microsoft.com/office/excel/2006/main">
          <x14:cfRule type="expression" priority="30" id="{B684AB53-E875-4C0F-9EE5-31F20C68FFEB}">
            <xm:f>COUNTIF(Dropdown_list!$G$108:$G$116,J22)&gt;0</xm:f>
            <x14:dxf>
              <fill>
                <patternFill>
                  <bgColor rgb="FFFF0000"/>
                </patternFill>
              </fill>
            </x14:dxf>
          </x14:cfRule>
          <xm:sqref>J22:BE22</xm:sqref>
        </x14:conditionalFormatting>
        <x14:conditionalFormatting xmlns:xm="http://schemas.microsoft.com/office/excel/2006/main">
          <x14:cfRule type="expression" priority="5" id="{FD47CDCC-9D9D-4021-B191-F4ED82D85371}">
            <xm:f>COUNTIF(Dropdown_list!$G$108:$G$116,J23)&gt;0</xm:f>
            <x14:dxf>
              <fill>
                <patternFill>
                  <bgColor rgb="FFFF0000"/>
                </patternFill>
              </fill>
            </x14:dxf>
          </x14:cfRule>
          <xm:sqref>J23:BE23</xm:sqref>
        </x14:conditionalFormatting>
        <x14:conditionalFormatting xmlns:xm="http://schemas.microsoft.com/office/excel/2006/main">
          <x14:cfRule type="expression" priority="3397" id="{51BA2AE2-4DF7-4615-A5F8-27E0AE38847D}">
            <xm:f>COUNTIF(Dropdown_list!$G$108:$G$116,U6)&gt;0</xm:f>
            <x14:dxf>
              <fill>
                <patternFill>
                  <bgColor rgb="FFFF0000"/>
                </patternFill>
              </fill>
            </x14:dxf>
          </x14:cfRule>
          <xm:sqref>T6:T8</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Please choose participant from the drop down list. ">
          <x14:formula1>
            <xm:f>Dropdown_list!$AD$20:$AD$29</xm:f>
          </x14:formula1>
          <xm:sqref>J8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BT212"/>
  <sheetViews>
    <sheetView showGridLines="0" topLeftCell="A16" zoomScale="90" zoomScaleNormal="90" workbookViewId="0">
      <selection activeCell="K67" sqref="K67"/>
    </sheetView>
  </sheetViews>
  <sheetFormatPr defaultColWidth="0" defaultRowHeight="14.25" customHeight="1" zeroHeight="1"/>
  <cols>
    <col min="1" max="1" width="2.140625" style="41" customWidth="1"/>
    <col min="2" max="2" width="1.28515625" style="41" customWidth="1"/>
    <col min="3" max="3" width="2.28515625" style="41" customWidth="1"/>
    <col min="4" max="4" width="9.7109375" style="50" customWidth="1"/>
    <col min="5" max="5" width="29.140625" style="51" bestFit="1" customWidth="1"/>
    <col min="6" max="6" width="33.140625" style="41" customWidth="1"/>
    <col min="7" max="7" width="14.140625" style="41" customWidth="1"/>
    <col min="8" max="8" width="22.140625" style="41" bestFit="1" customWidth="1"/>
    <col min="9" max="9" width="20.140625" style="41" bestFit="1" customWidth="1"/>
    <col min="10" max="10" width="11.5703125" style="41" bestFit="1" customWidth="1"/>
    <col min="11" max="11" width="15.7109375" style="41" bestFit="1" customWidth="1"/>
    <col min="12" max="12" width="8.28515625" style="41" customWidth="1"/>
    <col min="13" max="13" width="8.28515625" style="41" hidden="1" customWidth="1"/>
    <col min="14" max="14" width="8.28515625" style="41" customWidth="1"/>
    <col min="15" max="15" width="12.85546875" style="41" bestFit="1" customWidth="1"/>
    <col min="16" max="16" width="6.140625" style="41" bestFit="1" customWidth="1"/>
    <col min="17" max="29" width="8.28515625" style="41" customWidth="1"/>
    <col min="30" max="42" width="8.28515625" style="41" hidden="1" customWidth="1"/>
    <col min="43" max="43" width="8.28515625" style="81" hidden="1" customWidth="1"/>
    <col min="44" max="44" width="8.28515625" style="207" hidden="1" customWidth="1"/>
    <col min="45" max="72" width="8.28515625" style="41" hidden="1" customWidth="1"/>
    <col min="73" max="16384" width="9.140625" style="41" hidden="1"/>
  </cols>
  <sheetData>
    <row r="1" spans="1:68" ht="15" customHeight="1" thickBot="1">
      <c r="C1" s="433"/>
      <c r="D1" s="433"/>
      <c r="E1" s="433"/>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row>
    <row r="2" spans="1:68" ht="15" customHeight="1" thickTop="1">
      <c r="B2" s="64"/>
      <c r="C2" s="44"/>
      <c r="D2" s="44"/>
      <c r="E2" s="45"/>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208"/>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row>
    <row r="3" spans="1:68" ht="15" customHeight="1">
      <c r="A3" s="54"/>
      <c r="B3" s="66"/>
      <c r="D3" s="41"/>
      <c r="E3" s="42"/>
    </row>
    <row r="4" spans="1:68" ht="15" customHeight="1">
      <c r="B4" s="66"/>
      <c r="D4" s="41"/>
      <c r="E4" s="42"/>
    </row>
    <row r="5" spans="1:68" ht="15" customHeight="1">
      <c r="B5" s="66"/>
      <c r="D5" s="41"/>
      <c r="E5" s="42"/>
      <c r="AQ5" s="41"/>
      <c r="AR5" s="41"/>
    </row>
    <row r="6" spans="1:68" ht="15" customHeight="1">
      <c r="B6" s="66"/>
      <c r="C6" s="188" t="s">
        <v>488</v>
      </c>
      <c r="D6" s="41"/>
      <c r="E6" s="42"/>
      <c r="AQ6" s="41"/>
      <c r="AR6" s="41"/>
    </row>
    <row r="7" spans="1:68" ht="15" customHeight="1">
      <c r="B7" s="66"/>
      <c r="C7" s="189" t="s">
        <v>627</v>
      </c>
      <c r="D7" s="41"/>
      <c r="E7" s="42"/>
      <c r="G7" s="216"/>
      <c r="AQ7" s="41"/>
      <c r="AR7" s="41"/>
    </row>
    <row r="8" spans="1:68" ht="15.75">
      <c r="B8" s="66"/>
      <c r="C8" s="433"/>
      <c r="D8" s="433"/>
      <c r="E8" s="433"/>
      <c r="F8" s="247" t="s">
        <v>63</v>
      </c>
      <c r="G8" s="835">
        <f>'Step 4. Final Submission'!$J$8</f>
        <v>0</v>
      </c>
      <c r="H8" s="835"/>
      <c r="AQ8" s="41"/>
      <c r="AR8" s="41"/>
    </row>
    <row r="9" spans="1:68" ht="15" customHeight="1">
      <c r="B9" s="66"/>
      <c r="E9" s="49"/>
      <c r="F9" s="247" t="s">
        <v>623</v>
      </c>
      <c r="G9" s="646">
        <v>43831</v>
      </c>
      <c r="AQ9" s="41"/>
      <c r="AR9" s="41"/>
    </row>
    <row r="10" spans="1:68" ht="15" customHeight="1">
      <c r="B10" s="66"/>
      <c r="E10" s="49"/>
      <c r="F10" s="247" t="s">
        <v>624</v>
      </c>
      <c r="G10" s="644">
        <v>43983</v>
      </c>
      <c r="AQ10" s="41"/>
      <c r="AR10" s="41"/>
    </row>
    <row r="11" spans="1:68" ht="15" customHeight="1">
      <c r="B11" s="66"/>
      <c r="E11" s="49"/>
      <c r="F11" s="247" t="s">
        <v>625</v>
      </c>
      <c r="G11" s="645">
        <f>ROUNDDOWN(((G10-G9)/7),0)</f>
        <v>21</v>
      </c>
      <c r="H11" s="3" t="s">
        <v>622</v>
      </c>
      <c r="AQ11" s="41"/>
      <c r="AR11" s="41"/>
    </row>
    <row r="12" spans="1:68" ht="15" customHeight="1">
      <c r="B12" s="66"/>
      <c r="E12" s="49"/>
      <c r="AQ12" s="41"/>
      <c r="AR12" s="41"/>
    </row>
    <row r="13" spans="1:68" ht="15" customHeight="1">
      <c r="B13" s="66"/>
      <c r="E13" s="49"/>
      <c r="AF13" s="81"/>
      <c r="AG13" s="207"/>
      <c r="AQ13" s="41"/>
      <c r="AR13" s="41"/>
    </row>
    <row r="14" spans="1:68" ht="15" customHeight="1">
      <c r="B14" s="66"/>
      <c r="E14" s="49"/>
      <c r="F14" s="654" t="s">
        <v>599</v>
      </c>
      <c r="G14" s="655" t="str">
        <f>IFERROR(INDEX('Step 1. Enter overall info'!$N$31:$Q$40,MATCH($G$8,'Step 1. Enter overall info'!$I$31:$I$40,0),1),"")</f>
        <v/>
      </c>
      <c r="H14" s="656"/>
      <c r="AQ14" s="41"/>
      <c r="AR14" s="41"/>
    </row>
    <row r="15" spans="1:68" ht="15">
      <c r="B15" s="66"/>
      <c r="E15" s="49"/>
      <c r="F15" s="654" t="s">
        <v>626</v>
      </c>
      <c r="G15" s="655" t="str">
        <f>'Step 1. Enter overall info'!I24</f>
        <v>1 - National</v>
      </c>
      <c r="H15" s="656"/>
      <c r="AB15" s="81"/>
      <c r="AC15" s="207"/>
      <c r="AQ15" s="41"/>
      <c r="AR15" s="41"/>
    </row>
    <row r="16" spans="1:68" ht="15" customHeight="1">
      <c r="B16" s="66"/>
      <c r="AG16" s="81"/>
      <c r="AH16" s="207"/>
      <c r="AQ16" s="41"/>
      <c r="AR16" s="41"/>
    </row>
    <row r="17" spans="2:18" ht="15" customHeight="1">
      <c r="B17" s="66"/>
    </row>
    <row r="18" spans="2:18" ht="15" customHeight="1">
      <c r="B18" s="66"/>
    </row>
    <row r="19" spans="2:18" ht="15" customHeight="1">
      <c r="B19" s="66"/>
      <c r="D19" s="104"/>
      <c r="E19" s="643" t="s">
        <v>662</v>
      </c>
      <c r="F19" s="643" t="s">
        <v>666</v>
      </c>
      <c r="G19" s="643" t="s">
        <v>628</v>
      </c>
      <c r="H19" s="643" t="s">
        <v>629</v>
      </c>
      <c r="I19" s="643" t="s">
        <v>630</v>
      </c>
      <c r="J19" s="643" t="s">
        <v>631</v>
      </c>
      <c r="K19" s="643" t="s">
        <v>43</v>
      </c>
    </row>
    <row r="20" spans="2:18" ht="15" customHeight="1">
      <c r="B20" s="66"/>
      <c r="D20" s="104"/>
      <c r="E20" s="637" t="s">
        <v>632</v>
      </c>
      <c r="F20" s="637" t="s">
        <v>633</v>
      </c>
      <c r="G20" s="652">
        <f>'Step 1. Enter overall info'!I46</f>
        <v>57.1</v>
      </c>
      <c r="H20" s="639">
        <f>IF($G$14="Standard Intensity",'Step 4. Final Submission'!$AK29,0)</f>
        <v>0</v>
      </c>
      <c r="I20" s="652">
        <f>G20</f>
        <v>57.1</v>
      </c>
      <c r="J20" s="640">
        <f t="shared" ref="J20:J32" si="0">ROUNDUP(H20*$G$11,0)</f>
        <v>0</v>
      </c>
      <c r="K20" s="641">
        <f>I20*J20</f>
        <v>0</v>
      </c>
      <c r="M20" s="651" t="s">
        <v>659</v>
      </c>
    </row>
    <row r="21" spans="2:18" ht="15" customHeight="1">
      <c r="B21" s="66"/>
      <c r="D21" s="104"/>
      <c r="E21" s="637" t="s">
        <v>634</v>
      </c>
      <c r="F21" s="637" t="s">
        <v>635</v>
      </c>
      <c r="G21" s="652">
        <f>'Step 1. Enter overall info'!I47</f>
        <v>62.85</v>
      </c>
      <c r="H21" s="639">
        <f>IF($G$14="Standard Intensity",'Step 4. Final Submission'!$AK30,0)</f>
        <v>0</v>
      </c>
      <c r="I21" s="652">
        <f t="shared" ref="I21:I32" si="1">G21</f>
        <v>62.85</v>
      </c>
      <c r="J21" s="640">
        <f t="shared" si="0"/>
        <v>0</v>
      </c>
      <c r="K21" s="641">
        <f>I21*J21</f>
        <v>0</v>
      </c>
      <c r="M21" s="651" t="str">
        <f t="shared" ref="M21:M25" si="2">IF(K21&gt;0,CONCATENATE(F21," $",I21," x ",J21," hours"," Total = $",K21),"")</f>
        <v/>
      </c>
    </row>
    <row r="22" spans="2:18" ht="15" customHeight="1">
      <c r="B22" s="66"/>
      <c r="D22" s="104"/>
      <c r="E22" s="637" t="s">
        <v>636</v>
      </c>
      <c r="F22" s="637" t="s">
        <v>637</v>
      </c>
      <c r="G22" s="652">
        <f>'Step 1. Enter overall info'!I53</f>
        <v>64</v>
      </c>
      <c r="H22" s="639">
        <f>IF($G$14="Standard Intensity",'Step 4. Final Submission'!$AK38,0)</f>
        <v>0</v>
      </c>
      <c r="I22" s="652">
        <f t="shared" si="1"/>
        <v>64</v>
      </c>
      <c r="J22" s="640">
        <f t="shared" si="0"/>
        <v>0</v>
      </c>
      <c r="K22" s="641">
        <f t="shared" ref="K22:K32" si="3">I22*J22</f>
        <v>0</v>
      </c>
      <c r="M22" s="651" t="str">
        <f t="shared" si="2"/>
        <v/>
      </c>
    </row>
    <row r="23" spans="2:18" ht="15" customHeight="1">
      <c r="B23" s="66"/>
      <c r="D23" s="104"/>
      <c r="E23" s="637" t="s">
        <v>638</v>
      </c>
      <c r="F23" s="637" t="s">
        <v>639</v>
      </c>
      <c r="G23" s="652">
        <f>'Step 1. Enter overall info'!I48</f>
        <v>80.099999999999994</v>
      </c>
      <c r="H23" s="639">
        <f>IF($G$14="Standard Intensity",'Step 4. Final Submission'!$AK31,0)</f>
        <v>0</v>
      </c>
      <c r="I23" s="652">
        <f t="shared" si="1"/>
        <v>80.099999999999994</v>
      </c>
      <c r="J23" s="640">
        <f t="shared" si="0"/>
        <v>0</v>
      </c>
      <c r="K23" s="641">
        <f t="shared" si="3"/>
        <v>0</v>
      </c>
      <c r="M23" s="651" t="str">
        <f t="shared" si="2"/>
        <v/>
      </c>
    </row>
    <row r="24" spans="2:18" ht="15" customHeight="1">
      <c r="B24" s="66"/>
      <c r="D24" s="104"/>
      <c r="E24" s="637" t="s">
        <v>640</v>
      </c>
      <c r="F24" s="637" t="s">
        <v>641</v>
      </c>
      <c r="G24" s="652">
        <f>'Step 1. Enter overall info'!I49</f>
        <v>103.11</v>
      </c>
      <c r="H24" s="639">
        <f>IF($G$14="Standard Intensity",'Step 4. Final Submission'!$AK32,0)</f>
        <v>0</v>
      </c>
      <c r="I24" s="652">
        <f t="shared" si="1"/>
        <v>103.11</v>
      </c>
      <c r="J24" s="640">
        <f t="shared" si="0"/>
        <v>0</v>
      </c>
      <c r="K24" s="641">
        <f t="shared" si="3"/>
        <v>0</v>
      </c>
      <c r="M24" s="651" t="str">
        <f t="shared" si="2"/>
        <v/>
      </c>
    </row>
    <row r="25" spans="2:18" ht="15" customHeight="1">
      <c r="B25" s="66"/>
      <c r="D25" s="104"/>
      <c r="E25" s="637" t="s">
        <v>642</v>
      </c>
      <c r="F25" s="637" t="s">
        <v>643</v>
      </c>
      <c r="G25" s="652">
        <f>'Step 1. Enter overall info'!I50</f>
        <v>126.11</v>
      </c>
      <c r="H25" s="639">
        <f>IF($G$14="Standard Intensity",'Step 4. Final Submission'!$AK33,0)</f>
        <v>0</v>
      </c>
      <c r="I25" s="652">
        <f t="shared" si="1"/>
        <v>126.11</v>
      </c>
      <c r="J25" s="640">
        <f t="shared" si="0"/>
        <v>0</v>
      </c>
      <c r="K25" s="641">
        <f t="shared" si="3"/>
        <v>0</v>
      </c>
      <c r="M25" s="651" t="str">
        <f t="shared" si="2"/>
        <v/>
      </c>
    </row>
    <row r="26" spans="2:18" ht="15" customHeight="1">
      <c r="B26" s="66"/>
      <c r="D26" s="104"/>
      <c r="E26" s="637" t="s">
        <v>644</v>
      </c>
      <c r="F26" s="637" t="s">
        <v>645</v>
      </c>
      <c r="G26" s="652">
        <f>'Step 1. Enter overall info'!J46</f>
        <v>61.79</v>
      </c>
      <c r="H26" s="639">
        <f>IF($G$14="Higher Intensity",'Step 4. Final Submission'!$AK29,0)</f>
        <v>0</v>
      </c>
      <c r="I26" s="652">
        <f t="shared" si="1"/>
        <v>61.79</v>
      </c>
      <c r="J26" s="640">
        <f t="shared" si="0"/>
        <v>0</v>
      </c>
      <c r="K26" s="641">
        <f t="shared" si="3"/>
        <v>0</v>
      </c>
      <c r="M26" s="651"/>
    </row>
    <row r="27" spans="2:18" ht="15" customHeight="1">
      <c r="B27" s="66"/>
      <c r="D27" s="104"/>
      <c r="E27" s="637" t="s">
        <v>646</v>
      </c>
      <c r="F27" s="637" t="s">
        <v>647</v>
      </c>
      <c r="G27" s="652">
        <f>'Step 1. Enter overall info'!J47</f>
        <v>68.010000000000005</v>
      </c>
      <c r="H27" s="639">
        <f>IF($G$14="Higher Intensity",'Step 4. Final Submission'!$AK30,0)</f>
        <v>0</v>
      </c>
      <c r="I27" s="652">
        <f t="shared" si="1"/>
        <v>68.010000000000005</v>
      </c>
      <c r="J27" s="640">
        <f t="shared" si="0"/>
        <v>0</v>
      </c>
      <c r="K27" s="641">
        <f t="shared" si="3"/>
        <v>0</v>
      </c>
      <c r="M27" s="651"/>
    </row>
    <row r="28" spans="2:18" ht="15" customHeight="1">
      <c r="B28" s="66"/>
      <c r="D28" s="104"/>
      <c r="E28" s="637" t="s">
        <v>648</v>
      </c>
      <c r="F28" s="637" t="s">
        <v>649</v>
      </c>
      <c r="G28" s="652">
        <f>'Step 1. Enter overall info'!J53</f>
        <v>69.260000000000005</v>
      </c>
      <c r="H28" s="639">
        <f>IF($G$14="Higher Intensity",'Step 4. Final Submission'!$AK38,0)</f>
        <v>0</v>
      </c>
      <c r="I28" s="652">
        <f t="shared" si="1"/>
        <v>69.260000000000005</v>
      </c>
      <c r="J28" s="640">
        <f t="shared" si="0"/>
        <v>0</v>
      </c>
      <c r="K28" s="641">
        <f t="shared" si="3"/>
        <v>0</v>
      </c>
      <c r="M28" s="651"/>
    </row>
    <row r="29" spans="2:18" ht="15" customHeight="1">
      <c r="B29" s="66"/>
      <c r="D29" s="104"/>
      <c r="E29" s="637" t="s">
        <v>650</v>
      </c>
      <c r="F29" s="637" t="s">
        <v>651</v>
      </c>
      <c r="G29" s="652">
        <f>'Step 1. Enter overall info'!J48</f>
        <v>86.68</v>
      </c>
      <c r="H29" s="639">
        <f>IF($G$14="Higher Intensity",'Step 4. Final Submission'!$AK31,0)</f>
        <v>0</v>
      </c>
      <c r="I29" s="652">
        <f t="shared" si="1"/>
        <v>86.68</v>
      </c>
      <c r="J29" s="640">
        <f t="shared" si="0"/>
        <v>0</v>
      </c>
      <c r="K29" s="641">
        <f t="shared" si="3"/>
        <v>0</v>
      </c>
      <c r="M29" s="651"/>
    </row>
    <row r="30" spans="2:18" ht="15" customHeight="1">
      <c r="B30" s="66"/>
      <c r="D30" s="104"/>
      <c r="E30" s="637" t="s">
        <v>652</v>
      </c>
      <c r="F30" s="637" t="s">
        <v>653</v>
      </c>
      <c r="G30" s="652">
        <f>'Step 1. Enter overall info'!J49</f>
        <v>111.58</v>
      </c>
      <c r="H30" s="639">
        <f>IF($G$14="Higher Intensity",'Step 4. Final Submission'!$AK32,0)</f>
        <v>0</v>
      </c>
      <c r="I30" s="652">
        <f t="shared" si="1"/>
        <v>111.58</v>
      </c>
      <c r="J30" s="640">
        <f t="shared" si="0"/>
        <v>0</v>
      </c>
      <c r="K30" s="641">
        <f t="shared" si="3"/>
        <v>0</v>
      </c>
      <c r="M30" s="651"/>
    </row>
    <row r="31" spans="2:18" ht="15" customHeight="1">
      <c r="B31" s="66"/>
      <c r="D31" s="104"/>
      <c r="E31" s="637" t="s">
        <v>654</v>
      </c>
      <c r="F31" s="637" t="s">
        <v>655</v>
      </c>
      <c r="G31" s="652">
        <f>'Step 1. Enter overall info'!J50</f>
        <v>136.47999999999999</v>
      </c>
      <c r="H31" s="639">
        <f>IF($G$14="Higher Intensity",'Step 4. Final Submission'!$AK33,0)</f>
        <v>0</v>
      </c>
      <c r="I31" s="652">
        <f t="shared" si="1"/>
        <v>136.47999999999999</v>
      </c>
      <c r="J31" s="640">
        <f t="shared" si="0"/>
        <v>0</v>
      </c>
      <c r="K31" s="641">
        <f t="shared" si="3"/>
        <v>0</v>
      </c>
      <c r="M31" s="651"/>
      <c r="O31" s="661"/>
      <c r="P31" s="659"/>
      <c r="Q31" s="659"/>
      <c r="R31" s="659"/>
    </row>
    <row r="32" spans="2:18" ht="15" customHeight="1">
      <c r="B32" s="66"/>
      <c r="D32" s="104"/>
      <c r="E32" s="637" t="s">
        <v>656</v>
      </c>
      <c r="F32" s="637" t="s">
        <v>657</v>
      </c>
      <c r="G32" s="652">
        <f>'Step 1. Enter overall info'!J52</f>
        <v>242.53</v>
      </c>
      <c r="H32" s="639">
        <f>'Step 4. Final Submission'!$AK37</f>
        <v>0</v>
      </c>
      <c r="I32" s="652">
        <f t="shared" si="1"/>
        <v>242.53</v>
      </c>
      <c r="J32" s="640">
        <f t="shared" si="0"/>
        <v>0</v>
      </c>
      <c r="K32" s="641">
        <f t="shared" si="3"/>
        <v>0</v>
      </c>
      <c r="M32" s="651"/>
      <c r="O32" s="660"/>
    </row>
    <row r="33" spans="2:13" ht="15" hidden="1" customHeight="1">
      <c r="B33" s="66"/>
      <c r="D33" s="104"/>
      <c r="E33" s="637" t="s">
        <v>632</v>
      </c>
      <c r="F33" s="637" t="s">
        <v>633</v>
      </c>
      <c r="G33" s="652">
        <v>73.989999999999995</v>
      </c>
      <c r="H33" s="639">
        <f>IF(AND($G$14="Standard Intensity", $G$15="2 - National Remote"),'Step 4. Final Submission'!$AK42,0)</f>
        <v>0</v>
      </c>
      <c r="I33" s="638">
        <f t="shared" ref="I33:I58" si="4">IF(ISERROR(ROUNDDOWN(H33*$G$11/ROUNDUP(H33*$G$11,0)*G33,2)),0,ROUNDDOWN(H33*$G$11/ROUNDUP(H33*$G$11,0)*G33,2))</f>
        <v>0</v>
      </c>
      <c r="J33" s="640">
        <f t="shared" ref="J33:J58" si="5">ROUNDUP(H33*$G$11,0)</f>
        <v>0</v>
      </c>
      <c r="K33" s="641">
        <f t="shared" ref="K33:K58" si="6">I33*J33</f>
        <v>0</v>
      </c>
      <c r="M33" s="651"/>
    </row>
    <row r="34" spans="2:13" ht="15" hidden="1" customHeight="1">
      <c r="B34" s="66"/>
      <c r="D34" s="104"/>
      <c r="E34" s="637" t="s">
        <v>634</v>
      </c>
      <c r="F34" s="637" t="s">
        <v>635</v>
      </c>
      <c r="G34" s="652">
        <v>81.63</v>
      </c>
      <c r="H34" s="639">
        <f>IF(AND($G$14="Standard Intensity", $G$15="2 - National Remote"),'Step 4. Final Submission'!$AK43,0)</f>
        <v>0</v>
      </c>
      <c r="I34" s="638">
        <f t="shared" si="4"/>
        <v>0</v>
      </c>
      <c r="J34" s="640">
        <f t="shared" si="5"/>
        <v>0</v>
      </c>
      <c r="K34" s="641">
        <f t="shared" si="6"/>
        <v>0</v>
      </c>
      <c r="M34" s="651"/>
    </row>
    <row r="35" spans="2:13" ht="15" hidden="1" customHeight="1">
      <c r="B35" s="66"/>
      <c r="D35" s="104"/>
      <c r="E35" s="637" t="s">
        <v>636</v>
      </c>
      <c r="F35" s="637" t="s">
        <v>637</v>
      </c>
      <c r="G35" s="652">
        <v>83.16</v>
      </c>
      <c r="H35" s="639">
        <f>IF(AND($G$14="Standard Intensity", $G$15="2 - National Remote"),'Step 4. Final Submission'!$AK53,0)</f>
        <v>0</v>
      </c>
      <c r="I35" s="638">
        <f t="shared" si="4"/>
        <v>0</v>
      </c>
      <c r="J35" s="640">
        <f t="shared" si="5"/>
        <v>0</v>
      </c>
      <c r="K35" s="641">
        <f t="shared" si="6"/>
        <v>0</v>
      </c>
      <c r="M35" s="651"/>
    </row>
    <row r="36" spans="2:13" ht="15" hidden="1" customHeight="1">
      <c r="B36" s="66"/>
      <c r="D36" s="104"/>
      <c r="E36" s="637" t="s">
        <v>638</v>
      </c>
      <c r="F36" s="637" t="s">
        <v>639</v>
      </c>
      <c r="G36" s="652">
        <v>101.77</v>
      </c>
      <c r="H36" s="639">
        <f>IF(AND($G$14="Standard Intensity", $G$15="2 - National Remote"),'Step 4. Final Submission'!$AK45,0)</f>
        <v>0</v>
      </c>
      <c r="I36" s="638">
        <f t="shared" si="4"/>
        <v>0</v>
      </c>
      <c r="J36" s="640">
        <f t="shared" si="5"/>
        <v>0</v>
      </c>
      <c r="K36" s="641">
        <f t="shared" si="6"/>
        <v>0</v>
      </c>
      <c r="M36" s="651"/>
    </row>
    <row r="37" spans="2:13" ht="15" hidden="1" customHeight="1">
      <c r="B37" s="66"/>
      <c r="D37" s="104"/>
      <c r="E37" s="637" t="s">
        <v>640</v>
      </c>
      <c r="F37" s="637" t="s">
        <v>641</v>
      </c>
      <c r="G37" s="652">
        <v>132.33000000000001</v>
      </c>
      <c r="H37" s="639">
        <f>IF(AND($G$14="Standard Intensity", $G$15="2 - National Remote"),'Step 4. Final Submission'!$AK46,0)</f>
        <v>0</v>
      </c>
      <c r="I37" s="638">
        <f t="shared" si="4"/>
        <v>0</v>
      </c>
      <c r="J37" s="640">
        <f t="shared" si="5"/>
        <v>0</v>
      </c>
      <c r="K37" s="641">
        <f t="shared" si="6"/>
        <v>0</v>
      </c>
      <c r="M37" s="651"/>
    </row>
    <row r="38" spans="2:13" ht="15" hidden="1" customHeight="1">
      <c r="B38" s="66"/>
      <c r="D38" s="104"/>
      <c r="E38" s="637" t="s">
        <v>642</v>
      </c>
      <c r="F38" s="637" t="s">
        <v>643</v>
      </c>
      <c r="G38" s="652">
        <v>165.68</v>
      </c>
      <c r="H38" s="639">
        <f>IF(AND($G$14="Standard Intensity", $G$15="2 - National Remote"),'Step 4. Final Submission'!$AK47,0)</f>
        <v>0</v>
      </c>
      <c r="I38" s="638">
        <f t="shared" si="4"/>
        <v>0</v>
      </c>
      <c r="J38" s="640">
        <f t="shared" si="5"/>
        <v>0</v>
      </c>
      <c r="K38" s="641">
        <f t="shared" si="6"/>
        <v>0</v>
      </c>
      <c r="M38" s="651"/>
    </row>
    <row r="39" spans="2:13" ht="15" hidden="1" customHeight="1">
      <c r="B39" s="66"/>
      <c r="D39" s="104"/>
      <c r="E39" s="637" t="s">
        <v>644</v>
      </c>
      <c r="F39" s="637" t="s">
        <v>645</v>
      </c>
      <c r="G39" s="652">
        <v>80.010000000000005</v>
      </c>
      <c r="H39" s="639">
        <f>IF(AND($G$14="Higher Intensity", $G$15="2 - National Remote"),'Step 4. Final Submission'!$AK42,0)</f>
        <v>0</v>
      </c>
      <c r="I39" s="638">
        <f t="shared" si="4"/>
        <v>0</v>
      </c>
      <c r="J39" s="640">
        <f t="shared" si="5"/>
        <v>0</v>
      </c>
      <c r="K39" s="641">
        <f t="shared" si="6"/>
        <v>0</v>
      </c>
      <c r="M39" s="651"/>
    </row>
    <row r="40" spans="2:13" ht="15" hidden="1" customHeight="1">
      <c r="B40" s="66"/>
      <c r="D40" s="104"/>
      <c r="E40" s="637" t="s">
        <v>646</v>
      </c>
      <c r="F40" s="637" t="s">
        <v>647</v>
      </c>
      <c r="G40" s="652">
        <v>88.28</v>
      </c>
      <c r="H40" s="639">
        <f>IF(AND($G$14="Higher Intensity", $G$15="2 - National Remote"),'Step 4. Final Submission'!$AK43,0)</f>
        <v>0</v>
      </c>
      <c r="I40" s="638">
        <f t="shared" si="4"/>
        <v>0</v>
      </c>
      <c r="J40" s="640">
        <f t="shared" si="5"/>
        <v>0</v>
      </c>
      <c r="K40" s="641">
        <f t="shared" si="6"/>
        <v>0</v>
      </c>
      <c r="M40" s="651"/>
    </row>
    <row r="41" spans="2:13" ht="15" hidden="1" customHeight="1">
      <c r="B41" s="66"/>
      <c r="D41" s="104"/>
      <c r="E41" s="637" t="s">
        <v>648</v>
      </c>
      <c r="F41" s="637" t="s">
        <v>649</v>
      </c>
      <c r="G41" s="652">
        <v>89.94</v>
      </c>
      <c r="H41" s="639">
        <f>IF(AND($G$14="Higher Intensity", $G$15="2 - National Remote"),'Step 4. Final Submission'!$AK53,0)</f>
        <v>0</v>
      </c>
      <c r="I41" s="638">
        <f t="shared" si="4"/>
        <v>0</v>
      </c>
      <c r="J41" s="640">
        <f t="shared" si="5"/>
        <v>0</v>
      </c>
      <c r="K41" s="641">
        <f t="shared" si="6"/>
        <v>0</v>
      </c>
      <c r="M41" s="651"/>
    </row>
    <row r="42" spans="2:13" ht="15" hidden="1" customHeight="1">
      <c r="B42" s="66"/>
      <c r="D42" s="104"/>
      <c r="E42" s="637" t="s">
        <v>650</v>
      </c>
      <c r="F42" s="637" t="s">
        <v>651</v>
      </c>
      <c r="G42" s="652">
        <v>110.08</v>
      </c>
      <c r="H42" s="639">
        <f>IF(AND($G$14="Higher Intensity", $G$15="2 - National Remote"),'Step 4. Final Submission'!$AK45,0)</f>
        <v>0</v>
      </c>
      <c r="I42" s="638">
        <f t="shared" si="4"/>
        <v>0</v>
      </c>
      <c r="J42" s="640">
        <f t="shared" si="5"/>
        <v>0</v>
      </c>
      <c r="K42" s="641">
        <f t="shared" si="6"/>
        <v>0</v>
      </c>
      <c r="M42" s="651"/>
    </row>
    <row r="43" spans="2:13" ht="15" hidden="1" customHeight="1">
      <c r="B43" s="66"/>
      <c r="D43" s="104"/>
      <c r="E43" s="637" t="s">
        <v>652</v>
      </c>
      <c r="F43" s="637" t="s">
        <v>653</v>
      </c>
      <c r="G43" s="652">
        <v>143.12</v>
      </c>
      <c r="H43" s="639">
        <f>IF(AND($G$14="Higher Intensity", $G$15="2 - National Remote"),'Step 4. Final Submission'!$AK46,0)</f>
        <v>0</v>
      </c>
      <c r="I43" s="638">
        <f t="shared" si="4"/>
        <v>0</v>
      </c>
      <c r="J43" s="640">
        <f t="shared" si="5"/>
        <v>0</v>
      </c>
      <c r="K43" s="641">
        <f t="shared" si="6"/>
        <v>0</v>
      </c>
      <c r="M43" s="651"/>
    </row>
    <row r="44" spans="2:13" ht="15" hidden="1" customHeight="1">
      <c r="B44" s="66"/>
      <c r="D44" s="104"/>
      <c r="E44" s="637" t="s">
        <v>654</v>
      </c>
      <c r="F44" s="637" t="s">
        <v>655</v>
      </c>
      <c r="G44" s="652">
        <v>179.16</v>
      </c>
      <c r="H44" s="639">
        <f>IF(AND($G$14="Higher Intensity", $G$15="2 - National Remote"),'Step 4. Final Submission'!$AK47,0)</f>
        <v>0</v>
      </c>
      <c r="I44" s="638">
        <f t="shared" si="4"/>
        <v>0</v>
      </c>
      <c r="J44" s="640">
        <f t="shared" si="5"/>
        <v>0</v>
      </c>
      <c r="K44" s="641">
        <f t="shared" si="6"/>
        <v>0</v>
      </c>
      <c r="M44" s="651"/>
    </row>
    <row r="45" spans="2:13" ht="15" hidden="1" customHeight="1">
      <c r="B45" s="66"/>
      <c r="D45" s="104"/>
      <c r="E45" s="637" t="s">
        <v>656</v>
      </c>
      <c r="F45" s="637" t="s">
        <v>657</v>
      </c>
      <c r="G45" s="652">
        <v>299.64</v>
      </c>
      <c r="H45" s="639">
        <f>'Step 4. Final Submission'!$AK52</f>
        <v>0</v>
      </c>
      <c r="I45" s="638">
        <f t="shared" si="4"/>
        <v>0</v>
      </c>
      <c r="J45" s="640">
        <f t="shared" si="5"/>
        <v>0</v>
      </c>
      <c r="K45" s="641">
        <f t="shared" si="6"/>
        <v>0</v>
      </c>
      <c r="M45" s="651"/>
    </row>
    <row r="46" spans="2:13" ht="15" hidden="1" customHeight="1">
      <c r="B46" s="66"/>
      <c r="D46" s="104"/>
      <c r="E46" s="637" t="s">
        <v>632</v>
      </c>
      <c r="F46" s="637" t="s">
        <v>633</v>
      </c>
      <c r="G46" s="652">
        <v>79.28</v>
      </c>
      <c r="H46" s="639">
        <f>IF(AND($G$14="Standard Intensity", $G$15="2 - National Very Remote"),'Step 4. Final Submission'!$AK57,0)</f>
        <v>0</v>
      </c>
      <c r="I46" s="638">
        <f t="shared" si="4"/>
        <v>0</v>
      </c>
      <c r="J46" s="640">
        <f t="shared" si="5"/>
        <v>0</v>
      </c>
      <c r="K46" s="641">
        <f t="shared" si="6"/>
        <v>0</v>
      </c>
      <c r="M46" s="651"/>
    </row>
    <row r="47" spans="2:13" ht="15" hidden="1" customHeight="1">
      <c r="B47" s="66"/>
      <c r="D47" s="104"/>
      <c r="E47" s="637" t="s">
        <v>634</v>
      </c>
      <c r="F47" s="637" t="s">
        <v>635</v>
      </c>
      <c r="G47" s="652">
        <v>87.47</v>
      </c>
      <c r="H47" s="639">
        <f>IF(AND($G$14="Standard Intensity", $G$15="2 - National Very Remote"),'Step 4. Final Submission'!$AK58,0)</f>
        <v>0</v>
      </c>
      <c r="I47" s="638">
        <f t="shared" si="4"/>
        <v>0</v>
      </c>
      <c r="J47" s="640">
        <f t="shared" si="5"/>
        <v>0</v>
      </c>
      <c r="K47" s="641">
        <f t="shared" si="6"/>
        <v>0</v>
      </c>
      <c r="M47" s="651"/>
    </row>
    <row r="48" spans="2:13" ht="15" hidden="1" customHeight="1">
      <c r="B48" s="66"/>
      <c r="D48" s="104"/>
      <c r="E48" s="637" t="s">
        <v>636</v>
      </c>
      <c r="F48" s="637" t="s">
        <v>637</v>
      </c>
      <c r="G48" s="652">
        <v>89.1</v>
      </c>
      <c r="H48" s="639">
        <f>IF(AND($G$14="Standard Intensity", $G$15="2 - National Very Remote"),'Step 4. Final Submission'!$AK66,0)</f>
        <v>0</v>
      </c>
      <c r="I48" s="638">
        <f t="shared" si="4"/>
        <v>0</v>
      </c>
      <c r="J48" s="640">
        <f t="shared" si="5"/>
        <v>0</v>
      </c>
      <c r="K48" s="641">
        <f t="shared" si="6"/>
        <v>0</v>
      </c>
      <c r="M48" s="651"/>
    </row>
    <row r="49" spans="2:13" ht="15" hidden="1" customHeight="1">
      <c r="B49" s="66"/>
      <c r="D49" s="104"/>
      <c r="E49" s="637" t="s">
        <v>638</v>
      </c>
      <c r="F49" s="637" t="s">
        <v>639</v>
      </c>
      <c r="G49" s="652">
        <v>109.04</v>
      </c>
      <c r="H49" s="639">
        <f>IF(AND($G$14="Standard Intensity", $G$15="2 - National Very Remote"),'Step 4. Final Submission'!$AK59,0)</f>
        <v>0</v>
      </c>
      <c r="I49" s="638">
        <f t="shared" si="4"/>
        <v>0</v>
      </c>
      <c r="J49" s="640">
        <f t="shared" si="5"/>
        <v>0</v>
      </c>
      <c r="K49" s="641">
        <f t="shared" si="6"/>
        <v>0</v>
      </c>
      <c r="M49" s="651"/>
    </row>
    <row r="50" spans="2:13" ht="15" hidden="1" customHeight="1">
      <c r="B50" s="66"/>
      <c r="D50" s="104"/>
      <c r="E50" s="637" t="s">
        <v>640</v>
      </c>
      <c r="F50" s="637" t="s">
        <v>641</v>
      </c>
      <c r="G50" s="652">
        <v>141.78</v>
      </c>
      <c r="H50" s="639">
        <f>IF(AND($G$14="Standard Intensity", $G$15="2 - National Very Remote"),'Step 4. Final Submission'!$AK60,0)</f>
        <v>0</v>
      </c>
      <c r="I50" s="638">
        <f t="shared" si="4"/>
        <v>0</v>
      </c>
      <c r="J50" s="640">
        <f t="shared" si="5"/>
        <v>0</v>
      </c>
      <c r="K50" s="641">
        <f t="shared" si="6"/>
        <v>0</v>
      </c>
      <c r="M50" s="651"/>
    </row>
    <row r="51" spans="2:13" ht="15" hidden="1" customHeight="1">
      <c r="B51" s="66"/>
      <c r="D51" s="104"/>
      <c r="E51" s="637" t="s">
        <v>642</v>
      </c>
      <c r="F51" s="637" t="s">
        <v>643</v>
      </c>
      <c r="G51" s="652">
        <v>177.51</v>
      </c>
      <c r="H51" s="639">
        <f>IF(AND($G$14="Standard Intensity", $G$15="2 - National Very Remote"),'Step 4. Final Submission'!$AK61,0)</f>
        <v>0</v>
      </c>
      <c r="I51" s="638">
        <f t="shared" si="4"/>
        <v>0</v>
      </c>
      <c r="J51" s="640">
        <f t="shared" si="5"/>
        <v>0</v>
      </c>
      <c r="K51" s="641">
        <f t="shared" si="6"/>
        <v>0</v>
      </c>
      <c r="M51" s="651"/>
    </row>
    <row r="52" spans="2:13" ht="15" hidden="1" customHeight="1">
      <c r="B52" s="66"/>
      <c r="D52" s="104"/>
      <c r="E52" s="637" t="s">
        <v>644</v>
      </c>
      <c r="F52" s="637" t="s">
        <v>645</v>
      </c>
      <c r="G52" s="652">
        <v>85.73</v>
      </c>
      <c r="H52" s="639">
        <f>IF(AND($G$14="Higher Intensity", $G$15="2 - National Very Remote"),'Step 4. Final Submission'!$AK57,0)</f>
        <v>0</v>
      </c>
      <c r="I52" s="638">
        <f t="shared" si="4"/>
        <v>0</v>
      </c>
      <c r="J52" s="640">
        <f t="shared" si="5"/>
        <v>0</v>
      </c>
      <c r="K52" s="641">
        <f t="shared" si="6"/>
        <v>0</v>
      </c>
      <c r="M52" s="651"/>
    </row>
    <row r="53" spans="2:13" ht="15" hidden="1" customHeight="1">
      <c r="B53" s="66"/>
      <c r="D53" s="104"/>
      <c r="E53" s="637" t="s">
        <v>646</v>
      </c>
      <c r="F53" s="637" t="s">
        <v>647</v>
      </c>
      <c r="G53" s="652">
        <v>94.59</v>
      </c>
      <c r="H53" s="639">
        <f>IF(AND($G$14="Higher Intensity", $G$15="2 - National Very Remote"),'Step 4. Final Submission'!$AK58,0)</f>
        <v>0</v>
      </c>
      <c r="I53" s="638">
        <f t="shared" si="4"/>
        <v>0</v>
      </c>
      <c r="J53" s="640">
        <f t="shared" si="5"/>
        <v>0</v>
      </c>
      <c r="K53" s="641">
        <f t="shared" si="6"/>
        <v>0</v>
      </c>
      <c r="M53" s="651"/>
    </row>
    <row r="54" spans="2:13" ht="15" hidden="1" customHeight="1">
      <c r="B54" s="66"/>
      <c r="D54" s="104"/>
      <c r="E54" s="637" t="s">
        <v>648</v>
      </c>
      <c r="F54" s="637" t="s">
        <v>649</v>
      </c>
      <c r="G54" s="652">
        <v>96.36</v>
      </c>
      <c r="H54" s="639">
        <f>IF(AND($G$14="Higher Intensity", $G$15="2 - National Very Remote"),'Step 4. Final Submission'!$AK66,0)</f>
        <v>0</v>
      </c>
      <c r="I54" s="638">
        <f t="shared" si="4"/>
        <v>0</v>
      </c>
      <c r="J54" s="640">
        <f t="shared" si="5"/>
        <v>0</v>
      </c>
      <c r="K54" s="641">
        <f t="shared" si="6"/>
        <v>0</v>
      </c>
      <c r="M54" s="651"/>
    </row>
    <row r="55" spans="2:13" ht="15" hidden="1" customHeight="1">
      <c r="B55" s="66"/>
      <c r="D55" s="104"/>
      <c r="E55" s="637" t="s">
        <v>650</v>
      </c>
      <c r="F55" s="637" t="s">
        <v>651</v>
      </c>
      <c r="G55" s="652">
        <v>117.95</v>
      </c>
      <c r="H55" s="639">
        <f>IF(AND($G$14="Higher Intensity", $G$15="2 - National Very Remote"),'Step 4. Final Submission'!$AK59,0)</f>
        <v>0</v>
      </c>
      <c r="I55" s="638">
        <f t="shared" si="4"/>
        <v>0</v>
      </c>
      <c r="J55" s="640">
        <f t="shared" si="5"/>
        <v>0</v>
      </c>
      <c r="K55" s="641">
        <f t="shared" si="6"/>
        <v>0</v>
      </c>
      <c r="M55" s="651"/>
    </row>
    <row r="56" spans="2:13" ht="15" hidden="1" customHeight="1">
      <c r="B56" s="66"/>
      <c r="D56" s="104"/>
      <c r="E56" s="637" t="s">
        <v>652</v>
      </c>
      <c r="F56" s="637" t="s">
        <v>653</v>
      </c>
      <c r="G56" s="652">
        <v>153.35</v>
      </c>
      <c r="H56" s="639">
        <f>IF(AND($G$14="Higher Intensity", $G$15="2 - National Very Remote"),'Step 4. Final Submission'!$AK60,0)</f>
        <v>0</v>
      </c>
      <c r="I56" s="638">
        <f t="shared" si="4"/>
        <v>0</v>
      </c>
      <c r="J56" s="640">
        <f t="shared" si="5"/>
        <v>0</v>
      </c>
      <c r="K56" s="641">
        <f t="shared" si="6"/>
        <v>0</v>
      </c>
      <c r="M56" s="651"/>
    </row>
    <row r="57" spans="2:13" ht="15" hidden="1" customHeight="1">
      <c r="B57" s="66"/>
      <c r="D57" s="104"/>
      <c r="E57" s="637" t="s">
        <v>654</v>
      </c>
      <c r="F57" s="637" t="s">
        <v>655</v>
      </c>
      <c r="G57" s="652">
        <v>191.96</v>
      </c>
      <c r="H57" s="639">
        <f>IF(AND($G$14="Higher Intensity", $G$15="2 - National Very Remote"),'Step 4. Final Submission'!$AK61,0)</f>
        <v>0</v>
      </c>
      <c r="I57" s="638">
        <f t="shared" si="4"/>
        <v>0</v>
      </c>
      <c r="J57" s="640">
        <f t="shared" si="5"/>
        <v>0</v>
      </c>
      <c r="K57" s="641">
        <f t="shared" si="6"/>
        <v>0</v>
      </c>
      <c r="M57" s="651"/>
    </row>
    <row r="58" spans="2:13" ht="15" hidden="1" customHeight="1">
      <c r="B58" s="66"/>
      <c r="D58" s="104"/>
      <c r="E58" s="637" t="s">
        <v>656</v>
      </c>
      <c r="F58" s="637" t="s">
        <v>657</v>
      </c>
      <c r="G58" s="652">
        <v>321.05</v>
      </c>
      <c r="H58" s="639">
        <f>'Step 4. Final Submission'!$AK65</f>
        <v>0</v>
      </c>
      <c r="I58" s="638">
        <f t="shared" si="4"/>
        <v>0</v>
      </c>
      <c r="J58" s="640">
        <f t="shared" si="5"/>
        <v>0</v>
      </c>
      <c r="K58" s="641">
        <f t="shared" si="6"/>
        <v>0</v>
      </c>
      <c r="M58" s="651"/>
    </row>
    <row r="59" spans="2:13" ht="15" customHeight="1">
      <c r="B59" s="66"/>
      <c r="D59" s="104"/>
      <c r="E59" s="104"/>
      <c r="F59" s="104"/>
      <c r="G59" s="3"/>
      <c r="H59" s="3"/>
      <c r="I59" s="160"/>
      <c r="K59" s="642">
        <f>SUM(K20:K32)</f>
        <v>0</v>
      </c>
    </row>
    <row r="60" spans="2:13" ht="15" customHeight="1">
      <c r="B60" s="66"/>
      <c r="D60" s="104"/>
      <c r="E60" s="104"/>
      <c r="F60" s="104"/>
      <c r="G60" s="3"/>
      <c r="H60" s="3"/>
      <c r="I60" s="160"/>
    </row>
    <row r="61" spans="2:13" ht="15">
      <c r="B61" s="66"/>
      <c r="D61" s="104"/>
      <c r="E61" s="643" t="s">
        <v>662</v>
      </c>
      <c r="F61" s="643" t="s">
        <v>663</v>
      </c>
      <c r="G61" s="643" t="s">
        <v>628</v>
      </c>
      <c r="H61" s="643" t="s">
        <v>629</v>
      </c>
      <c r="I61" s="643" t="s">
        <v>630</v>
      </c>
      <c r="J61" s="643" t="s">
        <v>631</v>
      </c>
      <c r="K61" s="643" t="s">
        <v>43</v>
      </c>
    </row>
    <row r="62" spans="2:13" ht="30">
      <c r="B62" s="66"/>
      <c r="D62" s="104"/>
      <c r="E62" s="637" t="s">
        <v>664</v>
      </c>
      <c r="F62" s="657" t="s">
        <v>665</v>
      </c>
      <c r="G62" s="652">
        <f>AVERAGE(G20:G21)</f>
        <v>59.975000000000001</v>
      </c>
      <c r="H62" s="639">
        <f>IF($G$14="Standard Intensity",'Step 4. Final Submission'!$AK35,0)</f>
        <v>0</v>
      </c>
      <c r="I62" s="638">
        <f t="shared" ref="I62:I63" si="7">IF(ISERROR(ROUNDDOWN(H62*$G$11/ROUNDUP(H62*$G$11,0)*G62,2)),0,ROUNDDOWN(H62*$G$11/ROUNDUP(H62*$G$11,0)*G62,2))</f>
        <v>0</v>
      </c>
      <c r="J62" s="640">
        <f t="shared" ref="J62:J63" si="8">ROUNDUP(H62*$G$11,0)</f>
        <v>0</v>
      </c>
      <c r="K62" s="641">
        <f>I62*J62</f>
        <v>0</v>
      </c>
    </row>
    <row r="63" spans="2:13" ht="45">
      <c r="B63" s="66"/>
      <c r="D63" s="104"/>
      <c r="E63" s="637" t="s">
        <v>664</v>
      </c>
      <c r="F63" s="657" t="s">
        <v>667</v>
      </c>
      <c r="G63" s="652">
        <f>AVERAGE(G26:G27)</f>
        <v>64.900000000000006</v>
      </c>
      <c r="H63" s="639">
        <f>IF($G$14="Higher Intensity",'Step 4. Final Submission'!$AK35,0)</f>
        <v>0</v>
      </c>
      <c r="I63" s="638">
        <f t="shared" si="7"/>
        <v>0</v>
      </c>
      <c r="J63" s="640">
        <f t="shared" si="8"/>
        <v>0</v>
      </c>
      <c r="K63" s="641">
        <f>I63*J63</f>
        <v>0</v>
      </c>
    </row>
    <row r="64" spans="2:13" ht="15" customHeight="1">
      <c r="B64" s="66"/>
      <c r="D64" s="104"/>
      <c r="E64" s="104"/>
      <c r="F64" s="104"/>
      <c r="G64" s="3"/>
      <c r="H64" s="3"/>
      <c r="I64" s="160"/>
      <c r="K64" s="642">
        <f>SUM(K62:K63)</f>
        <v>0</v>
      </c>
    </row>
    <row r="65" spans="2:44" ht="15" customHeight="1">
      <c r="B65" s="66"/>
      <c r="D65" s="104"/>
      <c r="E65" s="104"/>
      <c r="F65" s="104"/>
      <c r="G65" s="3"/>
      <c r="H65" s="3"/>
      <c r="I65" s="160"/>
    </row>
    <row r="66" spans="2:44" ht="15" customHeight="1">
      <c r="B66" s="66"/>
      <c r="D66" s="104"/>
      <c r="E66" s="104"/>
      <c r="F66" s="104"/>
      <c r="G66" s="104"/>
      <c r="I66" s="160"/>
      <c r="J66" s="160"/>
      <c r="K66" s="160"/>
    </row>
    <row r="67" spans="2:44" ht="15" customHeight="1">
      <c r="B67" s="66"/>
      <c r="E67" s="47" t="s">
        <v>658</v>
      </c>
      <c r="F67" s="104"/>
      <c r="G67" s="104"/>
      <c r="I67" s="160"/>
      <c r="J67" s="160"/>
      <c r="K67" s="160"/>
    </row>
    <row r="68" spans="2:44" ht="63" customHeight="1">
      <c r="B68" s="66"/>
      <c r="D68" s="104"/>
      <c r="E68" s="836" t="str">
        <f>CONCATENATE("Below is the breakdown for these SIL supports that will be built into the Partipant's plan once approved:
a. RoC supports value (weekday/weeknight/sat/sun/PH/overnight): $",ROUND(K59,2),"
b. Irregular support value: $",K64,"
c. Total SIL plan value (a + b): $",K59+K64)</f>
        <v>Below is the breakdown for these SIL supports that will be built into the Partipant's plan once approved:
a. RoC supports value (weekday/weeknight/sat/sun/PH/overnight): $0
b. Irregular support value: $0
c. Total SIL plan value (a + b): $0</v>
      </c>
      <c r="F68" s="836"/>
      <c r="G68" s="836"/>
      <c r="H68" s="836"/>
      <c r="AI68" s="81"/>
      <c r="AJ68" s="207"/>
      <c r="AQ68" s="41"/>
      <c r="AR68" s="41"/>
    </row>
    <row r="69" spans="2:44" ht="15" customHeight="1">
      <c r="B69" s="66"/>
      <c r="AK69" s="81"/>
      <c r="AL69" s="207"/>
      <c r="AQ69" s="41"/>
      <c r="AR69" s="41"/>
    </row>
    <row r="70" spans="2:44" ht="15" customHeight="1">
      <c r="B70" s="66"/>
      <c r="AK70" s="81"/>
      <c r="AL70" s="207"/>
      <c r="AQ70" s="41"/>
      <c r="AR70" s="41"/>
    </row>
    <row r="71" spans="2:44" ht="15" customHeight="1">
      <c r="B71" s="66"/>
      <c r="AK71" s="81"/>
      <c r="AL71" s="207"/>
      <c r="AQ71" s="41"/>
      <c r="AR71" s="41"/>
    </row>
    <row r="72" spans="2:44" ht="15" customHeight="1">
      <c r="B72" s="66"/>
      <c r="AK72" s="81"/>
      <c r="AL72" s="207"/>
      <c r="AQ72" s="41"/>
      <c r="AR72" s="41"/>
    </row>
    <row r="73" spans="2:44" ht="15" customHeight="1">
      <c r="B73" s="66"/>
      <c r="AK73" s="81"/>
      <c r="AL73" s="207"/>
      <c r="AQ73" s="41"/>
      <c r="AR73" s="41"/>
    </row>
    <row r="74" spans="2:44" ht="15" customHeight="1">
      <c r="B74" s="66"/>
    </row>
    <row r="75" spans="2:44" ht="15" customHeight="1">
      <c r="B75" s="66"/>
    </row>
    <row r="76" spans="2:44" ht="15" hidden="1" customHeight="1">
      <c r="B76" s="66"/>
    </row>
    <row r="77" spans="2:44" ht="15" hidden="1" customHeight="1">
      <c r="B77" s="66"/>
    </row>
    <row r="78" spans="2:44" ht="15" hidden="1" customHeight="1">
      <c r="B78" s="66"/>
    </row>
    <row r="79" spans="2:44" ht="15" hidden="1" customHeight="1">
      <c r="B79" s="66"/>
    </row>
    <row r="80" spans="2:44" ht="15" hidden="1" customHeight="1">
      <c r="B80" s="66"/>
    </row>
    <row r="81" spans="2:2" ht="15" hidden="1" customHeight="1">
      <c r="B81" s="66"/>
    </row>
    <row r="82" spans="2:2" ht="15" hidden="1" customHeight="1">
      <c r="B82" s="66"/>
    </row>
    <row r="83" spans="2:2" ht="15" hidden="1" customHeight="1">
      <c r="B83" s="66"/>
    </row>
    <row r="84" spans="2:2" ht="15" hidden="1" customHeight="1">
      <c r="B84" s="66"/>
    </row>
    <row r="85" spans="2:2" ht="15" hidden="1" customHeight="1">
      <c r="B85" s="66"/>
    </row>
    <row r="86" spans="2:2" ht="15" hidden="1" customHeight="1">
      <c r="B86" s="66"/>
    </row>
    <row r="87" spans="2:2" ht="15" hidden="1" customHeight="1">
      <c r="B87" s="66"/>
    </row>
    <row r="88" spans="2:2" ht="15" hidden="1" customHeight="1">
      <c r="B88" s="66"/>
    </row>
    <row r="89" spans="2:2" ht="15" hidden="1" customHeight="1">
      <c r="B89" s="66"/>
    </row>
    <row r="90" spans="2:2" ht="15" hidden="1" customHeight="1">
      <c r="B90" s="66"/>
    </row>
    <row r="91" spans="2:2" ht="15" hidden="1" customHeight="1">
      <c r="B91" s="66"/>
    </row>
    <row r="92" spans="2:2" ht="15" hidden="1" customHeight="1">
      <c r="B92" s="66"/>
    </row>
    <row r="93" spans="2:2" ht="15" hidden="1" customHeight="1">
      <c r="B93" s="66"/>
    </row>
    <row r="94" spans="2:2" ht="15" hidden="1" customHeight="1">
      <c r="B94" s="66"/>
    </row>
    <row r="95" spans="2:2" ht="15" hidden="1" customHeight="1">
      <c r="B95" s="66"/>
    </row>
    <row r="96" spans="2:2" ht="15" hidden="1" customHeight="1">
      <c r="B96" s="66"/>
    </row>
    <row r="97" spans="2:2" ht="15" hidden="1" customHeight="1">
      <c r="B97" s="66"/>
    </row>
    <row r="98" spans="2:2" ht="15" hidden="1" customHeight="1">
      <c r="B98" s="66"/>
    </row>
    <row r="99" spans="2:2" ht="15" hidden="1" customHeight="1">
      <c r="B99" s="66"/>
    </row>
    <row r="100" spans="2:2" ht="15" hidden="1" customHeight="1">
      <c r="B100" s="66"/>
    </row>
    <row r="101" spans="2:2" ht="15" hidden="1" customHeight="1">
      <c r="B101" s="66"/>
    </row>
    <row r="102" spans="2:2" ht="15" hidden="1" customHeight="1">
      <c r="B102" s="66"/>
    </row>
    <row r="103" spans="2:2" ht="15" hidden="1" customHeight="1">
      <c r="B103" s="66"/>
    </row>
    <row r="104" spans="2:2" ht="15" hidden="1" customHeight="1">
      <c r="B104" s="66"/>
    </row>
    <row r="105" spans="2:2" ht="15" hidden="1" customHeight="1">
      <c r="B105" s="66"/>
    </row>
    <row r="106" spans="2:2" ht="15" hidden="1" customHeight="1">
      <c r="B106" s="66"/>
    </row>
    <row r="107" spans="2:2" ht="15" hidden="1" customHeight="1">
      <c r="B107" s="66"/>
    </row>
    <row r="108" spans="2:2" ht="15" hidden="1" customHeight="1">
      <c r="B108" s="66"/>
    </row>
    <row r="109" spans="2:2" ht="15" hidden="1" customHeight="1">
      <c r="B109" s="66"/>
    </row>
    <row r="110" spans="2:2" ht="15" hidden="1" customHeight="1">
      <c r="B110" s="66"/>
    </row>
    <row r="111" spans="2:2" ht="15" hidden="1" customHeight="1">
      <c r="B111" s="66"/>
    </row>
    <row r="112" spans="2:2" ht="15" hidden="1" customHeight="1">
      <c r="B112" s="66"/>
    </row>
    <row r="113" spans="2:2" ht="15" hidden="1" customHeight="1">
      <c r="B113" s="66"/>
    </row>
    <row r="114" spans="2:2" ht="15" hidden="1" customHeight="1">
      <c r="B114" s="66"/>
    </row>
    <row r="115" spans="2:2" ht="15" hidden="1" customHeight="1">
      <c r="B115" s="66"/>
    </row>
    <row r="116" spans="2:2" ht="15" hidden="1" customHeight="1">
      <c r="B116" s="66"/>
    </row>
    <row r="117" spans="2:2" ht="15" hidden="1" customHeight="1">
      <c r="B117" s="66"/>
    </row>
    <row r="118" spans="2:2" ht="15" hidden="1" customHeight="1">
      <c r="B118" s="66"/>
    </row>
    <row r="119" spans="2:2" ht="15" hidden="1" customHeight="1">
      <c r="B119" s="66"/>
    </row>
    <row r="120" spans="2:2" ht="15" hidden="1" customHeight="1">
      <c r="B120" s="66"/>
    </row>
    <row r="121" spans="2:2" ht="15" hidden="1" customHeight="1">
      <c r="B121" s="66"/>
    </row>
    <row r="122" spans="2:2" ht="15" hidden="1" customHeight="1">
      <c r="B122" s="66"/>
    </row>
    <row r="123" spans="2:2" ht="15" hidden="1" customHeight="1">
      <c r="B123" s="66"/>
    </row>
    <row r="124" spans="2:2" ht="15" hidden="1" customHeight="1">
      <c r="B124" s="66"/>
    </row>
    <row r="125" spans="2:2" ht="15" hidden="1" customHeight="1">
      <c r="B125" s="66"/>
    </row>
    <row r="126" spans="2:2" ht="15" hidden="1" customHeight="1">
      <c r="B126" s="66"/>
    </row>
    <row r="127" spans="2:2" ht="15" hidden="1" customHeight="1">
      <c r="B127" s="66"/>
    </row>
    <row r="128" spans="2:2" ht="15" hidden="1" customHeight="1">
      <c r="B128" s="66"/>
    </row>
    <row r="129" spans="2:2" ht="15" hidden="1" customHeight="1">
      <c r="B129" s="66"/>
    </row>
    <row r="130" spans="2:2" ht="15" hidden="1" customHeight="1">
      <c r="B130" s="66"/>
    </row>
    <row r="131" spans="2:2" ht="15" hidden="1" customHeight="1">
      <c r="B131" s="66"/>
    </row>
    <row r="132" spans="2:2" ht="15" hidden="1" customHeight="1">
      <c r="B132" s="66"/>
    </row>
    <row r="133" spans="2:2" ht="15" hidden="1" customHeight="1">
      <c r="B133" s="66"/>
    </row>
    <row r="134" spans="2:2" ht="15" hidden="1" customHeight="1">
      <c r="B134" s="66"/>
    </row>
    <row r="135" spans="2:2" ht="15" hidden="1" customHeight="1">
      <c r="B135" s="66"/>
    </row>
    <row r="136" spans="2:2" ht="15" hidden="1" customHeight="1">
      <c r="B136" s="66"/>
    </row>
    <row r="137" spans="2:2" ht="15" hidden="1" customHeight="1">
      <c r="B137" s="66"/>
    </row>
    <row r="138" spans="2:2" ht="15" hidden="1" customHeight="1">
      <c r="B138" s="66"/>
    </row>
    <row r="139" spans="2:2" ht="15" hidden="1" customHeight="1">
      <c r="B139" s="66"/>
    </row>
    <row r="140" spans="2:2" ht="15" hidden="1" customHeight="1">
      <c r="B140" s="66"/>
    </row>
    <row r="141" spans="2:2" ht="15" hidden="1" customHeight="1">
      <c r="B141" s="66"/>
    </row>
    <row r="142" spans="2:2" ht="15" hidden="1" customHeight="1">
      <c r="B142" s="66"/>
    </row>
    <row r="143" spans="2:2" ht="15" hidden="1" customHeight="1">
      <c r="B143" s="66"/>
    </row>
    <row r="144" spans="2:2" ht="15" hidden="1" customHeight="1">
      <c r="B144" s="66"/>
    </row>
    <row r="145" spans="2:2" ht="15" hidden="1" customHeight="1">
      <c r="B145" s="66"/>
    </row>
    <row r="146" spans="2:2" ht="15" hidden="1" customHeight="1">
      <c r="B146" s="66"/>
    </row>
    <row r="147" spans="2:2" ht="15" hidden="1" customHeight="1">
      <c r="B147" s="66"/>
    </row>
    <row r="148" spans="2:2" ht="15" hidden="1" customHeight="1">
      <c r="B148" s="66"/>
    </row>
    <row r="149" spans="2:2" ht="15" hidden="1" customHeight="1">
      <c r="B149" s="66"/>
    </row>
    <row r="150" spans="2:2" ht="15" hidden="1" customHeight="1">
      <c r="B150" s="66"/>
    </row>
    <row r="151" spans="2:2" ht="15" hidden="1" customHeight="1">
      <c r="B151" s="66"/>
    </row>
    <row r="152" spans="2:2" ht="15" hidden="1" customHeight="1">
      <c r="B152" s="66"/>
    </row>
    <row r="153" spans="2:2" ht="15" hidden="1" customHeight="1">
      <c r="B153" s="66"/>
    </row>
    <row r="154" spans="2:2" ht="15" hidden="1" customHeight="1">
      <c r="B154" s="66"/>
    </row>
    <row r="155" spans="2:2" ht="15" hidden="1" customHeight="1">
      <c r="B155" s="66"/>
    </row>
    <row r="156" spans="2:2" ht="15" hidden="1" customHeight="1">
      <c r="B156" s="66"/>
    </row>
    <row r="157" spans="2:2" ht="15" hidden="1" customHeight="1">
      <c r="B157" s="66"/>
    </row>
    <row r="158" spans="2:2" ht="15" hidden="1" customHeight="1">
      <c r="B158" s="66"/>
    </row>
    <row r="159" spans="2:2" ht="15" hidden="1" customHeight="1">
      <c r="B159" s="66"/>
    </row>
    <row r="160" spans="2:2" ht="15" hidden="1" customHeight="1">
      <c r="B160" s="66"/>
    </row>
    <row r="161" spans="2:2" ht="15" hidden="1" customHeight="1">
      <c r="B161" s="66"/>
    </row>
    <row r="162" spans="2:2" ht="15" hidden="1" customHeight="1">
      <c r="B162" s="66"/>
    </row>
    <row r="163" spans="2:2" ht="15" hidden="1" customHeight="1">
      <c r="B163" s="66"/>
    </row>
    <row r="164" spans="2:2" ht="15" hidden="1" customHeight="1">
      <c r="B164" s="66"/>
    </row>
    <row r="165" spans="2:2" ht="15" hidden="1" customHeight="1">
      <c r="B165" s="66"/>
    </row>
    <row r="166" spans="2:2" ht="15" hidden="1" customHeight="1">
      <c r="B166" s="66"/>
    </row>
    <row r="167" spans="2:2" ht="15" hidden="1" customHeight="1">
      <c r="B167" s="66"/>
    </row>
    <row r="168" spans="2:2" ht="15" hidden="1" customHeight="1">
      <c r="B168" s="66"/>
    </row>
    <row r="169" spans="2:2" ht="15" hidden="1" customHeight="1">
      <c r="B169" s="66"/>
    </row>
    <row r="170" spans="2:2" ht="15" hidden="1" customHeight="1">
      <c r="B170" s="66"/>
    </row>
    <row r="171" spans="2:2" ht="15" hidden="1" customHeight="1">
      <c r="B171" s="66"/>
    </row>
    <row r="172" spans="2:2" ht="15" hidden="1" customHeight="1">
      <c r="B172" s="66"/>
    </row>
    <row r="173" spans="2:2" ht="15" hidden="1" customHeight="1">
      <c r="B173" s="66"/>
    </row>
    <row r="174" spans="2:2" ht="15" hidden="1" customHeight="1">
      <c r="B174" s="66"/>
    </row>
    <row r="175" spans="2:2" ht="15" hidden="1" customHeight="1">
      <c r="B175" s="66"/>
    </row>
    <row r="176" spans="2:2" ht="15" hidden="1" customHeight="1">
      <c r="B176" s="66"/>
    </row>
    <row r="177" spans="2:2" ht="15" hidden="1" customHeight="1">
      <c r="B177" s="66"/>
    </row>
    <row r="178" spans="2:2" ht="15" hidden="1">
      <c r="B178" s="66"/>
    </row>
    <row r="179" spans="2:2" ht="14.25" hidden="1" customHeight="1"/>
    <row r="180" spans="2:2" ht="14.25" hidden="1" customHeight="1"/>
    <row r="181" spans="2:2" ht="14.25" hidden="1" customHeight="1"/>
    <row r="182" spans="2:2" ht="14.25" hidden="1" customHeight="1"/>
    <row r="183" spans="2:2" ht="14.25" hidden="1" customHeight="1"/>
    <row r="184" spans="2:2" ht="14.25" hidden="1" customHeight="1"/>
    <row r="185" spans="2:2" ht="14.25" hidden="1" customHeight="1"/>
    <row r="186" spans="2:2" ht="14.25" hidden="1" customHeight="1"/>
    <row r="187" spans="2:2" ht="14.25" hidden="1" customHeight="1"/>
    <row r="188" spans="2:2" ht="14.25" hidden="1" customHeight="1"/>
    <row r="189" spans="2:2" ht="14.25" hidden="1" customHeight="1"/>
    <row r="190" spans="2:2" ht="14.25" hidden="1" customHeight="1"/>
    <row r="191" spans="2:2" ht="14.25" hidden="1" customHeight="1"/>
    <row r="192" spans="2:2" ht="14.25" hidden="1" customHeight="1"/>
    <row r="193" ht="14.25" hidden="1" customHeight="1"/>
    <row r="194" ht="14.25" hidden="1" customHeight="1"/>
    <row r="195" ht="14.25" hidden="1" customHeight="1"/>
    <row r="196" ht="14.25" hidden="1" customHeight="1"/>
    <row r="197" ht="14.25" hidden="1" customHeight="1"/>
    <row r="198" ht="14.25" hidden="1" customHeight="1"/>
    <row r="199" ht="14.25" hidden="1" customHeight="1"/>
    <row r="200" ht="14.25" hidden="1" customHeight="1"/>
    <row r="201" ht="14.25" hidden="1" customHeight="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mergeCells count="2">
    <mergeCell ref="G8:H8"/>
    <mergeCell ref="E68:H68"/>
  </mergeCells>
  <pageMargins left="0.7" right="0.7" top="0.75" bottom="0.75" header="0.3" footer="0.3"/>
  <pageSetup paperSize="9" scale="38" orientation="landscape" r:id="rId1"/>
  <ignoredErrors>
    <ignoredError sqref="G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9C05261-B296-4405-BB5A-454C53341614}">
            <xm:f>IF($C$8=Dropdown_list!$H$89,TRUE,FALSE)</xm:f>
            <x14:dxf>
              <font>
                <color rgb="FFFF0000"/>
              </font>
            </x14:dxf>
          </x14:cfRule>
          <x14:cfRule type="expression" priority="15" id="{C3E72C6C-A920-47A0-B0B2-B029480E9757}">
            <xm:f>IF($C$8=Dropdown_list!$H$88,TRUE,FALSE)</xm:f>
            <x14:dxf>
              <font>
                <color rgb="FF00FF00"/>
              </font>
            </x14:dxf>
          </x14:cfRule>
          <xm:sqref>C1:E1</xm:sqref>
        </x14:conditionalFormatting>
        <x14:conditionalFormatting xmlns:xm="http://schemas.microsoft.com/office/excel/2006/main">
          <x14:cfRule type="expression" priority="12" id="{D7FBCE03-414E-4A27-8189-B736DA01846A}">
            <xm:f>IF($C$8=Dropdown_list!$H$89,TRUE,FALSE)</xm:f>
            <x14:dxf>
              <font>
                <color rgb="FFFF0000"/>
              </font>
            </x14:dxf>
          </x14:cfRule>
          <x14:cfRule type="expression" priority="13" id="{499EC447-56F5-47EF-A055-2561594D71F5}">
            <xm:f>IF($C$8=Dropdown_list!$H$88,TRUE,FALSE)</xm:f>
            <x14:dxf>
              <font>
                <color rgb="FF00FF00"/>
              </font>
            </x14:dxf>
          </x14:cfRule>
          <xm:sqref>C8:E8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A1:AH88"/>
  <sheetViews>
    <sheetView showGridLines="0" zoomScale="80" zoomScaleNormal="80" workbookViewId="0"/>
  </sheetViews>
  <sheetFormatPr defaultColWidth="0" defaultRowHeight="15" zeroHeight="1"/>
  <cols>
    <col min="1" max="1" width="2.140625" style="41" customWidth="1"/>
    <col min="2" max="2" width="1.28515625" style="41" customWidth="1"/>
    <col min="3" max="3" width="4.5703125" style="41" customWidth="1"/>
    <col min="4" max="4" width="9.7109375" style="50" customWidth="1"/>
    <col min="5" max="5" width="37.42578125" style="41" customWidth="1"/>
    <col min="6" max="6" width="1.5703125" style="41" customWidth="1"/>
    <col min="7" max="7" width="8.28515625" style="41" customWidth="1"/>
    <col min="8" max="8" width="2.7109375" style="41" customWidth="1"/>
    <col min="9" max="9" width="32.28515625" style="115" customWidth="1"/>
    <col min="10" max="10" width="30.85546875" style="115" customWidth="1"/>
    <col min="11" max="11" width="25.85546875" style="115" bestFit="1" customWidth="1"/>
    <col min="12" max="12" width="24.5703125" style="115" bestFit="1" customWidth="1"/>
    <col min="13" max="13" width="25.85546875" style="115" bestFit="1" customWidth="1"/>
    <col min="14" max="14" width="24.5703125" style="115" bestFit="1" customWidth="1"/>
    <col min="15" max="15" width="32.5703125" style="115" customWidth="1"/>
    <col min="16" max="16" width="32.5703125" style="41" customWidth="1"/>
    <col min="17" max="17" width="32.5703125" style="41" hidden="1" customWidth="1"/>
    <col min="18" max="20" width="11.85546875" style="41" hidden="1" customWidth="1"/>
    <col min="21" max="21" width="7.7109375" style="41" customWidth="1"/>
    <col min="22" max="27" width="7.7109375" style="41" hidden="1" customWidth="1"/>
    <col min="28" max="28" width="0.85546875" style="41" hidden="1" customWidth="1"/>
    <col min="29" max="29" width="12.42578125" style="41" hidden="1" customWidth="1"/>
    <col min="30" max="30" width="62.7109375" style="41" hidden="1" customWidth="1"/>
    <col min="31" max="16384" width="9.140625" style="41" hidden="1"/>
  </cols>
  <sheetData>
    <row r="1" spans="1:21" ht="15" customHeight="1" thickBot="1">
      <c r="D1" s="41"/>
      <c r="P1" s="115"/>
    </row>
    <row r="2" spans="1:21" ht="15" customHeight="1" thickTop="1">
      <c r="B2" s="64"/>
      <c r="C2" s="44"/>
      <c r="D2" s="44"/>
      <c r="E2" s="44"/>
      <c r="F2" s="44"/>
      <c r="G2" s="44"/>
      <c r="H2" s="44"/>
      <c r="I2" s="116"/>
      <c r="J2" s="116"/>
      <c r="K2" s="116"/>
      <c r="L2" s="116"/>
      <c r="M2" s="116"/>
      <c r="N2" s="116"/>
      <c r="O2" s="116"/>
      <c r="P2" s="116"/>
      <c r="Q2" s="116"/>
      <c r="R2" s="116"/>
      <c r="S2" s="116"/>
      <c r="T2" s="116"/>
      <c r="U2" s="116"/>
    </row>
    <row r="3" spans="1:21" ht="15" customHeight="1">
      <c r="A3" s="54"/>
      <c r="B3" s="66"/>
      <c r="D3" s="41"/>
    </row>
    <row r="4" spans="1:21" ht="15" customHeight="1">
      <c r="B4" s="66"/>
      <c r="D4" s="41"/>
    </row>
    <row r="5" spans="1:21" ht="15" customHeight="1">
      <c r="B5" s="66"/>
      <c r="D5" s="41"/>
    </row>
    <row r="6" spans="1:21" ht="15" customHeight="1">
      <c r="B6" s="66"/>
      <c r="C6" s="188" t="s">
        <v>488</v>
      </c>
      <c r="D6" s="41"/>
    </row>
    <row r="7" spans="1:21" ht="15" customHeight="1">
      <c r="B7" s="66"/>
      <c r="C7" s="189" t="s">
        <v>254</v>
      </c>
      <c r="D7" s="41"/>
    </row>
    <row r="8" spans="1:21" ht="15" customHeight="1" thickBot="1">
      <c r="B8" s="66"/>
      <c r="C8" s="46"/>
      <c r="D8" s="41"/>
    </row>
    <row r="9" spans="1:21" ht="15" customHeight="1">
      <c r="B9" s="66"/>
      <c r="C9" s="46"/>
      <c r="D9" s="187" t="s">
        <v>365</v>
      </c>
    </row>
    <row r="10" spans="1:21" ht="15" customHeight="1">
      <c r="B10" s="66"/>
      <c r="C10" s="46"/>
      <c r="D10" s="575"/>
    </row>
    <row r="11" spans="1:21" ht="15" customHeight="1">
      <c r="B11" s="66"/>
      <c r="C11" s="46"/>
      <c r="D11" s="41"/>
      <c r="E11" s="186" t="s">
        <v>594</v>
      </c>
    </row>
    <row r="12" spans="1:21" ht="3" customHeight="1" thickBot="1">
      <c r="B12" s="66"/>
      <c r="C12" s="46"/>
      <c r="D12" s="41"/>
    </row>
    <row r="13" spans="1:21">
      <c r="B13" s="66"/>
      <c r="D13" s="439"/>
      <c r="E13" s="101" t="s">
        <v>595</v>
      </c>
      <c r="I13" s="540"/>
    </row>
    <row r="14" spans="1:21">
      <c r="B14" s="66"/>
      <c r="D14" s="576"/>
      <c r="E14" s="101" t="s">
        <v>601</v>
      </c>
      <c r="I14" s="630"/>
    </row>
    <row r="15" spans="1:21" ht="15" customHeight="1">
      <c r="B15" s="66"/>
      <c r="C15" s="46"/>
      <c r="D15" s="575"/>
      <c r="E15" s="41" t="s">
        <v>596</v>
      </c>
      <c r="I15" s="124"/>
    </row>
    <row r="16" spans="1:21" ht="4.5" customHeight="1">
      <c r="B16" s="66"/>
      <c r="C16" s="46"/>
      <c r="D16" s="575"/>
    </row>
    <row r="17" spans="2:34" ht="15" customHeight="1">
      <c r="B17" s="66"/>
      <c r="C17" s="46"/>
      <c r="D17" s="41"/>
      <c r="E17" s="186" t="s">
        <v>270</v>
      </c>
    </row>
    <row r="18" spans="2:34" ht="3" customHeight="1" thickBot="1">
      <c r="B18" s="66"/>
      <c r="C18" s="46"/>
      <c r="D18" s="41"/>
    </row>
    <row r="19" spans="2:34">
      <c r="B19" s="66"/>
      <c r="D19" s="439"/>
      <c r="E19" s="101" t="s">
        <v>249</v>
      </c>
      <c r="I19" s="540"/>
      <c r="P19" s="115"/>
    </row>
    <row r="20" spans="2:34">
      <c r="B20" s="66"/>
      <c r="D20" s="41"/>
      <c r="E20" s="101" t="s">
        <v>461</v>
      </c>
      <c r="I20" s="124"/>
      <c r="P20" s="115"/>
    </row>
    <row r="21" spans="2:34">
      <c r="B21" s="66"/>
      <c r="D21" s="48"/>
      <c r="E21" s="101" t="s">
        <v>480</v>
      </c>
      <c r="I21" s="573" t="s">
        <v>471</v>
      </c>
      <c r="J21" s="541"/>
      <c r="K21" s="541"/>
      <c r="P21" s="115"/>
    </row>
    <row r="22" spans="2:34">
      <c r="B22" s="66"/>
      <c r="D22" s="48"/>
      <c r="E22" s="101" t="s">
        <v>593</v>
      </c>
      <c r="I22" s="577">
        <v>2600</v>
      </c>
      <c r="J22" s="541"/>
      <c r="K22" s="541"/>
      <c r="P22" s="115"/>
    </row>
    <row r="23" spans="2:34">
      <c r="B23" s="66"/>
      <c r="D23" s="48"/>
      <c r="E23" s="101" t="s">
        <v>677</v>
      </c>
      <c r="I23" s="669" t="str">
        <f>IFERROR(VLOOKUP($I$22,Postcodes!$A:$C,3,0),"1 - National")</f>
        <v>1 - National</v>
      </c>
      <c r="J23" s="541"/>
      <c r="K23" s="541"/>
      <c r="P23" s="115"/>
    </row>
    <row r="24" spans="2:34">
      <c r="B24" s="66"/>
      <c r="D24" s="48"/>
      <c r="E24" s="101" t="s">
        <v>678</v>
      </c>
      <c r="I24" s="573" t="s">
        <v>482</v>
      </c>
      <c r="J24" s="541"/>
      <c r="K24" s="541"/>
      <c r="P24" s="115"/>
    </row>
    <row r="25" spans="2:34" hidden="1">
      <c r="B25" s="66"/>
      <c r="D25" s="48"/>
      <c r="E25" s="101" t="s">
        <v>660</v>
      </c>
      <c r="I25" s="574" t="s">
        <v>35</v>
      </c>
      <c r="J25" s="541"/>
      <c r="K25" s="541"/>
      <c r="P25" s="115"/>
    </row>
    <row r="26" spans="2:34" ht="15.75" thickBot="1">
      <c r="B26" s="66"/>
      <c r="D26" s="41"/>
      <c r="I26" s="41"/>
      <c r="J26" s="41"/>
      <c r="K26" s="41"/>
      <c r="L26" s="41"/>
      <c r="M26" s="41"/>
      <c r="N26" s="41"/>
      <c r="O26" s="41"/>
    </row>
    <row r="27" spans="2:34">
      <c r="B27" s="66"/>
      <c r="D27" s="187" t="s">
        <v>269</v>
      </c>
      <c r="I27" s="123"/>
      <c r="J27" s="123"/>
      <c r="K27" s="123"/>
      <c r="L27" s="123"/>
      <c r="M27" s="123"/>
      <c r="N27" s="123"/>
      <c r="O27" s="123"/>
      <c r="P27" s="123"/>
      <c r="Q27" s="123"/>
      <c r="R27" s="123"/>
      <c r="S27" s="123"/>
      <c r="T27" s="123"/>
    </row>
    <row r="28" spans="2:34" ht="3" customHeight="1" thickBot="1">
      <c r="B28" s="66"/>
      <c r="D28" s="122"/>
      <c r="I28" s="123"/>
      <c r="J28" s="123"/>
      <c r="K28" s="123"/>
      <c r="L28" s="123"/>
      <c r="M28" s="123"/>
      <c r="N28" s="123"/>
      <c r="O28" s="123"/>
      <c r="P28" s="123"/>
      <c r="Q28" s="123"/>
      <c r="R28" s="123"/>
      <c r="S28" s="123"/>
      <c r="T28" s="123"/>
    </row>
    <row r="29" spans="2:34" s="112" customFormat="1" ht="30">
      <c r="B29" s="66"/>
      <c r="D29" s="113"/>
      <c r="E29" s="186" t="s">
        <v>462</v>
      </c>
      <c r="F29" s="114"/>
      <c r="I29" s="628" t="s">
        <v>255</v>
      </c>
      <c r="J29" s="628" t="s">
        <v>609</v>
      </c>
      <c r="K29" s="628" t="s">
        <v>615</v>
      </c>
      <c r="L29" s="628" t="s">
        <v>612</v>
      </c>
      <c r="M29" s="628" t="s">
        <v>605</v>
      </c>
      <c r="N29" s="628" t="s">
        <v>602</v>
      </c>
      <c r="O29" s="628" t="s">
        <v>616</v>
      </c>
      <c r="P29" s="628" t="s">
        <v>610</v>
      </c>
      <c r="Q29" s="628" t="s">
        <v>611</v>
      </c>
      <c r="R29" s="562" t="s">
        <v>661</v>
      </c>
      <c r="S29" s="562" t="s">
        <v>671</v>
      </c>
      <c r="T29" s="672" t="s">
        <v>679</v>
      </c>
      <c r="U29" s="114"/>
      <c r="V29" s="41"/>
      <c r="W29" s="41"/>
      <c r="X29" s="41"/>
      <c r="Y29" s="41"/>
      <c r="Z29" s="41"/>
      <c r="AA29" s="41"/>
      <c r="AB29" s="41"/>
      <c r="AC29" s="41"/>
      <c r="AD29" s="41"/>
      <c r="AE29" s="41"/>
      <c r="AF29" s="41"/>
      <c r="AG29" s="41"/>
      <c r="AH29" s="41"/>
    </row>
    <row r="30" spans="2:34" ht="3" customHeight="1">
      <c r="B30" s="66"/>
      <c r="E30" s="70"/>
      <c r="F30" s="52"/>
      <c r="I30" s="441"/>
      <c r="J30" s="441"/>
      <c r="K30" s="441"/>
      <c r="L30" s="441"/>
      <c r="M30" s="441"/>
      <c r="N30" s="441"/>
      <c r="O30" s="441"/>
      <c r="P30" s="441"/>
      <c r="Q30" s="441"/>
      <c r="R30" s="441"/>
      <c r="S30" s="441"/>
      <c r="T30" s="441"/>
      <c r="U30" s="52"/>
    </row>
    <row r="31" spans="2:34">
      <c r="B31" s="66"/>
      <c r="E31" s="101" t="s">
        <v>258</v>
      </c>
      <c r="I31" s="117"/>
      <c r="J31" s="119"/>
      <c r="K31" s="650"/>
      <c r="L31" s="650"/>
      <c r="M31" s="119"/>
      <c r="N31" s="119"/>
      <c r="O31" s="157"/>
      <c r="P31" s="157"/>
      <c r="Q31" s="157"/>
      <c r="R31" s="662" t="str">
        <f>IF('Step 3.Participant 1'!$I$70="Estimated amount not available. ","",'Step 3.Participant 1'!$I$70)</f>
        <v/>
      </c>
      <c r="S31" s="662" t="str">
        <f>IF('Step 3.Participant 1'!$I$70="Estimated amount not available. ","",'Step 3.Participant 1'!$I$74)</f>
        <v/>
      </c>
      <c r="T31" s="674" t="str">
        <f>IF('Step 3.Participant 1'!$I$70="Estimated amount not available. ","",'Step 3.Participant 1'!$AE$30)</f>
        <v/>
      </c>
    </row>
    <row r="32" spans="2:34">
      <c r="B32" s="66"/>
      <c r="E32" s="101" t="s">
        <v>259</v>
      </c>
      <c r="I32" s="117"/>
      <c r="J32" s="119"/>
      <c r="K32" s="650"/>
      <c r="L32" s="650"/>
      <c r="M32" s="119"/>
      <c r="N32" s="119"/>
      <c r="O32" s="157"/>
      <c r="P32" s="157"/>
      <c r="Q32" s="157"/>
      <c r="R32" s="662" t="str">
        <f>IF('Step 3.Participant 2'!$I$70="Estimated amount not available. ","",'Step 3.Participant 2'!$I$70)</f>
        <v/>
      </c>
      <c r="S32" s="662" t="str">
        <f>IF('Step 3.Participant 2'!$I$70="Estimated amount not available. ","",'Step 3.Participant 2'!$I$74)</f>
        <v/>
      </c>
      <c r="T32" s="674" t="str">
        <f>IF('Step 3.Participant 2'!$I$70="Estimated amount not available. ","",'Step 3.Participant 2'!$AE$30)</f>
        <v/>
      </c>
    </row>
    <row r="33" spans="2:20">
      <c r="B33" s="66"/>
      <c r="E33" s="101" t="s">
        <v>260</v>
      </c>
      <c r="I33" s="117"/>
      <c r="J33" s="119"/>
      <c r="K33" s="650"/>
      <c r="L33" s="650"/>
      <c r="M33" s="119"/>
      <c r="N33" s="119"/>
      <c r="O33" s="157"/>
      <c r="P33" s="157"/>
      <c r="Q33" s="157"/>
      <c r="R33" s="662" t="str">
        <f>IF('Step 3.Participant 3'!$I$70="Estimated amount not available. ","",'Step 3.Participant 3'!$I$70)</f>
        <v/>
      </c>
      <c r="S33" s="662" t="str">
        <f>IF('Step 3.Participant 3'!$I$70="Estimated amount not available. ","",'Step 3.Participant 3'!$I$74)</f>
        <v/>
      </c>
      <c r="T33" s="674" t="str">
        <f>IF('Step 3.Participant 3'!$I$70="Estimated amount not available. ","",'Step 3.Participant 3'!$AE$30)</f>
        <v/>
      </c>
    </row>
    <row r="34" spans="2:20">
      <c r="B34" s="66"/>
      <c r="E34" s="101" t="s">
        <v>261</v>
      </c>
      <c r="I34" s="117"/>
      <c r="J34" s="119"/>
      <c r="K34" s="650"/>
      <c r="L34" s="650"/>
      <c r="M34" s="119"/>
      <c r="N34" s="119"/>
      <c r="O34" s="157"/>
      <c r="P34" s="157"/>
      <c r="Q34" s="157"/>
      <c r="R34" s="662" t="str">
        <f>IF('Step 3.Participant 4'!$I$70="Estimated amount not available. ","",'Step 3.Participant 4'!$I$70)</f>
        <v/>
      </c>
      <c r="S34" s="662" t="str">
        <f>IF('Step 3.Participant 4'!$I$70="Estimated amount not available. ","",'Step 3.Participant 4'!$I$74)</f>
        <v/>
      </c>
      <c r="T34" s="674" t="str">
        <f>IF('Step 3.Participant 4'!$I$70="Estimated amount not available. ","",'Step 3.Participant 4'!$AE$30)</f>
        <v/>
      </c>
    </row>
    <row r="35" spans="2:20">
      <c r="B35" s="66"/>
      <c r="E35" s="101" t="s">
        <v>262</v>
      </c>
      <c r="I35" s="117"/>
      <c r="J35" s="119"/>
      <c r="K35" s="650"/>
      <c r="L35" s="650"/>
      <c r="M35" s="119"/>
      <c r="N35" s="119"/>
      <c r="O35" s="157"/>
      <c r="P35" s="157"/>
      <c r="Q35" s="157"/>
      <c r="R35" s="662" t="str">
        <f>IF('Step 3.Participant 5'!$I$70="Estimated amount not available. ","",'Step 3.Participant 5'!$I$70)</f>
        <v/>
      </c>
      <c r="S35" s="662" t="str">
        <f>IF('Step 3.Participant 5'!$I$70="Estimated amount not available. ","",'Step 3.Participant 5'!$I$74)</f>
        <v/>
      </c>
      <c r="T35" s="674" t="str">
        <f>IF('Step 3.Participant 5'!$I$70="Estimated amount not available. ","",'Step 3.Participant 5'!$AE$30)</f>
        <v/>
      </c>
    </row>
    <row r="36" spans="2:20">
      <c r="B36" s="66"/>
      <c r="E36" s="101" t="s">
        <v>263</v>
      </c>
      <c r="I36" s="117"/>
      <c r="J36" s="119"/>
      <c r="K36" s="650"/>
      <c r="L36" s="650"/>
      <c r="M36" s="119"/>
      <c r="N36" s="119"/>
      <c r="O36" s="157"/>
      <c r="P36" s="157"/>
      <c r="Q36" s="157"/>
      <c r="R36" s="662" t="str">
        <f>IF('Step 3.Participant 6'!$I$70="Estimated amount not available. ","",'Step 3.Participant 6'!$I$70)</f>
        <v/>
      </c>
      <c r="S36" s="662" t="str">
        <f>IF('Step 3.Participant 6'!$I$70="Estimated amount not available. ","",'Step 3.Participant 6'!$I$74)</f>
        <v/>
      </c>
      <c r="T36" s="674" t="str">
        <f>IF('Step 3.Participant 6'!$I$70="Estimated amount not available. ","",'Step 3.Participant 6'!$AE$30)</f>
        <v/>
      </c>
    </row>
    <row r="37" spans="2:20">
      <c r="B37" s="66"/>
      <c r="E37" s="101" t="s">
        <v>264</v>
      </c>
      <c r="I37" s="117"/>
      <c r="J37" s="119"/>
      <c r="K37" s="650"/>
      <c r="L37" s="650"/>
      <c r="M37" s="119"/>
      <c r="N37" s="119"/>
      <c r="O37" s="157"/>
      <c r="P37" s="157"/>
      <c r="Q37" s="157"/>
      <c r="R37" s="662" t="str">
        <f>IF('Step 3.Participant 7'!$I$70="Estimated amount not available. ","",'Step 3.Participant 7'!$I$70)</f>
        <v/>
      </c>
      <c r="S37" s="662" t="str">
        <f>IF('Step 3.Participant 7'!$I$70="Estimated amount not available. ","",'Step 3.Participant 7'!$I$74)</f>
        <v/>
      </c>
      <c r="T37" s="674" t="str">
        <f>IF('Step 3.Participant 7'!$I$70="Estimated amount not available. ","",'Step 3.Participant 7'!$AE$30)</f>
        <v/>
      </c>
    </row>
    <row r="38" spans="2:20">
      <c r="B38" s="66"/>
      <c r="E38" s="101" t="s">
        <v>265</v>
      </c>
      <c r="I38" s="117"/>
      <c r="J38" s="119"/>
      <c r="K38" s="650"/>
      <c r="L38" s="650"/>
      <c r="M38" s="119"/>
      <c r="N38" s="119"/>
      <c r="O38" s="157"/>
      <c r="P38" s="157"/>
      <c r="Q38" s="157"/>
      <c r="R38" s="662" t="str">
        <f>IF('Step 3.Participant 8'!$I$70="Estimated amount not available. ","",'Step 3.Participant 8'!$I$70)</f>
        <v/>
      </c>
      <c r="S38" s="662" t="str">
        <f>IF('Step 3.Participant 8'!$I$70="Estimated amount not available. ","",'Step 3.Participant 8'!$I$74)</f>
        <v/>
      </c>
      <c r="T38" s="674" t="str">
        <f>IF('Step 3.Participant 8'!$I$70="Estimated amount not available. ","",'Step 3.Participant 8'!$AE$30)</f>
        <v/>
      </c>
    </row>
    <row r="39" spans="2:20">
      <c r="B39" s="66"/>
      <c r="E39" s="101" t="s">
        <v>266</v>
      </c>
      <c r="I39" s="117"/>
      <c r="J39" s="119"/>
      <c r="K39" s="650"/>
      <c r="L39" s="650"/>
      <c r="M39" s="119"/>
      <c r="N39" s="119"/>
      <c r="O39" s="157"/>
      <c r="P39" s="157"/>
      <c r="Q39" s="157"/>
      <c r="R39" s="662" t="str">
        <f>IF('Step 3.Participant 9'!$I$70="Estimated amount not available. ","",'Step 3.Participant 9'!$I$70)</f>
        <v/>
      </c>
      <c r="S39" s="662" t="str">
        <f>IF('Step 3.Participant 9'!$I$70="Estimated amount not available. ","",'Step 3.Participant 9'!$I$74)</f>
        <v/>
      </c>
      <c r="T39" s="674" t="str">
        <f>IF('Step 3.Participant 9'!$I$70="Estimated amount not available. ","",'Step 3.Participant 9'!$AE$30)</f>
        <v/>
      </c>
    </row>
    <row r="40" spans="2:20">
      <c r="B40" s="66"/>
      <c r="E40" s="101" t="s">
        <v>267</v>
      </c>
      <c r="I40" s="117"/>
      <c r="J40" s="119"/>
      <c r="K40" s="650"/>
      <c r="L40" s="650"/>
      <c r="M40" s="119"/>
      <c r="N40" s="119"/>
      <c r="O40" s="157"/>
      <c r="P40" s="157"/>
      <c r="Q40" s="157"/>
      <c r="R40" s="662" t="str">
        <f>IF('Step 3.Participant 10'!$I$70="Estimated amount not available. ","",'Step 3.Participant 10'!$I$70)</f>
        <v/>
      </c>
      <c r="S40" s="662" t="str">
        <f>IF('Step 3.Participant 10'!$I$70="Estimated amount not available. ","",'Step 3.Participant 10'!$I$74)</f>
        <v/>
      </c>
      <c r="T40" s="674" t="str">
        <f>IF('Step 3.Participant 10'!$I$70="Estimated amount not available. ","",'Step 3.Participant 10'!$AE$30)</f>
        <v/>
      </c>
    </row>
    <row r="41" spans="2:20" ht="15.75" thickBot="1">
      <c r="B41" s="66"/>
      <c r="P41" s="115"/>
    </row>
    <row r="42" spans="2:20">
      <c r="B42" s="66"/>
      <c r="D42" s="187" t="s">
        <v>496</v>
      </c>
      <c r="G42" s="50"/>
      <c r="I42" s="682" t="s">
        <v>491</v>
      </c>
      <c r="J42" s="682"/>
      <c r="K42" s="564"/>
      <c r="O42" s="41"/>
    </row>
    <row r="43" spans="2:20" ht="3" customHeight="1" thickBot="1">
      <c r="B43" s="66"/>
      <c r="D43" s="111"/>
      <c r="G43" s="50"/>
      <c r="L43" s="564"/>
    </row>
    <row r="44" spans="2:20">
      <c r="B44" s="66"/>
      <c r="D44" s="111"/>
      <c r="E44" s="180" t="s">
        <v>463</v>
      </c>
      <c r="G44" s="50"/>
      <c r="I44" s="440" t="s">
        <v>604</v>
      </c>
      <c r="J44" s="440" t="s">
        <v>603</v>
      </c>
      <c r="K44" s="564"/>
      <c r="O44" s="41"/>
    </row>
    <row r="45" spans="2:20" ht="3" customHeight="1">
      <c r="B45" s="66"/>
      <c r="D45" s="111"/>
      <c r="G45" s="50"/>
      <c r="I45" s="118"/>
      <c r="J45" s="118"/>
      <c r="O45" s="41"/>
    </row>
    <row r="46" spans="2:20">
      <c r="B46" s="66"/>
      <c r="D46" s="111"/>
      <c r="E46" s="101" t="s">
        <v>116</v>
      </c>
      <c r="F46" s="101"/>
      <c r="G46" s="56" t="s">
        <v>237</v>
      </c>
      <c r="I46" s="666">
        <f>IF(I60&lt;&gt;"",I60,I73)</f>
        <v>57.1</v>
      </c>
      <c r="J46" s="667">
        <f t="shared" ref="J46" si="0">IF(J60&lt;&gt;"",J60,J73)</f>
        <v>61.79</v>
      </c>
      <c r="O46" s="41"/>
    </row>
    <row r="47" spans="2:20">
      <c r="B47" s="66"/>
      <c r="D47" s="111"/>
      <c r="E47" s="101" t="s">
        <v>117</v>
      </c>
      <c r="F47" s="101"/>
      <c r="G47" s="56" t="s">
        <v>237</v>
      </c>
      <c r="I47" s="666">
        <f t="shared" ref="I47:J47" si="1">IF(I61&lt;&gt;"",I61,I74)</f>
        <v>62.85</v>
      </c>
      <c r="J47" s="667">
        <f t="shared" si="1"/>
        <v>68.010000000000005</v>
      </c>
      <c r="O47" s="41"/>
    </row>
    <row r="48" spans="2:20">
      <c r="B48" s="66"/>
      <c r="D48" s="111"/>
      <c r="E48" s="101" t="s">
        <v>118</v>
      </c>
      <c r="F48" s="101"/>
      <c r="G48" s="56" t="s">
        <v>237</v>
      </c>
      <c r="I48" s="666">
        <f t="shared" ref="I48:J48" si="2">IF(I62&lt;&gt;"",I62,I75)</f>
        <v>80.099999999999994</v>
      </c>
      <c r="J48" s="667">
        <f t="shared" si="2"/>
        <v>86.68</v>
      </c>
      <c r="O48" s="41"/>
    </row>
    <row r="49" spans="2:15">
      <c r="B49" s="66"/>
      <c r="D49" s="111"/>
      <c r="E49" s="101" t="s">
        <v>119</v>
      </c>
      <c r="F49" s="101"/>
      <c r="G49" s="56" t="s">
        <v>237</v>
      </c>
      <c r="I49" s="666">
        <f t="shared" ref="I49:J49" si="3">IF(I63&lt;&gt;"",I63,I76)</f>
        <v>103.11</v>
      </c>
      <c r="J49" s="667">
        <f t="shared" si="3"/>
        <v>111.58</v>
      </c>
      <c r="O49" s="41"/>
    </row>
    <row r="50" spans="2:15">
      <c r="B50" s="66"/>
      <c r="D50" s="111"/>
      <c r="E50" s="101" t="s">
        <v>120</v>
      </c>
      <c r="F50" s="101"/>
      <c r="G50" s="56" t="s">
        <v>237</v>
      </c>
      <c r="I50" s="666">
        <f t="shared" ref="I50:J50" si="4">IF(I64&lt;&gt;"",I64,I77)</f>
        <v>126.11</v>
      </c>
      <c r="J50" s="667">
        <f t="shared" si="4"/>
        <v>136.47999999999999</v>
      </c>
      <c r="O50" s="41"/>
    </row>
    <row r="51" spans="2:15" hidden="1">
      <c r="B51" s="66"/>
      <c r="D51" s="111"/>
      <c r="E51" s="101" t="s">
        <v>44</v>
      </c>
      <c r="F51" s="101"/>
      <c r="G51" s="56" t="s">
        <v>237</v>
      </c>
      <c r="I51" s="666">
        <f>IF(I65&lt;&gt;"",I65,I78)</f>
        <v>0</v>
      </c>
      <c r="J51" s="667">
        <f t="shared" ref="J51" si="5">IF(J65&lt;&gt;"",J65,J78)</f>
        <v>0</v>
      </c>
      <c r="O51" s="41"/>
    </row>
    <row r="52" spans="2:15">
      <c r="B52" s="66"/>
      <c r="D52" s="111"/>
      <c r="E52" s="556" t="s">
        <v>38</v>
      </c>
      <c r="G52" s="56" t="s">
        <v>238</v>
      </c>
      <c r="I52" s="666">
        <f t="shared" ref="I52:J52" si="6">IF(I66&lt;&gt;"",I66,I79)</f>
        <v>242.53</v>
      </c>
      <c r="J52" s="667">
        <f t="shared" si="6"/>
        <v>242.53</v>
      </c>
      <c r="O52" s="41"/>
    </row>
    <row r="53" spans="2:15">
      <c r="B53" s="66"/>
      <c r="D53" s="111"/>
      <c r="E53" s="556" t="s">
        <v>40</v>
      </c>
      <c r="G53" s="56" t="s">
        <v>237</v>
      </c>
      <c r="I53" s="666">
        <f t="shared" ref="I53:J53" si="7">IF(I67&lt;&gt;"",I67,I80)</f>
        <v>64</v>
      </c>
      <c r="J53" s="667">
        <f t="shared" si="7"/>
        <v>69.260000000000005</v>
      </c>
      <c r="O53" s="41"/>
    </row>
    <row r="54" spans="2:15" ht="3" customHeight="1">
      <c r="B54" s="66"/>
      <c r="D54" s="111"/>
      <c r="E54" s="111"/>
      <c r="G54" s="50"/>
    </row>
    <row r="55" spans="2:15" ht="16.5" thickBot="1">
      <c r="B55" s="66"/>
      <c r="D55" s="78"/>
      <c r="I55" s="542"/>
    </row>
    <row r="56" spans="2:15">
      <c r="B56" s="66"/>
      <c r="D56" s="187"/>
      <c r="G56" s="50"/>
      <c r="I56" s="682" t="s">
        <v>490</v>
      </c>
      <c r="J56" s="682"/>
      <c r="O56" s="41"/>
    </row>
    <row r="57" spans="2:15" ht="3" customHeight="1" thickBot="1">
      <c r="B57" s="66"/>
      <c r="D57" s="111"/>
      <c r="G57" s="50"/>
    </row>
    <row r="58" spans="2:15">
      <c r="B58" s="66"/>
      <c r="D58" s="111"/>
      <c r="E58" s="180" t="s">
        <v>463</v>
      </c>
      <c r="G58" s="50"/>
      <c r="I58" s="440" t="s">
        <v>257</v>
      </c>
      <c r="J58" s="440" t="s">
        <v>256</v>
      </c>
      <c r="O58" s="41"/>
    </row>
    <row r="59" spans="2:15" ht="3" customHeight="1">
      <c r="B59" s="66"/>
      <c r="D59" s="111"/>
      <c r="G59" s="50"/>
      <c r="I59" s="118"/>
      <c r="J59" s="118"/>
      <c r="O59" s="41"/>
    </row>
    <row r="60" spans="2:15">
      <c r="B60" s="66"/>
      <c r="D60" s="111"/>
      <c r="E60" s="101" t="s">
        <v>116</v>
      </c>
      <c r="F60" s="101"/>
      <c r="G60" s="56" t="s">
        <v>237</v>
      </c>
      <c r="I60" s="563"/>
      <c r="J60" s="563"/>
      <c r="O60" s="41"/>
    </row>
    <row r="61" spans="2:15">
      <c r="B61" s="66"/>
      <c r="D61" s="111"/>
      <c r="E61" s="101" t="s">
        <v>117</v>
      </c>
      <c r="F61" s="101"/>
      <c r="G61" s="56" t="s">
        <v>237</v>
      </c>
      <c r="I61" s="563"/>
      <c r="J61" s="563"/>
      <c r="O61" s="41"/>
    </row>
    <row r="62" spans="2:15">
      <c r="B62" s="66"/>
      <c r="D62" s="111"/>
      <c r="E62" s="101" t="s">
        <v>118</v>
      </c>
      <c r="F62" s="101"/>
      <c r="G62" s="56" t="s">
        <v>237</v>
      </c>
      <c r="I62" s="563"/>
      <c r="J62" s="563"/>
      <c r="O62" s="41"/>
    </row>
    <row r="63" spans="2:15">
      <c r="B63" s="66"/>
      <c r="D63" s="111"/>
      <c r="E63" s="101" t="s">
        <v>119</v>
      </c>
      <c r="F63" s="101"/>
      <c r="G63" s="56" t="s">
        <v>237</v>
      </c>
      <c r="I63" s="563"/>
      <c r="J63" s="563"/>
      <c r="O63" s="41"/>
    </row>
    <row r="64" spans="2:15">
      <c r="B64" s="66"/>
      <c r="D64" s="111"/>
      <c r="E64" s="101" t="s">
        <v>120</v>
      </c>
      <c r="F64" s="101"/>
      <c r="G64" s="56" t="s">
        <v>237</v>
      </c>
      <c r="I64" s="563"/>
      <c r="J64" s="563"/>
      <c r="O64" s="41"/>
    </row>
    <row r="65" spans="2:15" hidden="1">
      <c r="B65" s="66"/>
      <c r="D65" s="111"/>
      <c r="E65" s="101" t="s">
        <v>44</v>
      </c>
      <c r="F65" s="101"/>
      <c r="G65" s="56" t="s">
        <v>237</v>
      </c>
      <c r="I65" s="563"/>
      <c r="J65" s="563"/>
      <c r="O65" s="41"/>
    </row>
    <row r="66" spans="2:15">
      <c r="B66" s="66"/>
      <c r="D66" s="111"/>
      <c r="E66" s="556" t="s">
        <v>38</v>
      </c>
      <c r="G66" s="56" t="s">
        <v>238</v>
      </c>
      <c r="I66" s="563"/>
      <c r="J66" s="563"/>
      <c r="O66" s="41"/>
    </row>
    <row r="67" spans="2:15">
      <c r="B67" s="66"/>
      <c r="D67" s="111"/>
      <c r="E67" s="556" t="s">
        <v>40</v>
      </c>
      <c r="G67" s="56" t="s">
        <v>237</v>
      </c>
      <c r="I67" s="563"/>
      <c r="J67" s="563"/>
      <c r="O67" s="41"/>
    </row>
    <row r="68" spans="2:15" ht="15.75" thickBot="1">
      <c r="B68" s="66"/>
      <c r="D68" s="78"/>
    </row>
    <row r="69" spans="2:15">
      <c r="B69" s="66"/>
      <c r="D69" s="187"/>
      <c r="G69" s="50"/>
      <c r="I69" s="682" t="s">
        <v>489</v>
      </c>
      <c r="J69" s="682"/>
    </row>
    <row r="70" spans="2:15" ht="3" customHeight="1" thickBot="1">
      <c r="B70" s="66"/>
      <c r="D70" s="111"/>
      <c r="G70" s="50"/>
    </row>
    <row r="71" spans="2:15">
      <c r="B71" s="66"/>
      <c r="D71" s="111"/>
      <c r="E71" s="180" t="s">
        <v>463</v>
      </c>
      <c r="G71" s="50"/>
      <c r="I71" s="440" t="s">
        <v>257</v>
      </c>
      <c r="J71" s="440" t="s">
        <v>256</v>
      </c>
      <c r="O71" s="41"/>
    </row>
    <row r="72" spans="2:15" ht="3" customHeight="1">
      <c r="B72" s="66"/>
      <c r="D72" s="111"/>
      <c r="G72" s="50"/>
      <c r="I72" s="118"/>
      <c r="J72" s="118"/>
      <c r="O72" s="41"/>
    </row>
    <row r="73" spans="2:15">
      <c r="B73" s="66"/>
      <c r="D73" s="111"/>
      <c r="E73" s="101" t="s">
        <v>116</v>
      </c>
      <c r="F73" s="101"/>
      <c r="G73" s="56" t="s">
        <v>237</v>
      </c>
      <c r="I73" s="666">
        <f>HLOOKUP($I$24,Dropdown_list!$AM$19:$AO$27,2,0)</f>
        <v>57.1</v>
      </c>
      <c r="J73" s="667">
        <f>HLOOKUP($I$24,Dropdown_list!$AQ$19:$AS$27,2,0)</f>
        <v>61.79</v>
      </c>
      <c r="O73" s="41"/>
    </row>
    <row r="74" spans="2:15">
      <c r="B74" s="66"/>
      <c r="D74" s="111"/>
      <c r="E74" s="101" t="s">
        <v>117</v>
      </c>
      <c r="F74" s="101"/>
      <c r="G74" s="56" t="s">
        <v>237</v>
      </c>
      <c r="I74" s="666">
        <f>HLOOKUP($I$24,Dropdown_list!$AM$19:$AO$27,3,0)</f>
        <v>62.85</v>
      </c>
      <c r="J74" s="667">
        <f>HLOOKUP($I$24,Dropdown_list!$AQ$19:$AS$27,3,0)</f>
        <v>68.010000000000005</v>
      </c>
      <c r="O74" s="41"/>
    </row>
    <row r="75" spans="2:15">
      <c r="B75" s="66"/>
      <c r="D75" s="111"/>
      <c r="E75" s="101" t="s">
        <v>118</v>
      </c>
      <c r="F75" s="101"/>
      <c r="G75" s="56" t="s">
        <v>237</v>
      </c>
      <c r="I75" s="666">
        <f>HLOOKUP($I$24,Dropdown_list!$AM$19:$AO$27,4,0)</f>
        <v>80.099999999999994</v>
      </c>
      <c r="J75" s="667">
        <f>HLOOKUP($I$24,Dropdown_list!$AQ$19:$AS$27,4,0)</f>
        <v>86.68</v>
      </c>
      <c r="O75" s="41"/>
    </row>
    <row r="76" spans="2:15">
      <c r="B76" s="66"/>
      <c r="D76" s="111"/>
      <c r="E76" s="101" t="s">
        <v>119</v>
      </c>
      <c r="F76" s="101"/>
      <c r="G76" s="56" t="s">
        <v>237</v>
      </c>
      <c r="I76" s="666">
        <f>HLOOKUP($I$24,Dropdown_list!$AM$19:$AO$27,5,0)</f>
        <v>103.11</v>
      </c>
      <c r="J76" s="667">
        <f>HLOOKUP($I$24,Dropdown_list!$AQ$19:$AS$27,5,0)</f>
        <v>111.58</v>
      </c>
      <c r="O76" s="41"/>
    </row>
    <row r="77" spans="2:15">
      <c r="B77" s="66"/>
      <c r="D77" s="111"/>
      <c r="E77" s="101" t="s">
        <v>120</v>
      </c>
      <c r="F77" s="101"/>
      <c r="G77" s="56" t="s">
        <v>237</v>
      </c>
      <c r="I77" s="666">
        <f>HLOOKUP($I$24,Dropdown_list!$AM$19:$AO$27,6,0)</f>
        <v>126.11</v>
      </c>
      <c r="J77" s="667">
        <f>HLOOKUP($I$24,Dropdown_list!$AQ$19:$AS$27,6,0)</f>
        <v>136.47999999999999</v>
      </c>
      <c r="O77" s="41"/>
    </row>
    <row r="78" spans="2:15" hidden="1">
      <c r="B78" s="66"/>
      <c r="D78" s="111"/>
      <c r="E78" s="101" t="s">
        <v>44</v>
      </c>
      <c r="F78" s="101"/>
      <c r="G78" s="56" t="s">
        <v>237</v>
      </c>
      <c r="I78" s="666"/>
      <c r="J78" s="667"/>
      <c r="O78" s="41"/>
    </row>
    <row r="79" spans="2:15">
      <c r="B79" s="66"/>
      <c r="D79" s="111"/>
      <c r="E79" s="556" t="s">
        <v>38</v>
      </c>
      <c r="G79" s="56" t="s">
        <v>238</v>
      </c>
      <c r="I79" s="666">
        <f>HLOOKUP($I$24,Dropdown_list!$AM$19:$AO$27,8,0)</f>
        <v>242.53</v>
      </c>
      <c r="J79" s="667">
        <f>HLOOKUP($I$24,Dropdown_list!$AQ$19:$AS$27,8,0)</f>
        <v>242.53</v>
      </c>
      <c r="O79" s="41"/>
    </row>
    <row r="80" spans="2:15">
      <c r="B80" s="66"/>
      <c r="D80" s="111"/>
      <c r="E80" s="556" t="s">
        <v>40</v>
      </c>
      <c r="G80" s="56" t="s">
        <v>237</v>
      </c>
      <c r="I80" s="666">
        <f>HLOOKUP($I$24,Dropdown_list!$AM$19:$AO$27,9,0)</f>
        <v>64</v>
      </c>
      <c r="J80" s="667">
        <f>HLOOKUP($I$24,Dropdown_list!$AQ$19:$AS$27,9,0)</f>
        <v>69.260000000000005</v>
      </c>
      <c r="O80" s="41"/>
    </row>
    <row r="81" spans="2:2">
      <c r="B81" s="66"/>
    </row>
    <row r="82" spans="2:2">
      <c r="B82" s="66"/>
    </row>
    <row r="83" spans="2:2" hidden="1"/>
    <row r="84" spans="2:2" hidden="1"/>
    <row r="85" spans="2:2" hidden="1"/>
    <row r="86" spans="2:2" hidden="1"/>
    <row r="87" spans="2:2" hidden="1"/>
    <row r="88" spans="2:2" hidden="1"/>
  </sheetData>
  <sheetProtection algorithmName="SHA-512" hashValue="QQ80StGEZxoMYilW8BBDVSJnfdtiF3QXnOcB6MD7c4sz9mgnvcsoSPX5kxRfVA6cxvEHAFjuRa82bu9kGbZHQQ==" saltValue="7nMM+xbGl9N6q9tXBUXh7w==" spinCount="100000" sheet="1" objects="1" scenarios="1"/>
  <mergeCells count="3">
    <mergeCell ref="I42:J42"/>
    <mergeCell ref="I56:J56"/>
    <mergeCell ref="I69:J69"/>
  </mergeCells>
  <conditionalFormatting sqref="N31:O31 O33:O34 Q31:T36 N35:O35 O37:O39 N31:N40 R31:T40">
    <cfRule type="expression" dxfId="435" priority="52">
      <formula>IF($J31="No",TRUE,FALSE)</formula>
    </cfRule>
  </conditionalFormatting>
  <conditionalFormatting sqref="Q37">
    <cfRule type="expression" dxfId="434" priority="50">
      <formula>IF($J37="No",TRUE,FALSE)</formula>
    </cfRule>
  </conditionalFormatting>
  <conditionalFormatting sqref="Q38">
    <cfRule type="expression" dxfId="433" priority="49">
      <formula>IF($J38="No",TRUE,FALSE)</formula>
    </cfRule>
  </conditionalFormatting>
  <conditionalFormatting sqref="Q39">
    <cfRule type="expression" dxfId="432" priority="48">
      <formula>IF($J39="No",TRUE,FALSE)</formula>
    </cfRule>
  </conditionalFormatting>
  <conditionalFormatting sqref="Q40">
    <cfRule type="expression" dxfId="431" priority="47">
      <formula>IF($J40="No",TRUE,FALSE)</formula>
    </cfRule>
  </conditionalFormatting>
  <conditionalFormatting sqref="R37:T40">
    <cfRule type="expression" dxfId="430" priority="43">
      <formula>IF($J37="No",TRUE,FALSE)</formula>
    </cfRule>
  </conditionalFormatting>
  <conditionalFormatting sqref="M31 M35 M39">
    <cfRule type="expression" dxfId="429" priority="40">
      <formula>IF($J31="No",TRUE,FALSE)</formula>
    </cfRule>
  </conditionalFormatting>
  <conditionalFormatting sqref="O32 O36 O40">
    <cfRule type="expression" dxfId="428" priority="26">
      <formula>IF($J32="No",TRUE,FALSE)</formula>
    </cfRule>
  </conditionalFormatting>
  <conditionalFormatting sqref="N32 N36 N40">
    <cfRule type="expression" dxfId="427" priority="10">
      <formula>IF($J32="No",TRUE,FALSE)</formula>
    </cfRule>
  </conditionalFormatting>
  <conditionalFormatting sqref="M32 M36 M40">
    <cfRule type="expression" dxfId="426" priority="9">
      <formula>IF($J32="No",TRUE,FALSE)</formula>
    </cfRule>
  </conditionalFormatting>
  <conditionalFormatting sqref="M33 M37">
    <cfRule type="expression" dxfId="425" priority="7">
      <formula>IF($J33="No",TRUE,FALSE)</formula>
    </cfRule>
  </conditionalFormatting>
  <conditionalFormatting sqref="M34 M38">
    <cfRule type="expression" dxfId="424" priority="5">
      <formula>IF($J34="No",TRUE,FALSE)</formula>
    </cfRule>
  </conditionalFormatting>
  <conditionalFormatting sqref="N33 N37">
    <cfRule type="expression" dxfId="423" priority="4">
      <formula>IF($J33="No",TRUE,FALSE)</formula>
    </cfRule>
  </conditionalFormatting>
  <conditionalFormatting sqref="N34 N38">
    <cfRule type="expression" dxfId="422" priority="3">
      <formula>IF($J34="No",TRUE,FALSE)</formula>
    </cfRule>
  </conditionalFormatting>
  <conditionalFormatting sqref="P31 P33:P35 P37:P39">
    <cfRule type="expression" dxfId="421" priority="2">
      <formula>IF($J31="No",TRUE,FALSE)</formula>
    </cfRule>
  </conditionalFormatting>
  <conditionalFormatting sqref="P32 P36 P40">
    <cfRule type="expression" dxfId="420" priority="1">
      <formula>IF($J32="No",TRUE,FALSE)</formula>
    </cfRule>
  </conditionalFormatting>
  <dataValidations count="5">
    <dataValidation type="decimal" allowBlank="1" showInputMessage="1" showErrorMessage="1" error="Invalid Rates!_x000a_Note: The updated rate can't be more than the NDIS Price Guide" sqref="I60:J67 I46:J53 I73:J80">
      <formula1>0</formula1>
      <formula2>I59</formula2>
    </dataValidation>
    <dataValidation type="custom" allowBlank="1" showInputMessage="1" showErrorMessage="1" sqref="P27">
      <formula1>TRUE</formula1>
    </dataValidation>
    <dataValidation type="custom" allowBlank="1" showInputMessage="1" showErrorMessage="1" error="Hello" sqref="Q27">
      <formula1>COUNTIF(Q27:Q27,"")=0</formula1>
    </dataValidation>
    <dataValidation type="whole" showInputMessage="1" showErrorMessage="1" error="Please check the post code entered" sqref="I22">
      <formula1>0</formula1>
      <formula2>9999</formula2>
    </dataValidation>
    <dataValidation type="whole" operator="greaterThanOrEqual" allowBlank="1" showInputMessage="1" showErrorMessage="1" errorTitle="Enter Valid Numbers" error="This field accepts whole numbers only" sqref="K31:L40">
      <formula1>0</formula1>
    </dataValidation>
  </dataValidations>
  <pageMargins left="0.7" right="0.7" top="0.75" bottom="0.75" header="0.3" footer="0.3"/>
  <pageSetup paperSize="9" scale="39" orientation="landscape" r:id="rId1"/>
  <ignoredErrors>
    <ignoredError sqref="R31 R32:R40" unlockedFormula="1"/>
  </ignoredErrors>
  <drawing r:id="rId2"/>
  <extLst>
    <ext xmlns:x14="http://schemas.microsoft.com/office/spreadsheetml/2009/9/main" uri="{CCE6A557-97BC-4b89-ADB6-D9C93CAAB3DF}">
      <x14:dataValidations xmlns:xm="http://schemas.microsoft.com/office/excel/2006/main" count="7">
        <x14:dataValidation type="date" allowBlank="1" showInputMessage="1" showErrorMessage="1" error="Please enter in the date format of dd/mm/yyyy. e.g. 01/12/2018">
          <x14:formula1>
            <xm:f>Dropdown_list!$G$49</xm:f>
          </x14:formula1>
          <x14:formula2>
            <xm:f>Dropdown_list!$G$50</xm:f>
          </x14:formula2>
          <xm:sqref>O31:Q40</xm:sqref>
        </x14:dataValidation>
        <x14:dataValidation type="list" showInputMessage="1" showErrorMessage="1" error="Please choose from the drop down list. ">
          <x14:formula1>
            <xm:f>Dropdown_list!$G$93:$G$100</xm:f>
          </x14:formula1>
          <xm:sqref>I21</xm:sqref>
        </x14:dataValidation>
        <x14:dataValidation type="list" allowBlank="1" showInputMessage="1" showErrorMessage="1" error="Please choose from the drop down list. ">
          <x14:formula1>
            <xm:f>Dropdown_list!$G$118:$G$119</xm:f>
          </x14:formula1>
          <xm:sqref>I25</xm:sqref>
        </x14:dataValidation>
        <x14:dataValidation type="list" allowBlank="1" showInputMessage="1" showErrorMessage="1" error="Please choose the needs level from the drop down list.">
          <x14:formula1>
            <xm:f>Dropdown_list!$G$79:$G$80</xm:f>
          </x14:formula1>
          <xm:sqref>N31:N40</xm:sqref>
        </x14:dataValidation>
        <x14:dataValidation type="list" errorStyle="warning" allowBlank="1" showInputMessage="1" showErrorMessage="1" error="Please choose from the drop down list. ">
          <x14:formula1>
            <xm:f>Dropdown_list!$G$25:$G$26</xm:f>
          </x14:formula1>
          <xm:sqref>J31:J40</xm:sqref>
        </x14:dataValidation>
        <x14:dataValidation type="list" allowBlank="1" showInputMessage="1" showErrorMessage="1" error="Please choose the needs level from the drop down list.">
          <x14:formula1>
            <xm:f>Dropdown_list!$G$75:$G$77</xm:f>
          </x14:formula1>
          <xm:sqref>M31:M40</xm:sqref>
        </x14:dataValidation>
        <x14:dataValidation type="list" showInputMessage="1" showErrorMessage="1">
          <x14:formula1>
            <xm:f>Dropdown_list!$G$102:$G$104</xm:f>
          </x14:formula1>
          <xm:sqref>I24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59999389629810485"/>
  </sheetPr>
  <dimension ref="A1:E224"/>
  <sheetViews>
    <sheetView workbookViewId="0">
      <selection activeCell="D30" sqref="D30"/>
    </sheetView>
  </sheetViews>
  <sheetFormatPr defaultRowHeight="15"/>
  <cols>
    <col min="1" max="1" width="11.140625" style="3" bestFit="1" customWidth="1"/>
    <col min="2" max="2" width="10.7109375" style="3" bestFit="1" customWidth="1"/>
    <col min="3" max="3" width="28.42578125" style="3" bestFit="1" customWidth="1"/>
    <col min="4" max="4" width="77.140625" style="3" customWidth="1"/>
    <col min="5" max="5" width="102" style="3" bestFit="1" customWidth="1"/>
  </cols>
  <sheetData>
    <row r="1" spans="1:5">
      <c r="A1" s="19" t="s">
        <v>497</v>
      </c>
      <c r="B1" s="19" t="s">
        <v>498</v>
      </c>
      <c r="C1" s="19" t="s">
        <v>499</v>
      </c>
      <c r="D1" s="19" t="s">
        <v>500</v>
      </c>
      <c r="E1" s="19" t="s">
        <v>501</v>
      </c>
    </row>
    <row r="2" spans="1:5">
      <c r="A2" s="3" t="s">
        <v>471</v>
      </c>
      <c r="B2" s="565">
        <v>43831</v>
      </c>
      <c r="C2" s="3" t="s">
        <v>502</v>
      </c>
      <c r="D2" s="3" t="s">
        <v>503</v>
      </c>
      <c r="E2" s="3" t="s">
        <v>504</v>
      </c>
    </row>
    <row r="3" spans="1:5">
      <c r="A3" s="3" t="s">
        <v>471</v>
      </c>
      <c r="B3" s="565">
        <v>43857</v>
      </c>
      <c r="C3" s="3" t="s">
        <v>505</v>
      </c>
      <c r="D3" s="3" t="s">
        <v>506</v>
      </c>
      <c r="E3" s="3" t="s">
        <v>504</v>
      </c>
    </row>
    <row r="4" spans="1:5">
      <c r="A4" s="3" t="s">
        <v>471</v>
      </c>
      <c r="B4" s="565">
        <v>43899</v>
      </c>
      <c r="C4" s="3" t="s">
        <v>507</v>
      </c>
      <c r="D4" s="3" t="s">
        <v>508</v>
      </c>
      <c r="E4" s="3" t="s">
        <v>504</v>
      </c>
    </row>
    <row r="5" spans="1:5">
      <c r="A5" s="3" t="s">
        <v>471</v>
      </c>
      <c r="B5" s="565">
        <v>43931</v>
      </c>
      <c r="C5" s="3" t="s">
        <v>509</v>
      </c>
      <c r="D5" s="3" t="s">
        <v>510</v>
      </c>
      <c r="E5" s="3" t="s">
        <v>504</v>
      </c>
    </row>
    <row r="6" spans="1:5">
      <c r="A6" s="3" t="s">
        <v>471</v>
      </c>
      <c r="B6" s="565">
        <v>43932</v>
      </c>
      <c r="C6" s="3" t="s">
        <v>511</v>
      </c>
      <c r="D6" s="3" t="s">
        <v>512</v>
      </c>
      <c r="E6" s="3" t="s">
        <v>504</v>
      </c>
    </row>
    <row r="7" spans="1:5">
      <c r="A7" s="3" t="s">
        <v>471</v>
      </c>
      <c r="B7" s="565">
        <v>43933</v>
      </c>
      <c r="C7" s="3" t="s">
        <v>513</v>
      </c>
      <c r="D7" s="3" t="s">
        <v>514</v>
      </c>
      <c r="E7" s="3" t="s">
        <v>504</v>
      </c>
    </row>
    <row r="8" spans="1:5">
      <c r="A8" s="3" t="s">
        <v>471</v>
      </c>
      <c r="B8" s="565">
        <v>43934</v>
      </c>
      <c r="C8" s="3" t="s">
        <v>515</v>
      </c>
      <c r="D8" s="3" t="s">
        <v>514</v>
      </c>
      <c r="E8" s="3" t="s">
        <v>504</v>
      </c>
    </row>
    <row r="9" spans="1:5">
      <c r="A9" s="3" t="s">
        <v>471</v>
      </c>
      <c r="B9" s="565">
        <v>43946</v>
      </c>
      <c r="C9" s="3" t="s">
        <v>516</v>
      </c>
      <c r="D9" s="3" t="s">
        <v>517</v>
      </c>
      <c r="E9" s="3" t="s">
        <v>504</v>
      </c>
    </row>
    <row r="10" spans="1:5">
      <c r="A10" s="3" t="s">
        <v>471</v>
      </c>
      <c r="B10" s="565">
        <v>43983</v>
      </c>
      <c r="C10" s="3" t="s">
        <v>518</v>
      </c>
      <c r="D10" s="3" t="s">
        <v>519</v>
      </c>
      <c r="E10" s="3" t="s">
        <v>504</v>
      </c>
    </row>
    <row r="11" spans="1:5">
      <c r="A11" s="3" t="s">
        <v>471</v>
      </c>
      <c r="B11" s="565">
        <v>43990</v>
      </c>
      <c r="C11" s="3" t="s">
        <v>520</v>
      </c>
      <c r="D11" s="3" t="s">
        <v>521</v>
      </c>
      <c r="E11" s="3" t="s">
        <v>504</v>
      </c>
    </row>
    <row r="12" spans="1:5">
      <c r="A12" s="3" t="s">
        <v>471</v>
      </c>
      <c r="B12" s="565">
        <v>44109</v>
      </c>
      <c r="C12" s="3" t="s">
        <v>522</v>
      </c>
      <c r="D12" s="3" t="s">
        <v>523</v>
      </c>
      <c r="E12" s="3" t="s">
        <v>504</v>
      </c>
    </row>
    <row r="13" spans="1:5">
      <c r="A13" s="3" t="s">
        <v>471</v>
      </c>
      <c r="B13" s="565">
        <v>44190</v>
      </c>
      <c r="C13" s="3" t="s">
        <v>524</v>
      </c>
      <c r="D13" s="3" t="s">
        <v>525</v>
      </c>
      <c r="E13" s="3" t="s">
        <v>504</v>
      </c>
    </row>
    <row r="14" spans="1:5">
      <c r="A14" s="3" t="s">
        <v>471</v>
      </c>
      <c r="B14" s="565">
        <v>44193</v>
      </c>
      <c r="C14" s="3" t="s">
        <v>526</v>
      </c>
      <c r="D14" s="3" t="s">
        <v>527</v>
      </c>
      <c r="E14" s="3" t="s">
        <v>504</v>
      </c>
    </row>
    <row r="15" spans="1:5">
      <c r="A15" s="3" t="s">
        <v>471</v>
      </c>
      <c r="B15" s="565">
        <v>44197</v>
      </c>
      <c r="C15" s="3" t="s">
        <v>502</v>
      </c>
      <c r="D15" s="3" t="s">
        <v>503</v>
      </c>
      <c r="E15" s="3" t="s">
        <v>504</v>
      </c>
    </row>
    <row r="16" spans="1:5">
      <c r="A16" s="3" t="s">
        <v>471</v>
      </c>
      <c r="B16" s="565">
        <v>44222</v>
      </c>
      <c r="C16" s="3" t="s">
        <v>505</v>
      </c>
      <c r="D16" s="3" t="s">
        <v>506</v>
      </c>
      <c r="E16" s="3" t="s">
        <v>504</v>
      </c>
    </row>
    <row r="17" spans="1:5">
      <c r="A17" s="3" t="s">
        <v>471</v>
      </c>
      <c r="B17" s="565">
        <v>44263</v>
      </c>
      <c r="C17" s="3" t="s">
        <v>507</v>
      </c>
      <c r="D17" s="3" t="s">
        <v>528</v>
      </c>
      <c r="E17" s="3" t="s">
        <v>504</v>
      </c>
    </row>
    <row r="18" spans="1:5">
      <c r="A18" s="3" t="s">
        <v>471</v>
      </c>
      <c r="B18" s="565">
        <v>44288</v>
      </c>
      <c r="C18" s="3" t="s">
        <v>509</v>
      </c>
      <c r="D18" s="3" t="s">
        <v>510</v>
      </c>
      <c r="E18" s="3" t="s">
        <v>504</v>
      </c>
    </row>
    <row r="19" spans="1:5">
      <c r="A19" s="3" t="s">
        <v>471</v>
      </c>
      <c r="B19" s="565">
        <v>44289</v>
      </c>
      <c r="C19" s="3" t="s">
        <v>511</v>
      </c>
      <c r="D19" s="3" t="s">
        <v>512</v>
      </c>
      <c r="E19" s="3" t="s">
        <v>504</v>
      </c>
    </row>
    <row r="20" spans="1:5">
      <c r="A20" s="3" t="s">
        <v>471</v>
      </c>
      <c r="B20" s="565">
        <v>44290</v>
      </c>
      <c r="C20" s="3" t="s">
        <v>513</v>
      </c>
      <c r="D20" s="3" t="s">
        <v>514</v>
      </c>
      <c r="E20" s="3" t="s">
        <v>504</v>
      </c>
    </row>
    <row r="21" spans="1:5">
      <c r="A21" s="3" t="s">
        <v>471</v>
      </c>
      <c r="B21" s="565">
        <v>44291</v>
      </c>
      <c r="C21" s="3" t="s">
        <v>515</v>
      </c>
      <c r="D21" s="3" t="s">
        <v>514</v>
      </c>
      <c r="E21" s="3" t="s">
        <v>504</v>
      </c>
    </row>
    <row r="22" spans="1:5">
      <c r="A22" s="3" t="s">
        <v>471</v>
      </c>
      <c r="B22" s="565">
        <v>44311</v>
      </c>
      <c r="C22" s="3" t="s">
        <v>516</v>
      </c>
      <c r="D22" s="3" t="s">
        <v>517</v>
      </c>
      <c r="E22" s="3" t="s">
        <v>504</v>
      </c>
    </row>
    <row r="23" spans="1:5">
      <c r="A23" s="3" t="s">
        <v>471</v>
      </c>
      <c r="B23" s="565">
        <v>44312</v>
      </c>
      <c r="C23" s="3" t="s">
        <v>529</v>
      </c>
      <c r="D23" s="3" t="s">
        <v>517</v>
      </c>
      <c r="E23" s="3" t="s">
        <v>504</v>
      </c>
    </row>
    <row r="24" spans="1:5">
      <c r="A24" s="3" t="s">
        <v>471</v>
      </c>
      <c r="B24" s="565">
        <v>44347</v>
      </c>
      <c r="C24" s="3" t="s">
        <v>518</v>
      </c>
      <c r="D24" s="3" t="s">
        <v>530</v>
      </c>
      <c r="E24" s="3" t="s">
        <v>504</v>
      </c>
    </row>
    <row r="25" spans="1:5">
      <c r="A25" s="3" t="s">
        <v>471</v>
      </c>
      <c r="B25" s="565">
        <v>44361</v>
      </c>
      <c r="C25" s="3" t="s">
        <v>520</v>
      </c>
      <c r="D25" s="3" t="s">
        <v>521</v>
      </c>
      <c r="E25" s="3" t="s">
        <v>504</v>
      </c>
    </row>
    <row r="26" spans="1:5">
      <c r="A26" s="3" t="s">
        <v>471</v>
      </c>
      <c r="B26" s="565">
        <v>44473</v>
      </c>
      <c r="C26" s="3" t="s">
        <v>522</v>
      </c>
      <c r="D26" s="3" t="s">
        <v>531</v>
      </c>
      <c r="E26" s="3" t="s">
        <v>504</v>
      </c>
    </row>
    <row r="27" spans="1:5">
      <c r="A27" s="3" t="s">
        <v>471</v>
      </c>
      <c r="B27" s="565">
        <v>44555</v>
      </c>
      <c r="C27" s="3" t="s">
        <v>524</v>
      </c>
      <c r="D27" s="3" t="s">
        <v>525</v>
      </c>
      <c r="E27" s="3" t="s">
        <v>504</v>
      </c>
    </row>
    <row r="28" spans="1:5">
      <c r="A28" s="3" t="s">
        <v>471</v>
      </c>
      <c r="B28" s="565">
        <v>44556</v>
      </c>
      <c r="C28" s="3" t="s">
        <v>526</v>
      </c>
      <c r="D28" s="3" t="s">
        <v>527</v>
      </c>
      <c r="E28" s="3" t="s">
        <v>504</v>
      </c>
    </row>
    <row r="29" spans="1:5">
      <c r="A29" s="3" t="s">
        <v>471</v>
      </c>
      <c r="B29" s="565">
        <v>44557</v>
      </c>
      <c r="C29" s="3" t="s">
        <v>532</v>
      </c>
      <c r="D29" s="3" t="s">
        <v>533</v>
      </c>
      <c r="E29" s="3" t="s">
        <v>504</v>
      </c>
    </row>
    <row r="30" spans="1:5">
      <c r="A30" s="3" t="s">
        <v>471</v>
      </c>
      <c r="B30" s="565">
        <v>44558</v>
      </c>
      <c r="C30" s="3" t="s">
        <v>534</v>
      </c>
      <c r="D30" s="3" t="s">
        <v>535</v>
      </c>
      <c r="E30" s="3" t="s">
        <v>504</v>
      </c>
    </row>
    <row r="31" spans="1:5">
      <c r="A31" s="3" t="s">
        <v>472</v>
      </c>
      <c r="B31" s="565">
        <v>43831</v>
      </c>
      <c r="C31" s="3" t="s">
        <v>502</v>
      </c>
      <c r="D31" s="3" t="s">
        <v>503</v>
      </c>
      <c r="E31" s="3" t="s">
        <v>536</v>
      </c>
    </row>
    <row r="32" spans="1:5">
      <c r="A32" s="3" t="s">
        <v>472</v>
      </c>
      <c r="B32" s="565">
        <v>43857</v>
      </c>
      <c r="C32" s="3" t="s">
        <v>505</v>
      </c>
      <c r="D32" s="3" t="s">
        <v>506</v>
      </c>
      <c r="E32" s="3" t="s">
        <v>536</v>
      </c>
    </row>
    <row r="33" spans="1:5">
      <c r="A33" s="3" t="s">
        <v>472</v>
      </c>
      <c r="B33" s="565">
        <v>43931</v>
      </c>
      <c r="C33" s="3" t="s">
        <v>509</v>
      </c>
      <c r="D33" s="3" t="s">
        <v>510</v>
      </c>
      <c r="E33" s="3" t="s">
        <v>536</v>
      </c>
    </row>
    <row r="34" spans="1:5">
      <c r="A34" s="3" t="s">
        <v>472</v>
      </c>
      <c r="B34" s="565">
        <v>43932</v>
      </c>
      <c r="C34" s="3" t="s">
        <v>511</v>
      </c>
      <c r="D34" s="3" t="s">
        <v>512</v>
      </c>
      <c r="E34" s="3" t="s">
        <v>536</v>
      </c>
    </row>
    <row r="35" spans="1:5">
      <c r="A35" s="3" t="s">
        <v>472</v>
      </c>
      <c r="B35" s="565">
        <v>43933</v>
      </c>
      <c r="C35" s="3" t="s">
        <v>513</v>
      </c>
      <c r="D35" s="3" t="s">
        <v>514</v>
      </c>
      <c r="E35" s="3" t="s">
        <v>536</v>
      </c>
    </row>
    <row r="36" spans="1:5">
      <c r="A36" s="3" t="s">
        <v>472</v>
      </c>
      <c r="B36" s="565">
        <v>43934</v>
      </c>
      <c r="C36" s="3" t="s">
        <v>515</v>
      </c>
      <c r="D36" s="3" t="s">
        <v>514</v>
      </c>
      <c r="E36" s="3" t="s">
        <v>536</v>
      </c>
    </row>
    <row r="37" spans="1:5">
      <c r="A37" s="3" t="s">
        <v>472</v>
      </c>
      <c r="B37" s="565">
        <v>43946</v>
      </c>
      <c r="C37" s="3" t="s">
        <v>516</v>
      </c>
      <c r="D37" s="3" t="s">
        <v>517</v>
      </c>
      <c r="E37" s="3" t="s">
        <v>536</v>
      </c>
    </row>
    <row r="38" spans="1:5">
      <c r="A38" s="3" t="s">
        <v>472</v>
      </c>
      <c r="B38" s="565">
        <v>43990</v>
      </c>
      <c r="C38" s="3" t="s">
        <v>520</v>
      </c>
      <c r="D38" s="3" t="s">
        <v>521</v>
      </c>
      <c r="E38" s="3" t="s">
        <v>536</v>
      </c>
    </row>
    <row r="39" spans="1:5">
      <c r="A39" s="3" t="s">
        <v>472</v>
      </c>
      <c r="B39" s="565">
        <v>44046</v>
      </c>
      <c r="C39" s="3" t="s">
        <v>537</v>
      </c>
      <c r="D39" s="3" t="s">
        <v>538</v>
      </c>
      <c r="E39" s="3" t="s">
        <v>536</v>
      </c>
    </row>
    <row r="40" spans="1:5">
      <c r="A40" s="3" t="s">
        <v>472</v>
      </c>
      <c r="B40" s="565">
        <v>44109</v>
      </c>
      <c r="C40" s="3" t="s">
        <v>522</v>
      </c>
      <c r="D40" s="3" t="s">
        <v>523</v>
      </c>
      <c r="E40" s="3" t="s">
        <v>536</v>
      </c>
    </row>
    <row r="41" spans="1:5">
      <c r="A41" s="3" t="s">
        <v>472</v>
      </c>
      <c r="B41" s="565">
        <v>44190</v>
      </c>
      <c r="C41" s="3" t="s">
        <v>524</v>
      </c>
      <c r="D41" s="3" t="s">
        <v>525</v>
      </c>
      <c r="E41" s="3" t="s">
        <v>536</v>
      </c>
    </row>
    <row r="42" spans="1:5">
      <c r="A42" s="3" t="s">
        <v>472</v>
      </c>
      <c r="B42" s="565">
        <v>44191</v>
      </c>
      <c r="C42" s="3" t="s">
        <v>526</v>
      </c>
      <c r="D42" s="3" t="s">
        <v>527</v>
      </c>
      <c r="E42" s="3" t="s">
        <v>536</v>
      </c>
    </row>
    <row r="43" spans="1:5">
      <c r="A43" s="3" t="s">
        <v>472</v>
      </c>
      <c r="B43" s="565">
        <v>44193</v>
      </c>
      <c r="C43" s="3" t="s">
        <v>539</v>
      </c>
      <c r="D43" s="3" t="s">
        <v>527</v>
      </c>
      <c r="E43" s="3" t="s">
        <v>536</v>
      </c>
    </row>
    <row r="44" spans="1:5">
      <c r="A44" s="3" t="s">
        <v>472</v>
      </c>
      <c r="B44" s="565">
        <v>44197</v>
      </c>
      <c r="C44" s="3" t="s">
        <v>502</v>
      </c>
      <c r="D44" s="3" t="s">
        <v>503</v>
      </c>
      <c r="E44" s="3" t="s">
        <v>540</v>
      </c>
    </row>
    <row r="45" spans="1:5">
      <c r="A45" s="3" t="s">
        <v>472</v>
      </c>
      <c r="B45" s="565">
        <v>44222</v>
      </c>
      <c r="C45" s="3" t="s">
        <v>505</v>
      </c>
      <c r="D45" s="3" t="s">
        <v>506</v>
      </c>
      <c r="E45" s="3" t="s">
        <v>540</v>
      </c>
    </row>
    <row r="46" spans="1:5">
      <c r="A46" s="3" t="s">
        <v>472</v>
      </c>
      <c r="B46" s="565">
        <v>44288</v>
      </c>
      <c r="C46" s="3" t="s">
        <v>509</v>
      </c>
      <c r="D46" s="3" t="s">
        <v>510</v>
      </c>
      <c r="E46" s="3" t="s">
        <v>540</v>
      </c>
    </row>
    <row r="47" spans="1:5">
      <c r="A47" s="3" t="s">
        <v>472</v>
      </c>
      <c r="B47" s="565">
        <v>44289</v>
      </c>
      <c r="C47" s="3" t="s">
        <v>511</v>
      </c>
      <c r="D47" s="3" t="s">
        <v>512</v>
      </c>
      <c r="E47" s="3" t="s">
        <v>540</v>
      </c>
    </row>
    <row r="48" spans="1:5">
      <c r="A48" s="3" t="s">
        <v>472</v>
      </c>
      <c r="B48" s="565">
        <v>44290</v>
      </c>
      <c r="C48" s="3" t="s">
        <v>513</v>
      </c>
      <c r="D48" s="3" t="s">
        <v>514</v>
      </c>
      <c r="E48" s="3" t="s">
        <v>540</v>
      </c>
    </row>
    <row r="49" spans="1:5">
      <c r="A49" s="3" t="s">
        <v>472</v>
      </c>
      <c r="B49" s="565">
        <v>44291</v>
      </c>
      <c r="C49" s="3" t="s">
        <v>515</v>
      </c>
      <c r="D49" s="3" t="s">
        <v>514</v>
      </c>
      <c r="E49" s="3" t="s">
        <v>540</v>
      </c>
    </row>
    <row r="50" spans="1:5">
      <c r="A50" s="3" t="s">
        <v>472</v>
      </c>
      <c r="B50" s="565">
        <v>44311</v>
      </c>
      <c r="C50" s="3" t="s">
        <v>516</v>
      </c>
      <c r="D50" s="3" t="s">
        <v>517</v>
      </c>
      <c r="E50" s="3" t="s">
        <v>540</v>
      </c>
    </row>
    <row r="51" spans="1:5">
      <c r="A51" s="3" t="s">
        <v>472</v>
      </c>
      <c r="B51" s="565">
        <v>44312</v>
      </c>
      <c r="C51" s="3" t="s">
        <v>529</v>
      </c>
      <c r="D51" s="3" t="s">
        <v>517</v>
      </c>
      <c r="E51" s="3" t="s">
        <v>540</v>
      </c>
    </row>
    <row r="52" spans="1:5">
      <c r="A52" s="3" t="s">
        <v>472</v>
      </c>
      <c r="B52" s="565">
        <v>44361</v>
      </c>
      <c r="C52" s="3" t="s">
        <v>520</v>
      </c>
      <c r="D52" s="3" t="s">
        <v>521</v>
      </c>
      <c r="E52" s="3" t="s">
        <v>540</v>
      </c>
    </row>
    <row r="53" spans="1:5">
      <c r="A53" s="3" t="s">
        <v>472</v>
      </c>
      <c r="B53" s="565">
        <v>44410</v>
      </c>
      <c r="C53" s="3" t="s">
        <v>537</v>
      </c>
      <c r="D53" s="3" t="s">
        <v>541</v>
      </c>
      <c r="E53" s="3" t="s">
        <v>540</v>
      </c>
    </row>
    <row r="54" spans="1:5">
      <c r="A54" s="3" t="s">
        <v>472</v>
      </c>
      <c r="B54" s="565">
        <v>44473</v>
      </c>
      <c r="C54" s="3" t="s">
        <v>522</v>
      </c>
      <c r="D54" s="3" t="s">
        <v>523</v>
      </c>
      <c r="E54" s="3" t="s">
        <v>540</v>
      </c>
    </row>
    <row r="55" spans="1:5">
      <c r="A55" s="3" t="s">
        <v>472</v>
      </c>
      <c r="B55" s="565">
        <v>44555</v>
      </c>
      <c r="C55" s="3" t="s">
        <v>524</v>
      </c>
      <c r="D55" s="3" t="s">
        <v>525</v>
      </c>
      <c r="E55" s="3" t="s">
        <v>540</v>
      </c>
    </row>
    <row r="56" spans="1:5">
      <c r="A56" s="3" t="s">
        <v>472</v>
      </c>
      <c r="B56" s="565">
        <v>44556</v>
      </c>
      <c r="C56" s="3" t="s">
        <v>526</v>
      </c>
      <c r="D56" s="3" t="s">
        <v>527</v>
      </c>
      <c r="E56" s="3" t="s">
        <v>540</v>
      </c>
    </row>
    <row r="57" spans="1:5">
      <c r="A57" s="3" t="s">
        <v>472</v>
      </c>
      <c r="B57" s="565">
        <v>44557</v>
      </c>
      <c r="C57" s="3" t="s">
        <v>532</v>
      </c>
      <c r="D57" s="3" t="s">
        <v>533</v>
      </c>
      <c r="E57" s="3" t="s">
        <v>540</v>
      </c>
    </row>
    <row r="58" spans="1:5">
      <c r="A58" s="3" t="s">
        <v>472</v>
      </c>
      <c r="B58" s="565">
        <v>44558</v>
      </c>
      <c r="C58" s="3" t="s">
        <v>534</v>
      </c>
      <c r="D58" s="3" t="s">
        <v>535</v>
      </c>
      <c r="E58" s="3" t="s">
        <v>540</v>
      </c>
    </row>
    <row r="59" spans="1:5">
      <c r="A59" s="3" t="s">
        <v>473</v>
      </c>
      <c r="B59" s="565">
        <v>43831</v>
      </c>
      <c r="C59" s="3" t="s">
        <v>502</v>
      </c>
      <c r="D59" s="3" t="s">
        <v>503</v>
      </c>
      <c r="E59" s="3" t="s">
        <v>542</v>
      </c>
    </row>
    <row r="60" spans="1:5">
      <c r="A60" s="3" t="s">
        <v>473</v>
      </c>
      <c r="B60" s="565">
        <v>43857</v>
      </c>
      <c r="C60" s="3" t="s">
        <v>505</v>
      </c>
      <c r="D60" s="3" t="s">
        <v>506</v>
      </c>
      <c r="E60" s="3" t="s">
        <v>542</v>
      </c>
    </row>
    <row r="61" spans="1:5">
      <c r="A61" s="3" t="s">
        <v>473</v>
      </c>
      <c r="B61" s="565">
        <v>43931</v>
      </c>
      <c r="C61" s="3" t="s">
        <v>509</v>
      </c>
      <c r="D61" s="3" t="s">
        <v>510</v>
      </c>
      <c r="E61" s="3" t="s">
        <v>542</v>
      </c>
    </row>
    <row r="62" spans="1:5">
      <c r="A62" s="3" t="s">
        <v>473</v>
      </c>
      <c r="B62" s="565">
        <v>43932</v>
      </c>
      <c r="C62" s="3" t="s">
        <v>543</v>
      </c>
      <c r="D62" s="3" t="s">
        <v>512</v>
      </c>
      <c r="E62" s="3" t="s">
        <v>542</v>
      </c>
    </row>
    <row r="63" spans="1:5">
      <c r="A63" s="3" t="s">
        <v>473</v>
      </c>
      <c r="B63" s="565">
        <v>43934</v>
      </c>
      <c r="C63" s="3" t="s">
        <v>515</v>
      </c>
      <c r="D63" s="3" t="s">
        <v>514</v>
      </c>
      <c r="E63" s="3" t="s">
        <v>542</v>
      </c>
    </row>
    <row r="64" spans="1:5">
      <c r="A64" s="3" t="s">
        <v>473</v>
      </c>
      <c r="B64" s="565">
        <v>43946</v>
      </c>
      <c r="C64" s="3" t="s">
        <v>516</v>
      </c>
      <c r="D64" s="3" t="s">
        <v>517</v>
      </c>
      <c r="E64" s="3" t="s">
        <v>542</v>
      </c>
    </row>
    <row r="65" spans="1:5">
      <c r="A65" s="3" t="s">
        <v>473</v>
      </c>
      <c r="B65" s="565">
        <v>43955</v>
      </c>
      <c r="C65" s="3" t="s">
        <v>544</v>
      </c>
      <c r="D65" s="3" t="s">
        <v>523</v>
      </c>
      <c r="E65" s="3" t="s">
        <v>542</v>
      </c>
    </row>
    <row r="66" spans="1:5">
      <c r="A66" s="3" t="s">
        <v>473</v>
      </c>
      <c r="B66" s="565">
        <v>43990</v>
      </c>
      <c r="C66" s="3" t="s">
        <v>520</v>
      </c>
      <c r="D66" s="3" t="s">
        <v>521</v>
      </c>
      <c r="E66" s="3" t="s">
        <v>542</v>
      </c>
    </row>
    <row r="67" spans="1:5">
      <c r="A67" s="3" t="s">
        <v>473</v>
      </c>
      <c r="B67" s="565">
        <v>44046</v>
      </c>
      <c r="C67" s="3" t="s">
        <v>545</v>
      </c>
      <c r="D67" s="3" t="s">
        <v>546</v>
      </c>
      <c r="E67" s="3" t="s">
        <v>542</v>
      </c>
    </row>
    <row r="68" spans="1:5">
      <c r="A68" s="3" t="s">
        <v>473</v>
      </c>
      <c r="B68" s="565">
        <v>44189</v>
      </c>
      <c r="C68" s="3" t="s">
        <v>547</v>
      </c>
      <c r="D68" s="3" t="s">
        <v>548</v>
      </c>
      <c r="E68" s="3" t="s">
        <v>542</v>
      </c>
    </row>
    <row r="69" spans="1:5">
      <c r="A69" s="3" t="s">
        <v>473</v>
      </c>
      <c r="B69" s="565">
        <v>44190</v>
      </c>
      <c r="C69" s="3" t="s">
        <v>549</v>
      </c>
      <c r="D69" s="3" t="s">
        <v>525</v>
      </c>
      <c r="E69" s="3" t="s">
        <v>542</v>
      </c>
    </row>
    <row r="70" spans="1:5">
      <c r="A70" s="3" t="s">
        <v>473</v>
      </c>
      <c r="B70" s="565">
        <v>44193</v>
      </c>
      <c r="C70" s="3" t="s">
        <v>526</v>
      </c>
      <c r="D70" s="3" t="s">
        <v>527</v>
      </c>
      <c r="E70" s="3" t="s">
        <v>542</v>
      </c>
    </row>
    <row r="71" spans="1:5">
      <c r="A71" s="3" t="s">
        <v>473</v>
      </c>
      <c r="B71" s="565">
        <v>44196</v>
      </c>
      <c r="C71" s="3" t="s">
        <v>550</v>
      </c>
      <c r="D71" s="3" t="s">
        <v>548</v>
      </c>
      <c r="E71" s="3" t="s">
        <v>542</v>
      </c>
    </row>
    <row r="72" spans="1:5">
      <c r="A72" s="3" t="s">
        <v>473</v>
      </c>
      <c r="B72" s="565">
        <v>44197</v>
      </c>
      <c r="C72" s="3" t="s">
        <v>502</v>
      </c>
      <c r="D72" s="3" t="s">
        <v>503</v>
      </c>
      <c r="E72" s="3" t="s">
        <v>542</v>
      </c>
    </row>
    <row r="73" spans="1:5">
      <c r="A73" s="3" t="s">
        <v>473</v>
      </c>
      <c r="B73" s="565">
        <v>44222</v>
      </c>
      <c r="C73" s="3" t="s">
        <v>505</v>
      </c>
      <c r="D73" s="3" t="s">
        <v>506</v>
      </c>
      <c r="E73" s="3" t="s">
        <v>542</v>
      </c>
    </row>
    <row r="74" spans="1:5">
      <c r="A74" s="3" t="s">
        <v>473</v>
      </c>
      <c r="B74" s="565">
        <v>44288</v>
      </c>
      <c r="C74" s="3" t="s">
        <v>509</v>
      </c>
      <c r="D74" s="3" t="s">
        <v>510</v>
      </c>
      <c r="E74" s="3" t="s">
        <v>542</v>
      </c>
    </row>
    <row r="75" spans="1:5">
      <c r="A75" s="3" t="s">
        <v>473</v>
      </c>
      <c r="B75" s="565">
        <v>44289</v>
      </c>
      <c r="C75" s="3" t="s">
        <v>511</v>
      </c>
      <c r="D75" s="3" t="s">
        <v>512</v>
      </c>
      <c r="E75" s="3" t="s">
        <v>542</v>
      </c>
    </row>
    <row r="76" spans="1:5">
      <c r="A76" s="3" t="s">
        <v>473</v>
      </c>
      <c r="B76" s="565">
        <v>44290</v>
      </c>
      <c r="C76" s="3" t="s">
        <v>513</v>
      </c>
      <c r="D76" s="3" t="s">
        <v>514</v>
      </c>
      <c r="E76" s="3" t="s">
        <v>542</v>
      </c>
    </row>
    <row r="77" spans="1:5">
      <c r="A77" s="3" t="s">
        <v>473</v>
      </c>
      <c r="B77" s="565">
        <v>44291</v>
      </c>
      <c r="C77" s="3" t="s">
        <v>515</v>
      </c>
      <c r="D77" s="3" t="s">
        <v>514</v>
      </c>
      <c r="E77" s="3" t="s">
        <v>542</v>
      </c>
    </row>
    <row r="78" spans="1:5">
      <c r="A78" s="3" t="s">
        <v>473</v>
      </c>
      <c r="B78" s="565">
        <v>44311</v>
      </c>
      <c r="C78" s="3" t="s">
        <v>516</v>
      </c>
      <c r="D78" s="3" t="s">
        <v>517</v>
      </c>
      <c r="E78" s="3" t="s">
        <v>542</v>
      </c>
    </row>
    <row r="79" spans="1:5">
      <c r="A79" s="3" t="s">
        <v>473</v>
      </c>
      <c r="B79" s="565">
        <v>44312</v>
      </c>
      <c r="C79" s="3" t="s">
        <v>529</v>
      </c>
      <c r="D79" s="3" t="s">
        <v>517</v>
      </c>
      <c r="E79" s="3" t="s">
        <v>542</v>
      </c>
    </row>
    <row r="80" spans="1:5">
      <c r="A80" s="3" t="s">
        <v>473</v>
      </c>
      <c r="B80" s="565">
        <v>44319</v>
      </c>
      <c r="C80" s="3" t="s">
        <v>544</v>
      </c>
      <c r="D80" s="3" t="s">
        <v>523</v>
      </c>
      <c r="E80" s="3" t="s">
        <v>542</v>
      </c>
    </row>
    <row r="81" spans="1:5">
      <c r="A81" s="3" t="s">
        <v>473</v>
      </c>
      <c r="B81" s="565">
        <v>44361</v>
      </c>
      <c r="C81" s="3" t="s">
        <v>520</v>
      </c>
      <c r="D81" s="3" t="s">
        <v>521</v>
      </c>
      <c r="E81" s="3" t="s">
        <v>542</v>
      </c>
    </row>
    <row r="82" spans="1:5">
      <c r="A82" s="3" t="s">
        <v>473</v>
      </c>
      <c r="B82" s="565">
        <v>44410</v>
      </c>
      <c r="C82" s="3" t="s">
        <v>545</v>
      </c>
      <c r="D82" s="3" t="s">
        <v>546</v>
      </c>
      <c r="E82" s="3" t="s">
        <v>542</v>
      </c>
    </row>
    <row r="83" spans="1:5">
      <c r="A83" s="3" t="s">
        <v>473</v>
      </c>
      <c r="B83" s="565">
        <v>44554</v>
      </c>
      <c r="C83" s="3" t="s">
        <v>547</v>
      </c>
      <c r="D83" s="3" t="s">
        <v>548</v>
      </c>
      <c r="E83" s="3" t="s">
        <v>542</v>
      </c>
    </row>
    <row r="84" spans="1:5">
      <c r="A84" s="3" t="s">
        <v>473</v>
      </c>
      <c r="B84" s="565">
        <v>44555</v>
      </c>
      <c r="C84" s="3" t="s">
        <v>524</v>
      </c>
      <c r="D84" s="3" t="s">
        <v>525</v>
      </c>
      <c r="E84" s="3" t="s">
        <v>542</v>
      </c>
    </row>
    <row r="85" spans="1:5">
      <c r="A85" s="3" t="s">
        <v>473</v>
      </c>
      <c r="B85" s="565">
        <v>44556</v>
      </c>
      <c r="C85" s="3" t="s">
        <v>526</v>
      </c>
      <c r="D85" s="3" t="s">
        <v>527</v>
      </c>
      <c r="E85" s="3" t="s">
        <v>542</v>
      </c>
    </row>
    <row r="86" spans="1:5">
      <c r="A86" s="3" t="s">
        <v>473</v>
      </c>
      <c r="B86" s="565">
        <v>44557</v>
      </c>
      <c r="C86" s="3" t="s">
        <v>532</v>
      </c>
      <c r="D86" s="3" t="s">
        <v>533</v>
      </c>
      <c r="E86" s="3" t="s">
        <v>542</v>
      </c>
    </row>
    <row r="87" spans="1:5">
      <c r="A87" s="3" t="s">
        <v>473</v>
      </c>
      <c r="B87" s="565">
        <v>44558</v>
      </c>
      <c r="C87" s="3" t="s">
        <v>534</v>
      </c>
      <c r="D87" s="3" t="s">
        <v>535</v>
      </c>
      <c r="E87" s="3" t="s">
        <v>542</v>
      </c>
    </row>
    <row r="88" spans="1:5">
      <c r="A88" s="3" t="s">
        <v>473</v>
      </c>
      <c r="B88" s="565">
        <v>44561</v>
      </c>
      <c r="C88" s="3" t="s">
        <v>550</v>
      </c>
      <c r="D88" s="3" t="s">
        <v>548</v>
      </c>
      <c r="E88" s="3" t="s">
        <v>542</v>
      </c>
    </row>
    <row r="89" spans="1:5">
      <c r="A89" s="3" t="s">
        <v>474</v>
      </c>
      <c r="B89" s="565">
        <v>43831</v>
      </c>
      <c r="C89" s="3" t="s">
        <v>502</v>
      </c>
      <c r="D89" s="3" t="s">
        <v>503</v>
      </c>
      <c r="E89" s="3" t="s">
        <v>551</v>
      </c>
    </row>
    <row r="90" spans="1:5">
      <c r="A90" s="3" t="s">
        <v>474</v>
      </c>
      <c r="B90" s="565">
        <v>43857</v>
      </c>
      <c r="C90" s="3" t="s">
        <v>505</v>
      </c>
      <c r="D90" s="3" t="s">
        <v>506</v>
      </c>
      <c r="E90" s="3" t="s">
        <v>551</v>
      </c>
    </row>
    <row r="91" spans="1:5">
      <c r="A91" s="3" t="s">
        <v>474</v>
      </c>
      <c r="B91" s="565">
        <v>43931</v>
      </c>
      <c r="C91" s="3" t="s">
        <v>509</v>
      </c>
      <c r="D91" s="3" t="s">
        <v>510</v>
      </c>
      <c r="E91" s="3" t="s">
        <v>551</v>
      </c>
    </row>
    <row r="92" spans="1:5">
      <c r="A92" s="3" t="s">
        <v>474</v>
      </c>
      <c r="B92" s="565">
        <v>43932</v>
      </c>
      <c r="C92" s="3" t="s">
        <v>511</v>
      </c>
      <c r="D92" s="3" t="s">
        <v>512</v>
      </c>
      <c r="E92" s="3" t="s">
        <v>551</v>
      </c>
    </row>
    <row r="93" spans="1:5">
      <c r="A93" s="3" t="s">
        <v>474</v>
      </c>
      <c r="B93" s="565">
        <v>43933</v>
      </c>
      <c r="C93" s="3" t="s">
        <v>513</v>
      </c>
      <c r="D93" s="3" t="s">
        <v>514</v>
      </c>
      <c r="E93" s="3" t="s">
        <v>551</v>
      </c>
    </row>
    <row r="94" spans="1:5">
      <c r="A94" s="3" t="s">
        <v>474</v>
      </c>
      <c r="B94" s="565">
        <v>43934</v>
      </c>
      <c r="C94" s="3" t="s">
        <v>515</v>
      </c>
      <c r="D94" s="3" t="s">
        <v>514</v>
      </c>
      <c r="E94" s="3" t="s">
        <v>551</v>
      </c>
    </row>
    <row r="95" spans="1:5">
      <c r="A95" s="3" t="s">
        <v>474</v>
      </c>
      <c r="B95" s="565">
        <v>43946</v>
      </c>
      <c r="C95" s="3" t="s">
        <v>516</v>
      </c>
      <c r="D95" s="3" t="s">
        <v>517</v>
      </c>
      <c r="E95" s="3" t="s">
        <v>551</v>
      </c>
    </row>
    <row r="96" spans="1:5">
      <c r="A96" s="3" t="s">
        <v>474</v>
      </c>
      <c r="B96" s="565">
        <v>43955</v>
      </c>
      <c r="C96" s="3" t="s">
        <v>522</v>
      </c>
      <c r="D96" s="3" t="s">
        <v>523</v>
      </c>
      <c r="E96" s="3" t="s">
        <v>551</v>
      </c>
    </row>
    <row r="97" spans="1:5">
      <c r="A97" s="3" t="s">
        <v>474</v>
      </c>
      <c r="B97" s="565">
        <v>44109</v>
      </c>
      <c r="C97" s="3" t="s">
        <v>520</v>
      </c>
      <c r="D97" s="3" t="s">
        <v>521</v>
      </c>
      <c r="E97" s="3" t="s">
        <v>551</v>
      </c>
    </row>
    <row r="98" spans="1:5">
      <c r="A98" s="3" t="s">
        <v>474</v>
      </c>
      <c r="B98" s="565">
        <v>44190</v>
      </c>
      <c r="C98" s="3" t="s">
        <v>549</v>
      </c>
      <c r="D98" s="3" t="s">
        <v>525</v>
      </c>
      <c r="E98" s="3" t="s">
        <v>551</v>
      </c>
    </row>
    <row r="99" spans="1:5">
      <c r="A99" s="3" t="s">
        <v>474</v>
      </c>
      <c r="B99" s="565">
        <v>44191</v>
      </c>
      <c r="C99" s="3" t="s">
        <v>526</v>
      </c>
      <c r="D99" s="3" t="s">
        <v>527</v>
      </c>
      <c r="E99" s="3" t="s">
        <v>551</v>
      </c>
    </row>
    <row r="100" spans="1:5">
      <c r="A100" s="3" t="s">
        <v>474</v>
      </c>
      <c r="B100" s="565">
        <v>44193</v>
      </c>
      <c r="C100" s="3" t="s">
        <v>539</v>
      </c>
      <c r="D100" s="3" t="s">
        <v>527</v>
      </c>
      <c r="E100" s="3" t="s">
        <v>551</v>
      </c>
    </row>
    <row r="101" spans="1:5">
      <c r="A101" s="3" t="s">
        <v>474</v>
      </c>
      <c r="B101" s="565">
        <v>44197</v>
      </c>
      <c r="C101" s="3" t="s">
        <v>502</v>
      </c>
      <c r="D101" s="3" t="s">
        <v>503</v>
      </c>
      <c r="E101" s="3" t="s">
        <v>551</v>
      </c>
    </row>
    <row r="102" spans="1:5">
      <c r="A102" s="3" t="s">
        <v>474</v>
      </c>
      <c r="B102" s="565">
        <v>44222</v>
      </c>
      <c r="C102" s="3" t="s">
        <v>505</v>
      </c>
      <c r="D102" s="3" t="s">
        <v>506</v>
      </c>
      <c r="E102" s="3" t="s">
        <v>551</v>
      </c>
    </row>
    <row r="103" spans="1:5">
      <c r="A103" s="3" t="s">
        <v>474</v>
      </c>
      <c r="B103" s="565">
        <v>44288</v>
      </c>
      <c r="C103" s="3" t="s">
        <v>509</v>
      </c>
      <c r="D103" s="3" t="s">
        <v>510</v>
      </c>
      <c r="E103" s="3" t="s">
        <v>551</v>
      </c>
    </row>
    <row r="104" spans="1:5">
      <c r="A104" s="3" t="s">
        <v>474</v>
      </c>
      <c r="B104" s="565">
        <v>44289</v>
      </c>
      <c r="C104" s="3" t="s">
        <v>511</v>
      </c>
      <c r="D104" s="3" t="s">
        <v>512</v>
      </c>
      <c r="E104" s="3" t="s">
        <v>551</v>
      </c>
    </row>
    <row r="105" spans="1:5">
      <c r="A105" s="3" t="s">
        <v>474</v>
      </c>
      <c r="B105" s="565">
        <v>44290</v>
      </c>
      <c r="C105" s="3" t="s">
        <v>513</v>
      </c>
      <c r="D105" s="3" t="s">
        <v>514</v>
      </c>
      <c r="E105" s="3" t="s">
        <v>551</v>
      </c>
    </row>
    <row r="106" spans="1:5">
      <c r="A106" s="3" t="s">
        <v>474</v>
      </c>
      <c r="B106" s="565">
        <v>44291</v>
      </c>
      <c r="C106" s="3" t="s">
        <v>515</v>
      </c>
      <c r="D106" s="3" t="s">
        <v>514</v>
      </c>
      <c r="E106" s="3" t="s">
        <v>551</v>
      </c>
    </row>
    <row r="107" spans="1:5">
      <c r="A107" s="3" t="s">
        <v>474</v>
      </c>
      <c r="B107" s="565">
        <v>44311</v>
      </c>
      <c r="C107" s="3" t="s">
        <v>516</v>
      </c>
      <c r="D107" s="3" t="s">
        <v>517</v>
      </c>
      <c r="E107" s="3" t="s">
        <v>551</v>
      </c>
    </row>
    <row r="108" spans="1:5">
      <c r="A108" s="3" t="s">
        <v>474</v>
      </c>
      <c r="B108" s="565">
        <v>44312</v>
      </c>
      <c r="C108" s="3" t="s">
        <v>529</v>
      </c>
      <c r="D108" s="3" t="s">
        <v>517</v>
      </c>
      <c r="E108" s="3" t="s">
        <v>551</v>
      </c>
    </row>
    <row r="109" spans="1:5">
      <c r="A109" s="3" t="s">
        <v>474</v>
      </c>
      <c r="B109" s="565">
        <v>44319</v>
      </c>
      <c r="C109" s="3" t="s">
        <v>522</v>
      </c>
      <c r="D109" s="3" t="s">
        <v>523</v>
      </c>
      <c r="E109" s="3" t="s">
        <v>551</v>
      </c>
    </row>
    <row r="110" spans="1:5">
      <c r="A110" s="3" t="s">
        <v>474</v>
      </c>
      <c r="B110" s="565">
        <v>44473</v>
      </c>
      <c r="C110" s="3" t="s">
        <v>520</v>
      </c>
      <c r="D110" s="3" t="s">
        <v>521</v>
      </c>
      <c r="E110" s="3" t="s">
        <v>551</v>
      </c>
    </row>
    <row r="111" spans="1:5">
      <c r="A111" s="3" t="s">
        <v>474</v>
      </c>
      <c r="B111" s="565">
        <v>44554</v>
      </c>
      <c r="C111" s="3" t="s">
        <v>552</v>
      </c>
      <c r="D111" s="3" t="s">
        <v>553</v>
      </c>
      <c r="E111" s="3" t="s">
        <v>551</v>
      </c>
    </row>
    <row r="112" spans="1:5">
      <c r="A112" s="3" t="s">
        <v>474</v>
      </c>
      <c r="B112" s="565">
        <v>44555</v>
      </c>
      <c r="C112" s="3" t="s">
        <v>524</v>
      </c>
      <c r="D112" s="3" t="s">
        <v>525</v>
      </c>
      <c r="E112" s="3" t="s">
        <v>551</v>
      </c>
    </row>
    <row r="113" spans="1:5">
      <c r="A113" s="3" t="s">
        <v>474</v>
      </c>
      <c r="B113" s="565">
        <v>44556</v>
      </c>
      <c r="C113" s="3" t="s">
        <v>526</v>
      </c>
      <c r="D113" s="3" t="s">
        <v>527</v>
      </c>
      <c r="E113" s="3" t="s">
        <v>551</v>
      </c>
    </row>
    <row r="114" spans="1:5">
      <c r="A114" s="3" t="s">
        <v>474</v>
      </c>
      <c r="B114" s="565">
        <v>44557</v>
      </c>
      <c r="C114" s="3" t="s">
        <v>532</v>
      </c>
      <c r="D114" s="3" t="s">
        <v>533</v>
      </c>
      <c r="E114" s="3" t="s">
        <v>551</v>
      </c>
    </row>
    <row r="115" spans="1:5">
      <c r="A115" s="3" t="s">
        <v>474</v>
      </c>
      <c r="B115" s="565">
        <v>44558</v>
      </c>
      <c r="C115" s="3" t="s">
        <v>534</v>
      </c>
      <c r="D115" s="3" t="s">
        <v>535</v>
      </c>
      <c r="E115" s="3" t="s">
        <v>551</v>
      </c>
    </row>
    <row r="116" spans="1:5">
      <c r="A116" s="3" t="s">
        <v>475</v>
      </c>
      <c r="B116" s="565">
        <v>43831</v>
      </c>
      <c r="C116" s="3" t="s">
        <v>502</v>
      </c>
      <c r="D116" s="3" t="s">
        <v>503</v>
      </c>
      <c r="E116" s="3" t="s">
        <v>554</v>
      </c>
    </row>
    <row r="117" spans="1:5">
      <c r="A117" s="3" t="s">
        <v>475</v>
      </c>
      <c r="B117" s="565">
        <v>43856</v>
      </c>
      <c r="C117" s="3" t="s">
        <v>505</v>
      </c>
      <c r="D117" s="3" t="s">
        <v>506</v>
      </c>
      <c r="E117" s="3" t="s">
        <v>554</v>
      </c>
    </row>
    <row r="118" spans="1:5">
      <c r="A118" s="3" t="s">
        <v>475</v>
      </c>
      <c r="B118" s="565">
        <v>43857</v>
      </c>
      <c r="C118" s="3" t="s">
        <v>555</v>
      </c>
      <c r="D118" s="3" t="s">
        <v>506</v>
      </c>
      <c r="E118" s="3" t="s">
        <v>554</v>
      </c>
    </row>
    <row r="119" spans="1:5">
      <c r="A119" s="3" t="s">
        <v>475</v>
      </c>
      <c r="B119" s="565">
        <v>43899</v>
      </c>
      <c r="C119" s="3" t="s">
        <v>556</v>
      </c>
      <c r="D119" s="3" t="s">
        <v>557</v>
      </c>
      <c r="E119" s="3" t="s">
        <v>554</v>
      </c>
    </row>
    <row r="120" spans="1:5">
      <c r="A120" s="3" t="s">
        <v>475</v>
      </c>
      <c r="B120" s="565">
        <v>43931</v>
      </c>
      <c r="C120" s="3" t="s">
        <v>509</v>
      </c>
      <c r="D120" s="3" t="s">
        <v>510</v>
      </c>
      <c r="E120" s="3" t="s">
        <v>554</v>
      </c>
    </row>
    <row r="121" spans="1:5">
      <c r="A121" s="3" t="s">
        <v>475</v>
      </c>
      <c r="B121" s="565">
        <v>43932</v>
      </c>
      <c r="C121" s="3" t="s">
        <v>511</v>
      </c>
      <c r="D121" s="3" t="s">
        <v>512</v>
      </c>
      <c r="E121" s="3" t="s">
        <v>554</v>
      </c>
    </row>
    <row r="122" spans="1:5">
      <c r="A122" s="3" t="s">
        <v>475</v>
      </c>
      <c r="B122" s="565">
        <v>43934</v>
      </c>
      <c r="C122" s="3" t="s">
        <v>515</v>
      </c>
      <c r="D122" s="3" t="s">
        <v>514</v>
      </c>
      <c r="E122" s="3" t="s">
        <v>554</v>
      </c>
    </row>
    <row r="123" spans="1:5">
      <c r="A123" s="3" t="s">
        <v>475</v>
      </c>
      <c r="B123" s="565">
        <v>43946</v>
      </c>
      <c r="C123" s="3" t="s">
        <v>516</v>
      </c>
      <c r="D123" s="3" t="s">
        <v>517</v>
      </c>
      <c r="E123" s="3" t="s">
        <v>554</v>
      </c>
    </row>
    <row r="124" spans="1:5">
      <c r="A124" s="3" t="s">
        <v>475</v>
      </c>
      <c r="B124" s="565">
        <v>43990</v>
      </c>
      <c r="C124" s="3" t="s">
        <v>520</v>
      </c>
      <c r="D124" s="3" t="s">
        <v>521</v>
      </c>
      <c r="E124" s="3" t="s">
        <v>554</v>
      </c>
    </row>
    <row r="125" spans="1:5">
      <c r="A125" s="3" t="s">
        <v>475</v>
      </c>
      <c r="B125" s="565">
        <v>44109</v>
      </c>
      <c r="C125" s="3" t="s">
        <v>522</v>
      </c>
      <c r="D125" s="3" t="s">
        <v>523</v>
      </c>
      <c r="E125" s="3" t="s">
        <v>554</v>
      </c>
    </row>
    <row r="126" spans="1:5">
      <c r="A126" s="3" t="s">
        <v>475</v>
      </c>
      <c r="B126" s="565">
        <v>44189</v>
      </c>
      <c r="C126" s="3" t="s">
        <v>547</v>
      </c>
      <c r="D126" s="3" t="s">
        <v>548</v>
      </c>
      <c r="E126" s="3" t="s">
        <v>554</v>
      </c>
    </row>
    <row r="127" spans="1:5">
      <c r="A127" s="3" t="s">
        <v>475</v>
      </c>
      <c r="B127" s="565">
        <v>44190</v>
      </c>
      <c r="C127" s="3" t="s">
        <v>549</v>
      </c>
      <c r="D127" s="3" t="s">
        <v>525</v>
      </c>
      <c r="E127" s="3" t="s">
        <v>554</v>
      </c>
    </row>
    <row r="128" spans="1:5">
      <c r="A128" s="3" t="s">
        <v>475</v>
      </c>
      <c r="B128" s="565">
        <v>44193</v>
      </c>
      <c r="C128" s="3" t="s">
        <v>558</v>
      </c>
      <c r="D128" s="3" t="s">
        <v>559</v>
      </c>
      <c r="E128" s="3" t="s">
        <v>554</v>
      </c>
    </row>
    <row r="129" spans="1:5">
      <c r="A129" s="3" t="s">
        <v>475</v>
      </c>
      <c r="B129" s="565">
        <v>44196</v>
      </c>
      <c r="C129" s="3" t="s">
        <v>550</v>
      </c>
      <c r="D129" s="3" t="s">
        <v>548</v>
      </c>
      <c r="E129" s="3" t="s">
        <v>554</v>
      </c>
    </row>
    <row r="130" spans="1:5">
      <c r="A130" s="3" t="s">
        <v>475</v>
      </c>
      <c r="B130" s="565">
        <v>44197</v>
      </c>
      <c r="C130" s="3" t="s">
        <v>502</v>
      </c>
      <c r="D130" s="3" t="s">
        <v>503</v>
      </c>
      <c r="E130" s="3" t="s">
        <v>554</v>
      </c>
    </row>
    <row r="131" spans="1:5">
      <c r="A131" s="3" t="s">
        <v>475</v>
      </c>
      <c r="B131" s="565">
        <v>44222</v>
      </c>
      <c r="C131" s="3" t="s">
        <v>505</v>
      </c>
      <c r="D131" s="3" t="s">
        <v>506</v>
      </c>
      <c r="E131" s="3" t="s">
        <v>554</v>
      </c>
    </row>
    <row r="132" spans="1:5">
      <c r="A132" s="3" t="s">
        <v>475</v>
      </c>
      <c r="B132" s="565">
        <v>44263</v>
      </c>
      <c r="C132" s="3" t="s">
        <v>556</v>
      </c>
      <c r="D132" s="3" t="s">
        <v>557</v>
      </c>
      <c r="E132" s="3" t="s">
        <v>554</v>
      </c>
    </row>
    <row r="133" spans="1:5">
      <c r="A133" s="3" t="s">
        <v>475</v>
      </c>
      <c r="B133" s="565">
        <v>44288</v>
      </c>
      <c r="C133" s="3" t="s">
        <v>509</v>
      </c>
      <c r="D133" s="3" t="s">
        <v>510</v>
      </c>
      <c r="E133" s="3" t="s">
        <v>554</v>
      </c>
    </row>
    <row r="134" spans="1:5">
      <c r="A134" s="3" t="s">
        <v>475</v>
      </c>
      <c r="B134" s="565">
        <v>44289</v>
      </c>
      <c r="C134" s="3" t="s">
        <v>511</v>
      </c>
      <c r="D134" s="3" t="s">
        <v>512</v>
      </c>
      <c r="E134" s="3" t="s">
        <v>554</v>
      </c>
    </row>
    <row r="135" spans="1:5">
      <c r="A135" s="3" t="s">
        <v>475</v>
      </c>
      <c r="B135" s="565">
        <v>44290</v>
      </c>
      <c r="C135" s="3" t="s">
        <v>513</v>
      </c>
      <c r="D135" s="3" t="s">
        <v>514</v>
      </c>
      <c r="E135" s="3" t="s">
        <v>554</v>
      </c>
    </row>
    <row r="136" spans="1:5">
      <c r="A136" s="3" t="s">
        <v>475</v>
      </c>
      <c r="B136" s="565">
        <v>44291</v>
      </c>
      <c r="C136" s="3" t="s">
        <v>515</v>
      </c>
      <c r="D136" s="3" t="s">
        <v>514</v>
      </c>
      <c r="E136" s="3" t="s">
        <v>554</v>
      </c>
    </row>
    <row r="137" spans="1:5">
      <c r="A137" s="3" t="s">
        <v>475</v>
      </c>
      <c r="B137" s="565">
        <v>44311</v>
      </c>
      <c r="C137" s="3" t="s">
        <v>516</v>
      </c>
      <c r="D137" s="3" t="s">
        <v>517</v>
      </c>
      <c r="E137" s="3" t="s">
        <v>554</v>
      </c>
    </row>
    <row r="138" spans="1:5">
      <c r="A138" s="3" t="s">
        <v>475</v>
      </c>
      <c r="B138" s="565">
        <v>44312</v>
      </c>
      <c r="C138" s="3" t="s">
        <v>529</v>
      </c>
      <c r="D138" s="3" t="s">
        <v>517</v>
      </c>
      <c r="E138" s="3" t="s">
        <v>554</v>
      </c>
    </row>
    <row r="139" spans="1:5">
      <c r="A139" s="3" t="s">
        <v>475</v>
      </c>
      <c r="B139" s="565">
        <v>44361</v>
      </c>
      <c r="C139" s="3" t="s">
        <v>520</v>
      </c>
      <c r="D139" s="3" t="s">
        <v>521</v>
      </c>
      <c r="E139" s="3" t="s">
        <v>554</v>
      </c>
    </row>
    <row r="140" spans="1:5">
      <c r="A140" s="3" t="s">
        <v>475</v>
      </c>
      <c r="B140" s="565">
        <v>44473</v>
      </c>
      <c r="C140" s="3" t="s">
        <v>522</v>
      </c>
      <c r="D140" s="3" t="s">
        <v>523</v>
      </c>
      <c r="E140" s="3" t="s">
        <v>554</v>
      </c>
    </row>
    <row r="141" spans="1:5">
      <c r="A141" s="3" t="s">
        <v>475</v>
      </c>
      <c r="B141" s="565">
        <v>44554</v>
      </c>
      <c r="C141" s="3" t="s">
        <v>547</v>
      </c>
      <c r="D141" s="3" t="s">
        <v>548</v>
      </c>
      <c r="E141" s="3" t="s">
        <v>554</v>
      </c>
    </row>
    <row r="142" spans="1:5">
      <c r="A142" s="3" t="s">
        <v>475</v>
      </c>
      <c r="B142" s="565">
        <v>44555</v>
      </c>
      <c r="C142" s="3" t="s">
        <v>524</v>
      </c>
      <c r="D142" s="3" t="s">
        <v>525</v>
      </c>
      <c r="E142" s="3" t="s">
        <v>554</v>
      </c>
    </row>
    <row r="143" spans="1:5">
      <c r="A143" s="3" t="s">
        <v>475</v>
      </c>
      <c r="B143" s="565">
        <v>44556</v>
      </c>
      <c r="C143" s="3" t="s">
        <v>560</v>
      </c>
      <c r="D143" s="3" t="s">
        <v>561</v>
      </c>
      <c r="E143" s="3" t="s">
        <v>554</v>
      </c>
    </row>
    <row r="144" spans="1:5">
      <c r="A144" s="3" t="s">
        <v>475</v>
      </c>
      <c r="B144" s="565">
        <v>44557</v>
      </c>
      <c r="C144" s="3" t="s">
        <v>532</v>
      </c>
      <c r="D144" s="3" t="s">
        <v>533</v>
      </c>
      <c r="E144" s="3" t="s">
        <v>554</v>
      </c>
    </row>
    <row r="145" spans="1:5">
      <c r="A145" s="3" t="s">
        <v>475</v>
      </c>
      <c r="B145" s="565">
        <v>44558</v>
      </c>
      <c r="C145" s="3" t="s">
        <v>562</v>
      </c>
      <c r="D145" s="3" t="s">
        <v>563</v>
      </c>
      <c r="E145" s="3" t="s">
        <v>554</v>
      </c>
    </row>
    <row r="146" spans="1:5">
      <c r="A146" s="3" t="s">
        <v>475</v>
      </c>
      <c r="B146" s="565">
        <v>44561</v>
      </c>
      <c r="C146" s="3" t="s">
        <v>550</v>
      </c>
      <c r="D146" s="3" t="s">
        <v>548</v>
      </c>
      <c r="E146" s="3" t="s">
        <v>554</v>
      </c>
    </row>
    <row r="147" spans="1:5">
      <c r="A147" s="3" t="s">
        <v>476</v>
      </c>
      <c r="B147" s="565">
        <v>43831</v>
      </c>
      <c r="C147" s="3" t="s">
        <v>502</v>
      </c>
      <c r="D147" s="3" t="s">
        <v>503</v>
      </c>
      <c r="E147" s="3" t="s">
        <v>564</v>
      </c>
    </row>
    <row r="148" spans="1:5">
      <c r="A148" s="3" t="s">
        <v>476</v>
      </c>
      <c r="B148" s="565">
        <v>43857</v>
      </c>
      <c r="C148" s="3" t="s">
        <v>505</v>
      </c>
      <c r="D148" s="3" t="s">
        <v>506</v>
      </c>
      <c r="E148" s="3" t="s">
        <v>564</v>
      </c>
    </row>
    <row r="149" spans="1:5">
      <c r="A149" s="3" t="s">
        <v>476</v>
      </c>
      <c r="B149" s="565">
        <v>43899</v>
      </c>
      <c r="C149" s="3" t="s">
        <v>565</v>
      </c>
      <c r="D149" s="3" t="s">
        <v>523</v>
      </c>
      <c r="E149" s="3" t="s">
        <v>564</v>
      </c>
    </row>
    <row r="150" spans="1:5">
      <c r="A150" s="3" t="s">
        <v>476</v>
      </c>
      <c r="B150" s="565">
        <v>43931</v>
      </c>
      <c r="C150" s="3" t="s">
        <v>509</v>
      </c>
      <c r="D150" s="3" t="s">
        <v>510</v>
      </c>
      <c r="E150" s="3" t="s">
        <v>564</v>
      </c>
    </row>
    <row r="151" spans="1:5">
      <c r="A151" s="3" t="s">
        <v>476</v>
      </c>
      <c r="B151" s="565">
        <v>43934</v>
      </c>
      <c r="C151" s="3" t="s">
        <v>515</v>
      </c>
      <c r="D151" s="3" t="s">
        <v>514</v>
      </c>
      <c r="E151" s="3" t="s">
        <v>564</v>
      </c>
    </row>
    <row r="152" spans="1:5">
      <c r="A152" s="3" t="s">
        <v>476</v>
      </c>
      <c r="B152" s="565">
        <v>43935</v>
      </c>
      <c r="C152" s="3" t="s">
        <v>566</v>
      </c>
      <c r="D152" s="3" t="s">
        <v>567</v>
      </c>
      <c r="E152" s="3" t="s">
        <v>564</v>
      </c>
    </row>
    <row r="153" spans="1:5">
      <c r="A153" s="3" t="s">
        <v>476</v>
      </c>
      <c r="B153" s="565">
        <v>43946</v>
      </c>
      <c r="C153" s="3" t="s">
        <v>516</v>
      </c>
      <c r="D153" s="3" t="s">
        <v>517</v>
      </c>
      <c r="E153" s="3" t="s">
        <v>564</v>
      </c>
    </row>
    <row r="154" spans="1:5">
      <c r="A154" s="3" t="s">
        <v>476</v>
      </c>
      <c r="B154" s="565">
        <v>43990</v>
      </c>
      <c r="C154" s="3" t="s">
        <v>520</v>
      </c>
      <c r="D154" s="3" t="s">
        <v>521</v>
      </c>
      <c r="E154" s="3" t="s">
        <v>564</v>
      </c>
    </row>
    <row r="155" spans="1:5">
      <c r="A155" s="3" t="s">
        <v>476</v>
      </c>
      <c r="B155" s="565">
        <v>44190</v>
      </c>
      <c r="C155" s="3" t="s">
        <v>549</v>
      </c>
      <c r="D155" s="3" t="s">
        <v>525</v>
      </c>
      <c r="E155" s="3" t="s">
        <v>564</v>
      </c>
    </row>
    <row r="156" spans="1:5">
      <c r="A156" s="3" t="s">
        <v>476</v>
      </c>
      <c r="B156" s="565">
        <v>44193</v>
      </c>
      <c r="C156" s="3" t="s">
        <v>526</v>
      </c>
      <c r="D156" s="3" t="s">
        <v>527</v>
      </c>
      <c r="E156" s="3" t="s">
        <v>564</v>
      </c>
    </row>
    <row r="157" spans="1:5">
      <c r="A157" s="3" t="s">
        <v>476</v>
      </c>
      <c r="B157" s="565">
        <v>44197</v>
      </c>
      <c r="C157" s="3" t="s">
        <v>502</v>
      </c>
      <c r="D157" s="3" t="s">
        <v>503</v>
      </c>
      <c r="E157" s="3" t="s">
        <v>568</v>
      </c>
    </row>
    <row r="158" spans="1:5">
      <c r="A158" s="3" t="s">
        <v>476</v>
      </c>
      <c r="B158" s="565">
        <v>44222</v>
      </c>
      <c r="C158" s="3" t="s">
        <v>505</v>
      </c>
      <c r="D158" s="3" t="s">
        <v>506</v>
      </c>
      <c r="E158" s="3" t="s">
        <v>568</v>
      </c>
    </row>
    <row r="159" spans="1:5">
      <c r="A159" s="3" t="s">
        <v>476</v>
      </c>
      <c r="B159" s="565">
        <v>44263</v>
      </c>
      <c r="C159" s="3" t="s">
        <v>565</v>
      </c>
      <c r="D159" s="3" t="s">
        <v>523</v>
      </c>
      <c r="E159" s="3" t="s">
        <v>568</v>
      </c>
    </row>
    <row r="160" spans="1:5">
      <c r="A160" s="3" t="s">
        <v>476</v>
      </c>
      <c r="B160" s="565">
        <v>44288</v>
      </c>
      <c r="C160" s="3" t="s">
        <v>509</v>
      </c>
      <c r="D160" s="3" t="s">
        <v>510</v>
      </c>
      <c r="E160" s="3" t="s">
        <v>568</v>
      </c>
    </row>
    <row r="161" spans="1:5">
      <c r="A161" s="3" t="s">
        <v>476</v>
      </c>
      <c r="B161" s="565">
        <v>44291</v>
      </c>
      <c r="C161" s="3" t="s">
        <v>515</v>
      </c>
      <c r="D161" s="3" t="s">
        <v>514</v>
      </c>
      <c r="E161" s="3" t="s">
        <v>568</v>
      </c>
    </row>
    <row r="162" spans="1:5">
      <c r="A162" s="3" t="s">
        <v>476</v>
      </c>
      <c r="B162" s="565">
        <v>44292</v>
      </c>
      <c r="C162" s="3" t="s">
        <v>566</v>
      </c>
      <c r="D162" s="3" t="s">
        <v>567</v>
      </c>
      <c r="E162" s="3" t="s">
        <v>568</v>
      </c>
    </row>
    <row r="163" spans="1:5">
      <c r="A163" s="3" t="s">
        <v>476</v>
      </c>
      <c r="B163" s="565">
        <v>44311</v>
      </c>
      <c r="C163" s="3" t="s">
        <v>516</v>
      </c>
      <c r="D163" s="3" t="s">
        <v>517</v>
      </c>
      <c r="E163" s="3" t="s">
        <v>568</v>
      </c>
    </row>
    <row r="164" spans="1:5">
      <c r="A164" s="3" t="s">
        <v>476</v>
      </c>
      <c r="B164" s="565">
        <v>44312</v>
      </c>
      <c r="C164" s="3" t="s">
        <v>529</v>
      </c>
      <c r="D164" s="3" t="s">
        <v>517</v>
      </c>
      <c r="E164" s="3" t="s">
        <v>568</v>
      </c>
    </row>
    <row r="165" spans="1:5">
      <c r="A165" s="3" t="s">
        <v>476</v>
      </c>
      <c r="B165" s="565">
        <v>44361</v>
      </c>
      <c r="C165" s="3" t="s">
        <v>520</v>
      </c>
      <c r="D165" s="3" t="s">
        <v>521</v>
      </c>
      <c r="E165" s="3" t="s">
        <v>568</v>
      </c>
    </row>
    <row r="166" spans="1:5">
      <c r="A166" s="3" t="s">
        <v>476</v>
      </c>
      <c r="B166" s="565">
        <v>44555</v>
      </c>
      <c r="C166" s="3" t="s">
        <v>549</v>
      </c>
      <c r="D166" s="3" t="s">
        <v>525</v>
      </c>
      <c r="E166" s="3" t="s">
        <v>568</v>
      </c>
    </row>
    <row r="167" spans="1:5">
      <c r="A167" s="3" t="s">
        <v>476</v>
      </c>
      <c r="B167" s="565">
        <v>44556</v>
      </c>
      <c r="C167" s="3" t="s">
        <v>526</v>
      </c>
      <c r="D167" s="3" t="s">
        <v>527</v>
      </c>
      <c r="E167" s="3" t="s">
        <v>568</v>
      </c>
    </row>
    <row r="168" spans="1:5">
      <c r="A168" s="3" t="s">
        <v>476</v>
      </c>
      <c r="B168" s="565">
        <v>44557</v>
      </c>
      <c r="C168" s="3" t="s">
        <v>532</v>
      </c>
      <c r="D168" s="3" t="s">
        <v>525</v>
      </c>
      <c r="E168" s="3" t="s">
        <v>568</v>
      </c>
    </row>
    <row r="169" spans="1:5">
      <c r="A169" s="3" t="s">
        <v>476</v>
      </c>
      <c r="B169" s="565">
        <v>44558</v>
      </c>
      <c r="C169" s="3" t="s">
        <v>534</v>
      </c>
      <c r="D169" s="3" t="s">
        <v>527</v>
      </c>
      <c r="E169" s="3" t="s">
        <v>568</v>
      </c>
    </row>
    <row r="170" spans="1:5">
      <c r="A170" s="3" t="s">
        <v>477</v>
      </c>
      <c r="B170" s="565">
        <v>43831</v>
      </c>
      <c r="C170" s="3" t="s">
        <v>502</v>
      </c>
      <c r="D170" s="3" t="s">
        <v>503</v>
      </c>
      <c r="E170" s="3" t="s">
        <v>569</v>
      </c>
    </row>
    <row r="171" spans="1:5">
      <c r="A171" s="3" t="s">
        <v>477</v>
      </c>
      <c r="B171" s="565">
        <v>43857</v>
      </c>
      <c r="C171" s="3" t="s">
        <v>505</v>
      </c>
      <c r="D171" s="3" t="s">
        <v>506</v>
      </c>
      <c r="E171" s="3" t="s">
        <v>570</v>
      </c>
    </row>
    <row r="172" spans="1:5">
      <c r="A172" s="3" t="s">
        <v>477</v>
      </c>
      <c r="B172" s="565">
        <v>43899</v>
      </c>
      <c r="C172" s="3" t="s">
        <v>522</v>
      </c>
      <c r="D172" s="3" t="s">
        <v>523</v>
      </c>
      <c r="E172" s="3" t="s">
        <v>571</v>
      </c>
    </row>
    <row r="173" spans="1:5">
      <c r="A173" s="3" t="s">
        <v>477</v>
      </c>
      <c r="B173" s="565">
        <v>43931</v>
      </c>
      <c r="C173" s="3" t="s">
        <v>509</v>
      </c>
      <c r="D173" s="3" t="s">
        <v>510</v>
      </c>
      <c r="E173" s="3" t="s">
        <v>572</v>
      </c>
    </row>
    <row r="174" spans="1:5">
      <c r="A174" s="3" t="s">
        <v>477</v>
      </c>
      <c r="B174" s="565">
        <v>43932</v>
      </c>
      <c r="C174" s="3" t="s">
        <v>543</v>
      </c>
      <c r="D174" s="3" t="s">
        <v>512</v>
      </c>
      <c r="E174" s="3" t="s">
        <v>573</v>
      </c>
    </row>
    <row r="175" spans="1:5">
      <c r="A175" s="3" t="s">
        <v>477</v>
      </c>
      <c r="B175" s="565">
        <v>43933</v>
      </c>
      <c r="C175" s="3" t="s">
        <v>513</v>
      </c>
      <c r="D175" s="3" t="s">
        <v>514</v>
      </c>
      <c r="E175" s="3" t="s">
        <v>574</v>
      </c>
    </row>
    <row r="176" spans="1:5">
      <c r="A176" s="3" t="s">
        <v>477</v>
      </c>
      <c r="B176" s="565">
        <v>43934</v>
      </c>
      <c r="C176" s="3" t="s">
        <v>515</v>
      </c>
      <c r="D176" s="3" t="s">
        <v>514</v>
      </c>
      <c r="E176" s="3" t="s">
        <v>575</v>
      </c>
    </row>
    <row r="177" spans="1:5">
      <c r="A177" s="3" t="s">
        <v>477</v>
      </c>
      <c r="B177" s="565">
        <v>43946</v>
      </c>
      <c r="C177" s="3" t="s">
        <v>516</v>
      </c>
      <c r="D177" s="3" t="s">
        <v>517</v>
      </c>
      <c r="E177" s="3" t="s">
        <v>576</v>
      </c>
    </row>
    <row r="178" spans="1:5">
      <c r="A178" s="3" t="s">
        <v>477</v>
      </c>
      <c r="B178" s="565">
        <v>43990</v>
      </c>
      <c r="C178" s="3" t="s">
        <v>520</v>
      </c>
      <c r="D178" s="3" t="s">
        <v>521</v>
      </c>
      <c r="E178" s="3" t="s">
        <v>577</v>
      </c>
    </row>
    <row r="179" spans="1:5">
      <c r="A179" s="3" t="s">
        <v>477</v>
      </c>
      <c r="B179" s="565">
        <v>44099</v>
      </c>
      <c r="C179" s="3" t="s">
        <v>578</v>
      </c>
      <c r="D179" s="3" t="s">
        <v>579</v>
      </c>
      <c r="E179" s="3" t="s">
        <v>580</v>
      </c>
    </row>
    <row r="180" spans="1:5">
      <c r="A180" s="3" t="s">
        <v>477</v>
      </c>
      <c r="B180" s="565">
        <v>44138</v>
      </c>
      <c r="C180" s="3" t="s">
        <v>581</v>
      </c>
      <c r="D180" s="3" t="s">
        <v>582</v>
      </c>
      <c r="E180" s="3" t="s">
        <v>583</v>
      </c>
    </row>
    <row r="181" spans="1:5">
      <c r="A181" s="3" t="s">
        <v>477</v>
      </c>
      <c r="B181" s="565">
        <v>44190</v>
      </c>
      <c r="C181" s="3" t="s">
        <v>549</v>
      </c>
      <c r="D181" s="3" t="s">
        <v>525</v>
      </c>
      <c r="E181" s="3" t="s">
        <v>584</v>
      </c>
    </row>
    <row r="182" spans="1:5">
      <c r="A182" s="3" t="s">
        <v>477</v>
      </c>
      <c r="B182" s="565">
        <v>44191</v>
      </c>
      <c r="C182" s="3" t="s">
        <v>526</v>
      </c>
      <c r="D182" s="3" t="s">
        <v>527</v>
      </c>
      <c r="E182" s="3" t="s">
        <v>585</v>
      </c>
    </row>
    <row r="183" spans="1:5">
      <c r="A183" s="3" t="s">
        <v>477</v>
      </c>
      <c r="B183" s="565">
        <v>44193</v>
      </c>
      <c r="C183" s="3" t="s">
        <v>539</v>
      </c>
      <c r="D183" s="3" t="s">
        <v>527</v>
      </c>
      <c r="E183" s="3" t="s">
        <v>585</v>
      </c>
    </row>
    <row r="184" spans="1:5">
      <c r="A184" s="3" t="s">
        <v>477</v>
      </c>
      <c r="B184" s="565">
        <v>44197</v>
      </c>
      <c r="C184" s="3" t="s">
        <v>502</v>
      </c>
      <c r="D184" s="3" t="s">
        <v>503</v>
      </c>
      <c r="E184" s="3" t="s">
        <v>569</v>
      </c>
    </row>
    <row r="185" spans="1:5">
      <c r="A185" s="3" t="s">
        <v>477</v>
      </c>
      <c r="B185" s="565">
        <v>44222</v>
      </c>
      <c r="C185" s="3" t="s">
        <v>505</v>
      </c>
      <c r="D185" s="3" t="s">
        <v>506</v>
      </c>
      <c r="E185" s="3" t="s">
        <v>570</v>
      </c>
    </row>
    <row r="186" spans="1:5">
      <c r="A186" s="3" t="s">
        <v>477</v>
      </c>
      <c r="B186" s="565">
        <v>44263</v>
      </c>
      <c r="C186" s="3" t="s">
        <v>522</v>
      </c>
      <c r="D186" s="3" t="s">
        <v>523</v>
      </c>
      <c r="E186" s="3" t="s">
        <v>571</v>
      </c>
    </row>
    <row r="187" spans="1:5">
      <c r="A187" s="3" t="s">
        <v>477</v>
      </c>
      <c r="B187" s="565">
        <v>44288</v>
      </c>
      <c r="C187" s="3" t="s">
        <v>509</v>
      </c>
      <c r="D187" s="3" t="s">
        <v>510</v>
      </c>
      <c r="E187" s="3" t="s">
        <v>572</v>
      </c>
    </row>
    <row r="188" spans="1:5">
      <c r="A188" s="3" t="s">
        <v>477</v>
      </c>
      <c r="B188" s="565">
        <v>44289</v>
      </c>
      <c r="C188" s="3" t="s">
        <v>543</v>
      </c>
      <c r="D188" s="3" t="s">
        <v>512</v>
      </c>
      <c r="E188" s="3" t="s">
        <v>573</v>
      </c>
    </row>
    <row r="189" spans="1:5">
      <c r="A189" s="3" t="s">
        <v>477</v>
      </c>
      <c r="B189" s="565">
        <v>44290</v>
      </c>
      <c r="C189" s="3" t="s">
        <v>513</v>
      </c>
      <c r="D189" s="3" t="s">
        <v>514</v>
      </c>
      <c r="E189" s="3" t="s">
        <v>574</v>
      </c>
    </row>
    <row r="190" spans="1:5">
      <c r="A190" s="3" t="s">
        <v>477</v>
      </c>
      <c r="B190" s="565">
        <v>44291</v>
      </c>
      <c r="C190" s="3" t="s">
        <v>515</v>
      </c>
      <c r="D190" s="3" t="s">
        <v>514</v>
      </c>
      <c r="E190" s="3" t="s">
        <v>575</v>
      </c>
    </row>
    <row r="191" spans="1:5">
      <c r="A191" s="3" t="s">
        <v>477</v>
      </c>
      <c r="B191" s="565">
        <v>44311</v>
      </c>
      <c r="C191" s="3" t="s">
        <v>516</v>
      </c>
      <c r="D191" s="3" t="s">
        <v>517</v>
      </c>
      <c r="E191" s="3" t="s">
        <v>576</v>
      </c>
    </row>
    <row r="192" spans="1:5">
      <c r="A192" s="3" t="s">
        <v>477</v>
      </c>
      <c r="B192" s="565">
        <v>44312</v>
      </c>
      <c r="C192" s="3" t="s">
        <v>529</v>
      </c>
      <c r="D192" s="3" t="s">
        <v>517</v>
      </c>
      <c r="E192" s="3" t="s">
        <v>577</v>
      </c>
    </row>
    <row r="193" spans="1:5">
      <c r="A193" s="3" t="s">
        <v>477</v>
      </c>
      <c r="B193" s="565">
        <v>44361</v>
      </c>
      <c r="C193" s="3" t="s">
        <v>520</v>
      </c>
      <c r="D193" s="3" t="s">
        <v>521</v>
      </c>
      <c r="E193" s="3" t="s">
        <v>577</v>
      </c>
    </row>
    <row r="194" spans="1:5">
      <c r="A194" s="3" t="s">
        <v>477</v>
      </c>
      <c r="B194" s="565">
        <v>44463</v>
      </c>
      <c r="C194" s="3" t="s">
        <v>578</v>
      </c>
      <c r="D194" s="3" t="s">
        <v>579</v>
      </c>
      <c r="E194" s="3" t="s">
        <v>580</v>
      </c>
    </row>
    <row r="195" spans="1:5">
      <c r="A195" s="3" t="s">
        <v>477</v>
      </c>
      <c r="B195" s="565">
        <v>44502</v>
      </c>
      <c r="C195" s="3" t="s">
        <v>581</v>
      </c>
      <c r="D195" s="3" t="s">
        <v>582</v>
      </c>
      <c r="E195" s="3" t="s">
        <v>583</v>
      </c>
    </row>
    <row r="196" spans="1:5">
      <c r="A196" s="3" t="s">
        <v>477</v>
      </c>
      <c r="B196" s="565">
        <v>44555</v>
      </c>
      <c r="C196" s="3" t="s">
        <v>549</v>
      </c>
      <c r="D196" s="3" t="s">
        <v>525</v>
      </c>
      <c r="E196" s="3" t="s">
        <v>584</v>
      </c>
    </row>
    <row r="197" spans="1:5">
      <c r="A197" s="3" t="s">
        <v>477</v>
      </c>
      <c r="B197" s="565">
        <v>44556</v>
      </c>
      <c r="C197" s="3" t="s">
        <v>526</v>
      </c>
      <c r="D197" s="3" t="s">
        <v>527</v>
      </c>
      <c r="E197" s="3" t="s">
        <v>585</v>
      </c>
    </row>
    <row r="198" spans="1:5">
      <c r="A198" s="3" t="s">
        <v>477</v>
      </c>
      <c r="B198" s="565">
        <v>44557</v>
      </c>
      <c r="C198" s="3" t="s">
        <v>532</v>
      </c>
      <c r="D198" s="3" t="s">
        <v>525</v>
      </c>
      <c r="E198" s="3" t="s">
        <v>584</v>
      </c>
    </row>
    <row r="199" spans="1:5">
      <c r="A199" s="3" t="s">
        <v>477</v>
      </c>
      <c r="B199" s="565">
        <v>44558</v>
      </c>
      <c r="C199" s="3" t="s">
        <v>534</v>
      </c>
      <c r="D199" s="3" t="s">
        <v>527</v>
      </c>
      <c r="E199" s="3" t="s">
        <v>585</v>
      </c>
    </row>
    <row r="200" spans="1:5">
      <c r="A200" s="3" t="s">
        <v>478</v>
      </c>
      <c r="B200" s="565">
        <v>43831</v>
      </c>
      <c r="C200" s="3" t="s">
        <v>502</v>
      </c>
      <c r="D200" s="3" t="s">
        <v>503</v>
      </c>
      <c r="E200" s="3" t="s">
        <v>586</v>
      </c>
    </row>
    <row r="201" spans="1:5">
      <c r="A201" s="3" t="s">
        <v>478</v>
      </c>
      <c r="B201" s="565">
        <v>43857</v>
      </c>
      <c r="C201" s="3" t="s">
        <v>505</v>
      </c>
      <c r="D201" s="3" t="s">
        <v>506</v>
      </c>
      <c r="E201" s="3" t="s">
        <v>586</v>
      </c>
    </row>
    <row r="202" spans="1:5">
      <c r="A202" s="3" t="s">
        <v>478</v>
      </c>
      <c r="B202" s="565">
        <v>43892</v>
      </c>
      <c r="C202" s="3" t="s">
        <v>522</v>
      </c>
      <c r="D202" s="3" t="s">
        <v>523</v>
      </c>
      <c r="E202" s="3" t="s">
        <v>586</v>
      </c>
    </row>
    <row r="203" spans="1:5">
      <c r="A203" s="3" t="s">
        <v>478</v>
      </c>
      <c r="B203" s="565">
        <v>43931</v>
      </c>
      <c r="C203" s="3" t="s">
        <v>509</v>
      </c>
      <c r="D203" s="3" t="s">
        <v>510</v>
      </c>
      <c r="E203" s="3" t="s">
        <v>586</v>
      </c>
    </row>
    <row r="204" spans="1:5">
      <c r="A204" s="3" t="s">
        <v>478</v>
      </c>
      <c r="B204" s="565">
        <v>43934</v>
      </c>
      <c r="C204" s="3" t="s">
        <v>515</v>
      </c>
      <c r="D204" s="3" t="s">
        <v>514</v>
      </c>
      <c r="E204" s="3" t="s">
        <v>586</v>
      </c>
    </row>
    <row r="205" spans="1:5">
      <c r="A205" s="3" t="s">
        <v>478</v>
      </c>
      <c r="B205" s="565">
        <v>43946</v>
      </c>
      <c r="C205" s="3" t="s">
        <v>516</v>
      </c>
      <c r="D205" s="3" t="s">
        <v>517</v>
      </c>
      <c r="E205" s="3" t="s">
        <v>586</v>
      </c>
    </row>
    <row r="206" spans="1:5">
      <c r="A206" s="3" t="s">
        <v>478</v>
      </c>
      <c r="B206" s="565">
        <v>43948</v>
      </c>
      <c r="C206" s="3" t="s">
        <v>516</v>
      </c>
      <c r="D206" s="3" t="s">
        <v>517</v>
      </c>
      <c r="E206" s="3" t="s">
        <v>586</v>
      </c>
    </row>
    <row r="207" spans="1:5">
      <c r="A207" s="3" t="s">
        <v>478</v>
      </c>
      <c r="B207" s="565">
        <v>43983</v>
      </c>
      <c r="C207" s="3" t="s">
        <v>587</v>
      </c>
      <c r="D207" s="3" t="s">
        <v>588</v>
      </c>
      <c r="E207" s="3" t="s">
        <v>586</v>
      </c>
    </row>
    <row r="208" spans="1:5">
      <c r="A208" s="3" t="s">
        <v>478</v>
      </c>
      <c r="B208" s="565">
        <v>44102</v>
      </c>
      <c r="C208" s="3" t="s">
        <v>520</v>
      </c>
      <c r="D208" s="3" t="s">
        <v>521</v>
      </c>
      <c r="E208" s="3" t="s">
        <v>586</v>
      </c>
    </row>
    <row r="209" spans="1:5">
      <c r="A209" s="3" t="s">
        <v>478</v>
      </c>
      <c r="B209" s="565">
        <v>44190</v>
      </c>
      <c r="C209" s="3" t="s">
        <v>549</v>
      </c>
      <c r="D209" s="3" t="s">
        <v>525</v>
      </c>
      <c r="E209" s="3" t="s">
        <v>586</v>
      </c>
    </row>
    <row r="210" spans="1:5">
      <c r="A210" s="3" t="s">
        <v>478</v>
      </c>
      <c r="B210" s="565">
        <v>44191</v>
      </c>
      <c r="C210" s="3" t="s">
        <v>526</v>
      </c>
      <c r="D210" s="3" t="s">
        <v>527</v>
      </c>
      <c r="E210" s="3" t="s">
        <v>586</v>
      </c>
    </row>
    <row r="211" spans="1:5">
      <c r="A211" s="3" t="s">
        <v>478</v>
      </c>
      <c r="B211" s="565">
        <v>44193</v>
      </c>
      <c r="C211" s="3" t="s">
        <v>539</v>
      </c>
      <c r="D211" s="3" t="s">
        <v>527</v>
      </c>
      <c r="E211" s="3" t="s">
        <v>586</v>
      </c>
    </row>
    <row r="212" spans="1:5">
      <c r="A212" s="3" t="s">
        <v>478</v>
      </c>
      <c r="B212" s="565">
        <v>44197</v>
      </c>
      <c r="C212" s="3" t="s">
        <v>502</v>
      </c>
      <c r="D212" s="3" t="s">
        <v>503</v>
      </c>
      <c r="E212" s="3" t="s">
        <v>586</v>
      </c>
    </row>
    <row r="213" spans="1:5">
      <c r="A213" s="3" t="s">
        <v>478</v>
      </c>
      <c r="B213" s="565">
        <v>44222</v>
      </c>
      <c r="C213" s="3" t="s">
        <v>505</v>
      </c>
      <c r="D213" s="3" t="s">
        <v>506</v>
      </c>
      <c r="E213" s="3" t="s">
        <v>586</v>
      </c>
    </row>
    <row r="214" spans="1:5">
      <c r="A214" s="3" t="s">
        <v>478</v>
      </c>
      <c r="B214" s="565">
        <v>44256</v>
      </c>
      <c r="C214" s="3" t="s">
        <v>522</v>
      </c>
      <c r="D214" s="3" t="s">
        <v>523</v>
      </c>
      <c r="E214" s="3" t="s">
        <v>586</v>
      </c>
    </row>
    <row r="215" spans="1:5">
      <c r="A215" s="3" t="s">
        <v>478</v>
      </c>
      <c r="B215" s="565">
        <v>44288</v>
      </c>
      <c r="C215" s="3" t="s">
        <v>509</v>
      </c>
      <c r="D215" s="3" t="s">
        <v>510</v>
      </c>
      <c r="E215" s="3" t="s">
        <v>586</v>
      </c>
    </row>
    <row r="216" spans="1:5">
      <c r="A216" s="3" t="s">
        <v>478</v>
      </c>
      <c r="B216" s="565">
        <v>44291</v>
      </c>
      <c r="C216" s="3" t="s">
        <v>515</v>
      </c>
      <c r="D216" s="3" t="s">
        <v>514</v>
      </c>
      <c r="E216" s="3" t="s">
        <v>586</v>
      </c>
    </row>
    <row r="217" spans="1:5">
      <c r="A217" s="3" t="s">
        <v>478</v>
      </c>
      <c r="B217" s="565">
        <v>44311</v>
      </c>
      <c r="C217" s="3" t="s">
        <v>516</v>
      </c>
      <c r="D217" s="3" t="s">
        <v>517</v>
      </c>
      <c r="E217" s="3" t="s">
        <v>586</v>
      </c>
    </row>
    <row r="218" spans="1:5">
      <c r="A218" s="3" t="s">
        <v>478</v>
      </c>
      <c r="B218" s="565">
        <v>44312</v>
      </c>
      <c r="C218" s="3" t="s">
        <v>529</v>
      </c>
      <c r="D218" s="3" t="s">
        <v>517</v>
      </c>
      <c r="E218" s="3" t="s">
        <v>586</v>
      </c>
    </row>
    <row r="219" spans="1:5">
      <c r="A219" s="3" t="s">
        <v>478</v>
      </c>
      <c r="B219" s="565">
        <v>44354</v>
      </c>
      <c r="C219" s="3" t="s">
        <v>587</v>
      </c>
      <c r="D219" s="3" t="s">
        <v>588</v>
      </c>
      <c r="E219" s="3" t="s">
        <v>586</v>
      </c>
    </row>
    <row r="220" spans="1:5">
      <c r="A220" s="3" t="s">
        <v>478</v>
      </c>
      <c r="B220" s="565">
        <v>44466</v>
      </c>
      <c r="C220" s="3" t="s">
        <v>520</v>
      </c>
      <c r="D220" s="3" t="s">
        <v>521</v>
      </c>
      <c r="E220" s="3" t="s">
        <v>586</v>
      </c>
    </row>
    <row r="221" spans="1:5">
      <c r="A221" s="3" t="s">
        <v>478</v>
      </c>
      <c r="B221" s="565">
        <v>44555</v>
      </c>
      <c r="C221" s="3" t="s">
        <v>524</v>
      </c>
      <c r="D221" s="3" t="s">
        <v>525</v>
      </c>
      <c r="E221" s="3" t="s">
        <v>586</v>
      </c>
    </row>
    <row r="222" spans="1:5">
      <c r="A222" s="3" t="s">
        <v>478</v>
      </c>
      <c r="B222" s="565">
        <v>44556</v>
      </c>
      <c r="C222" s="3" t="s">
        <v>526</v>
      </c>
      <c r="D222" s="3" t="s">
        <v>527</v>
      </c>
      <c r="E222" s="3" t="s">
        <v>586</v>
      </c>
    </row>
    <row r="223" spans="1:5">
      <c r="A223" s="3" t="s">
        <v>478</v>
      </c>
      <c r="B223" s="565">
        <v>44557</v>
      </c>
      <c r="C223" s="3" t="s">
        <v>532</v>
      </c>
      <c r="D223" s="3" t="s">
        <v>533</v>
      </c>
      <c r="E223" s="3" t="s">
        <v>586</v>
      </c>
    </row>
    <row r="224" spans="1:5">
      <c r="A224" s="3" t="s">
        <v>478</v>
      </c>
      <c r="B224" s="565">
        <v>44558</v>
      </c>
      <c r="C224" s="3" t="s">
        <v>534</v>
      </c>
      <c r="D224" s="3" t="s">
        <v>535</v>
      </c>
      <c r="E224" s="3" t="s">
        <v>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sheetPr>
  <dimension ref="A1:C15849"/>
  <sheetViews>
    <sheetView topLeftCell="A634" workbookViewId="0">
      <selection activeCell="C634" sqref="C634"/>
    </sheetView>
  </sheetViews>
  <sheetFormatPr defaultRowHeight="15"/>
  <cols>
    <col min="1" max="1" width="13.7109375" style="571" bestFit="1" customWidth="1"/>
    <col min="2" max="2" width="23.28515625" style="571" bestFit="1" customWidth="1"/>
    <col min="3" max="3" width="23.5703125" style="572" bestFit="1" customWidth="1"/>
  </cols>
  <sheetData>
    <row r="1" spans="1:3">
      <c r="A1" s="19" t="s">
        <v>590</v>
      </c>
      <c r="B1" s="19" t="s">
        <v>591</v>
      </c>
      <c r="C1" s="19" t="s">
        <v>592</v>
      </c>
    </row>
    <row r="2" spans="1:3">
      <c r="A2" s="567">
        <v>800</v>
      </c>
      <c r="B2" s="568">
        <v>2</v>
      </c>
      <c r="C2" s="3" t="str">
        <f>IF(B2&lt;=5,"1 - National",IF(B2=6,"2 - National Remote","3 - National Very Remote"))</f>
        <v>1 - National</v>
      </c>
    </row>
    <row r="3" spans="1:3">
      <c r="A3" s="567">
        <v>810</v>
      </c>
      <c r="B3" s="568">
        <v>2</v>
      </c>
      <c r="C3" s="3" t="str">
        <f t="shared" ref="C3:C66" si="0">IF(B3&lt;=5,"1 - National",IF(B3=6,"2 - National Remote","3 - National Very Remote"))</f>
        <v>1 - National</v>
      </c>
    </row>
    <row r="4" spans="1:3">
      <c r="A4" s="567">
        <v>812</v>
      </c>
      <c r="B4" s="568">
        <v>2</v>
      </c>
      <c r="C4" s="3" t="str">
        <f t="shared" si="0"/>
        <v>1 - National</v>
      </c>
    </row>
    <row r="5" spans="1:3">
      <c r="A5" s="567">
        <v>820</v>
      </c>
      <c r="B5" s="568">
        <v>2</v>
      </c>
      <c r="C5" s="3" t="str">
        <f t="shared" si="0"/>
        <v>1 - National</v>
      </c>
    </row>
    <row r="6" spans="1:3">
      <c r="A6" s="567">
        <v>822</v>
      </c>
      <c r="B6" s="568">
        <v>5</v>
      </c>
      <c r="C6" s="3" t="str">
        <f t="shared" si="0"/>
        <v>1 - National</v>
      </c>
    </row>
    <row r="7" spans="1:3">
      <c r="A7" s="567">
        <v>828</v>
      </c>
      <c r="B7" s="568">
        <v>2</v>
      </c>
      <c r="C7" s="3" t="str">
        <f t="shared" si="0"/>
        <v>1 - National</v>
      </c>
    </row>
    <row r="8" spans="1:3">
      <c r="A8" s="567">
        <v>829</v>
      </c>
      <c r="B8" s="568">
        <v>2</v>
      </c>
      <c r="C8" s="3" t="str">
        <f t="shared" si="0"/>
        <v>1 - National</v>
      </c>
    </row>
    <row r="9" spans="1:3">
      <c r="A9" s="567">
        <v>830</v>
      </c>
      <c r="B9" s="568">
        <v>2</v>
      </c>
      <c r="C9" s="3" t="str">
        <f t="shared" si="0"/>
        <v>1 - National</v>
      </c>
    </row>
    <row r="10" spans="1:3">
      <c r="A10" s="567">
        <v>832</v>
      </c>
      <c r="B10" s="568">
        <v>2</v>
      </c>
      <c r="C10" s="3" t="str">
        <f t="shared" si="0"/>
        <v>1 - National</v>
      </c>
    </row>
    <row r="11" spans="1:3">
      <c r="A11" s="567">
        <v>834</v>
      </c>
      <c r="B11" s="568">
        <v>2</v>
      </c>
      <c r="C11" s="3" t="str">
        <f t="shared" si="0"/>
        <v>1 - National</v>
      </c>
    </row>
    <row r="12" spans="1:3">
      <c r="A12" s="567">
        <v>835</v>
      </c>
      <c r="B12" s="568">
        <v>2</v>
      </c>
      <c r="C12" s="3" t="str">
        <f t="shared" si="0"/>
        <v>1 - National</v>
      </c>
    </row>
    <row r="13" spans="1:3">
      <c r="A13" s="567">
        <v>836</v>
      </c>
      <c r="B13" s="568">
        <v>2</v>
      </c>
      <c r="C13" s="3" t="str">
        <f t="shared" si="0"/>
        <v>1 - National</v>
      </c>
    </row>
    <row r="14" spans="1:3">
      <c r="A14" s="567">
        <v>837</v>
      </c>
      <c r="B14" s="568">
        <v>5</v>
      </c>
      <c r="C14" s="3" t="str">
        <f t="shared" si="0"/>
        <v>1 - National</v>
      </c>
    </row>
    <row r="15" spans="1:3">
      <c r="A15" s="567">
        <v>838</v>
      </c>
      <c r="B15" s="568">
        <v>2</v>
      </c>
      <c r="C15" s="3" t="str">
        <f t="shared" si="0"/>
        <v>1 - National</v>
      </c>
    </row>
    <row r="16" spans="1:3">
      <c r="A16" s="567">
        <v>839</v>
      </c>
      <c r="B16" s="568">
        <v>2</v>
      </c>
      <c r="C16" s="3" t="str">
        <f t="shared" si="0"/>
        <v>1 - National</v>
      </c>
    </row>
    <row r="17" spans="1:3">
      <c r="A17" s="567">
        <v>840</v>
      </c>
      <c r="B17" s="568">
        <v>6</v>
      </c>
      <c r="C17" s="3" t="str">
        <f t="shared" si="0"/>
        <v>2 - National Remote</v>
      </c>
    </row>
    <row r="18" spans="1:3">
      <c r="A18" s="567">
        <v>841</v>
      </c>
      <c r="B18" s="568">
        <v>5</v>
      </c>
      <c r="C18" s="3" t="str">
        <f t="shared" si="0"/>
        <v>1 - National</v>
      </c>
    </row>
    <row r="19" spans="1:3">
      <c r="A19" s="567">
        <v>845</v>
      </c>
      <c r="B19" s="568">
        <v>6</v>
      </c>
      <c r="C19" s="3" t="str">
        <f t="shared" si="0"/>
        <v>2 - National Remote</v>
      </c>
    </row>
    <row r="20" spans="1:3">
      <c r="A20" s="567">
        <v>846</v>
      </c>
      <c r="B20" s="568">
        <v>6</v>
      </c>
      <c r="C20" s="3" t="str">
        <f t="shared" si="0"/>
        <v>2 - National Remote</v>
      </c>
    </row>
    <row r="21" spans="1:3">
      <c r="A21" s="567">
        <v>847</v>
      </c>
      <c r="B21" s="568">
        <v>6</v>
      </c>
      <c r="C21" s="3" t="str">
        <f t="shared" si="0"/>
        <v>2 - National Remote</v>
      </c>
    </row>
    <row r="22" spans="1:3">
      <c r="A22" s="567">
        <v>850</v>
      </c>
      <c r="B22" s="568">
        <v>6</v>
      </c>
      <c r="C22" s="3" t="str">
        <f t="shared" si="0"/>
        <v>2 - National Remote</v>
      </c>
    </row>
    <row r="23" spans="1:3">
      <c r="A23" s="567">
        <v>852</v>
      </c>
      <c r="B23" s="568">
        <v>7</v>
      </c>
      <c r="C23" s="3" t="str">
        <f t="shared" si="0"/>
        <v>3 - National Very Remote</v>
      </c>
    </row>
    <row r="24" spans="1:3">
      <c r="A24" s="567">
        <v>853</v>
      </c>
      <c r="B24" s="568">
        <v>6</v>
      </c>
      <c r="C24" s="3" t="str">
        <f t="shared" si="0"/>
        <v>2 - National Remote</v>
      </c>
    </row>
    <row r="25" spans="1:3">
      <c r="A25" s="567">
        <v>854</v>
      </c>
      <c r="B25" s="568">
        <v>7</v>
      </c>
      <c r="C25" s="3" t="str">
        <f t="shared" si="0"/>
        <v>3 - National Very Remote</v>
      </c>
    </row>
    <row r="26" spans="1:3">
      <c r="A26" s="567">
        <v>860</v>
      </c>
      <c r="B26" s="568">
        <v>7</v>
      </c>
      <c r="C26" s="3" t="str">
        <f t="shared" si="0"/>
        <v>3 - National Very Remote</v>
      </c>
    </row>
    <row r="27" spans="1:3">
      <c r="A27" s="567">
        <v>862</v>
      </c>
      <c r="B27" s="568">
        <v>7</v>
      </c>
      <c r="C27" s="3" t="str">
        <f t="shared" si="0"/>
        <v>3 - National Very Remote</v>
      </c>
    </row>
    <row r="28" spans="1:3">
      <c r="A28" s="567">
        <v>870</v>
      </c>
      <c r="B28" s="568">
        <v>6</v>
      </c>
      <c r="C28" s="3" t="str">
        <f t="shared" si="0"/>
        <v>2 - National Remote</v>
      </c>
    </row>
    <row r="29" spans="1:3">
      <c r="A29" s="567">
        <v>872</v>
      </c>
      <c r="B29" s="568">
        <v>7</v>
      </c>
      <c r="C29" s="3" t="str">
        <f t="shared" si="0"/>
        <v>3 - National Very Remote</v>
      </c>
    </row>
    <row r="30" spans="1:3">
      <c r="A30" s="567">
        <v>873</v>
      </c>
      <c r="B30" s="568">
        <v>6</v>
      </c>
      <c r="C30" s="3" t="str">
        <f t="shared" si="0"/>
        <v>2 - National Remote</v>
      </c>
    </row>
    <row r="31" spans="1:3">
      <c r="A31" s="567">
        <v>874</v>
      </c>
      <c r="B31" s="568">
        <v>6</v>
      </c>
      <c r="C31" s="3" t="str">
        <f t="shared" si="0"/>
        <v>2 - National Remote</v>
      </c>
    </row>
    <row r="32" spans="1:3">
      <c r="A32" s="567">
        <v>875</v>
      </c>
      <c r="B32" s="568">
        <v>6</v>
      </c>
      <c r="C32" s="3" t="str">
        <f t="shared" si="0"/>
        <v>2 - National Remote</v>
      </c>
    </row>
    <row r="33" spans="1:3">
      <c r="A33" s="567">
        <v>880</v>
      </c>
      <c r="B33" s="568">
        <v>7</v>
      </c>
      <c r="C33" s="3" t="str">
        <f t="shared" si="0"/>
        <v>3 - National Very Remote</v>
      </c>
    </row>
    <row r="34" spans="1:3">
      <c r="A34" s="567">
        <v>885</v>
      </c>
      <c r="B34" s="568">
        <v>7</v>
      </c>
      <c r="C34" s="3" t="str">
        <f t="shared" si="0"/>
        <v>3 - National Very Remote</v>
      </c>
    </row>
    <row r="35" spans="1:3">
      <c r="A35" s="567">
        <v>886</v>
      </c>
      <c r="B35" s="568">
        <v>6</v>
      </c>
      <c r="C35" s="3" t="str">
        <f t="shared" si="0"/>
        <v>2 - National Remote</v>
      </c>
    </row>
    <row r="36" spans="1:3">
      <c r="A36" s="567">
        <v>909</v>
      </c>
      <c r="B36" s="568">
        <v>2</v>
      </c>
      <c r="C36" s="3" t="str">
        <f t="shared" si="0"/>
        <v>1 - National</v>
      </c>
    </row>
    <row r="37" spans="1:3">
      <c r="A37" s="567">
        <v>2000</v>
      </c>
      <c r="B37" s="568">
        <v>1</v>
      </c>
      <c r="C37" s="3" t="str">
        <f t="shared" si="0"/>
        <v>1 - National</v>
      </c>
    </row>
    <row r="38" spans="1:3">
      <c r="A38" s="567">
        <v>2006</v>
      </c>
      <c r="B38" s="568">
        <v>1</v>
      </c>
      <c r="C38" s="3" t="str">
        <f t="shared" si="0"/>
        <v>1 - National</v>
      </c>
    </row>
    <row r="39" spans="1:3">
      <c r="A39" s="567">
        <v>2007</v>
      </c>
      <c r="B39" s="568">
        <v>1</v>
      </c>
      <c r="C39" s="3" t="str">
        <f t="shared" si="0"/>
        <v>1 - National</v>
      </c>
    </row>
    <row r="40" spans="1:3">
      <c r="A40" s="567">
        <v>2008</v>
      </c>
      <c r="B40" s="568">
        <v>1</v>
      </c>
      <c r="C40" s="3" t="str">
        <f t="shared" si="0"/>
        <v>1 - National</v>
      </c>
    </row>
    <row r="41" spans="1:3">
      <c r="A41" s="567">
        <v>2009</v>
      </c>
      <c r="B41" s="568">
        <v>1</v>
      </c>
      <c r="C41" s="3" t="str">
        <f t="shared" si="0"/>
        <v>1 - National</v>
      </c>
    </row>
    <row r="42" spans="1:3">
      <c r="A42" s="567">
        <v>2010</v>
      </c>
      <c r="B42" s="568">
        <v>1</v>
      </c>
      <c r="C42" s="3" t="str">
        <f t="shared" si="0"/>
        <v>1 - National</v>
      </c>
    </row>
    <row r="43" spans="1:3">
      <c r="A43" s="567">
        <v>2011</v>
      </c>
      <c r="B43" s="568">
        <v>1</v>
      </c>
      <c r="C43" s="3" t="str">
        <f t="shared" si="0"/>
        <v>1 - National</v>
      </c>
    </row>
    <row r="44" spans="1:3">
      <c r="A44" s="567">
        <v>2015</v>
      </c>
      <c r="B44" s="568">
        <v>1</v>
      </c>
      <c r="C44" s="3" t="str">
        <f t="shared" si="0"/>
        <v>1 - National</v>
      </c>
    </row>
    <row r="45" spans="1:3">
      <c r="A45" s="567">
        <v>2016</v>
      </c>
      <c r="B45" s="568">
        <v>1</v>
      </c>
      <c r="C45" s="3" t="str">
        <f t="shared" si="0"/>
        <v>1 - National</v>
      </c>
    </row>
    <row r="46" spans="1:3">
      <c r="A46" s="567">
        <v>2017</v>
      </c>
      <c r="B46" s="568">
        <v>1</v>
      </c>
      <c r="C46" s="3" t="str">
        <f t="shared" si="0"/>
        <v>1 - National</v>
      </c>
    </row>
    <row r="47" spans="1:3">
      <c r="A47" s="567">
        <v>2018</v>
      </c>
      <c r="B47" s="568">
        <v>1</v>
      </c>
      <c r="C47" s="3" t="str">
        <f t="shared" si="0"/>
        <v>1 - National</v>
      </c>
    </row>
    <row r="48" spans="1:3">
      <c r="A48" s="567">
        <v>2019</v>
      </c>
      <c r="B48" s="568">
        <v>1</v>
      </c>
      <c r="C48" s="3" t="str">
        <f t="shared" si="0"/>
        <v>1 - National</v>
      </c>
    </row>
    <row r="49" spans="1:3">
      <c r="A49" s="567">
        <v>2020</v>
      </c>
      <c r="B49" s="568">
        <v>1</v>
      </c>
      <c r="C49" s="3" t="str">
        <f t="shared" si="0"/>
        <v>1 - National</v>
      </c>
    </row>
    <row r="50" spans="1:3">
      <c r="A50" s="567">
        <v>2021</v>
      </c>
      <c r="B50" s="568">
        <v>1</v>
      </c>
      <c r="C50" s="3" t="str">
        <f t="shared" si="0"/>
        <v>1 - National</v>
      </c>
    </row>
    <row r="51" spans="1:3">
      <c r="A51" s="567">
        <v>2022</v>
      </c>
      <c r="B51" s="568">
        <v>1</v>
      </c>
      <c r="C51" s="3" t="str">
        <f t="shared" si="0"/>
        <v>1 - National</v>
      </c>
    </row>
    <row r="52" spans="1:3">
      <c r="A52" s="567">
        <v>2023</v>
      </c>
      <c r="B52" s="568">
        <v>1</v>
      </c>
      <c r="C52" s="3" t="str">
        <f t="shared" si="0"/>
        <v>1 - National</v>
      </c>
    </row>
    <row r="53" spans="1:3">
      <c r="A53" s="567">
        <v>2024</v>
      </c>
      <c r="B53" s="568">
        <v>1</v>
      </c>
      <c r="C53" s="3" t="str">
        <f t="shared" si="0"/>
        <v>1 - National</v>
      </c>
    </row>
    <row r="54" spans="1:3">
      <c r="A54" s="567">
        <v>2025</v>
      </c>
      <c r="B54" s="568">
        <v>1</v>
      </c>
      <c r="C54" s="3" t="str">
        <f t="shared" si="0"/>
        <v>1 - National</v>
      </c>
    </row>
    <row r="55" spans="1:3">
      <c r="A55" s="567">
        <v>2026</v>
      </c>
      <c r="B55" s="568">
        <v>1</v>
      </c>
      <c r="C55" s="3" t="str">
        <f t="shared" si="0"/>
        <v>1 - National</v>
      </c>
    </row>
    <row r="56" spans="1:3">
      <c r="A56" s="567">
        <v>2027</v>
      </c>
      <c r="B56" s="568">
        <v>1</v>
      </c>
      <c r="C56" s="3" t="str">
        <f t="shared" si="0"/>
        <v>1 - National</v>
      </c>
    </row>
    <row r="57" spans="1:3">
      <c r="A57" s="567">
        <v>2028</v>
      </c>
      <c r="B57" s="568">
        <v>1</v>
      </c>
      <c r="C57" s="3" t="str">
        <f t="shared" si="0"/>
        <v>1 - National</v>
      </c>
    </row>
    <row r="58" spans="1:3">
      <c r="A58" s="567">
        <v>2029</v>
      </c>
      <c r="B58" s="568">
        <v>1</v>
      </c>
      <c r="C58" s="3" t="str">
        <f t="shared" si="0"/>
        <v>1 - National</v>
      </c>
    </row>
    <row r="59" spans="1:3">
      <c r="A59" s="567">
        <v>2030</v>
      </c>
      <c r="B59" s="568">
        <v>1</v>
      </c>
      <c r="C59" s="3" t="str">
        <f t="shared" si="0"/>
        <v>1 - National</v>
      </c>
    </row>
    <row r="60" spans="1:3">
      <c r="A60" s="567">
        <v>2031</v>
      </c>
      <c r="B60" s="568">
        <v>1</v>
      </c>
      <c r="C60" s="3" t="str">
        <f t="shared" si="0"/>
        <v>1 - National</v>
      </c>
    </row>
    <row r="61" spans="1:3">
      <c r="A61" s="567">
        <v>2032</v>
      </c>
      <c r="B61" s="568">
        <v>1</v>
      </c>
      <c r="C61" s="3" t="str">
        <f t="shared" si="0"/>
        <v>1 - National</v>
      </c>
    </row>
    <row r="62" spans="1:3">
      <c r="A62" s="567">
        <v>2033</v>
      </c>
      <c r="B62" s="568">
        <v>1</v>
      </c>
      <c r="C62" s="3" t="str">
        <f t="shared" si="0"/>
        <v>1 - National</v>
      </c>
    </row>
    <row r="63" spans="1:3">
      <c r="A63" s="567">
        <v>2034</v>
      </c>
      <c r="B63" s="568">
        <v>1</v>
      </c>
      <c r="C63" s="3" t="str">
        <f t="shared" si="0"/>
        <v>1 - National</v>
      </c>
    </row>
    <row r="64" spans="1:3">
      <c r="A64" s="567">
        <v>2035</v>
      </c>
      <c r="B64" s="568">
        <v>1</v>
      </c>
      <c r="C64" s="3" t="str">
        <f t="shared" si="0"/>
        <v>1 - National</v>
      </c>
    </row>
    <row r="65" spans="1:3">
      <c r="A65" s="567">
        <v>2036</v>
      </c>
      <c r="B65" s="568">
        <v>1</v>
      </c>
      <c r="C65" s="3" t="str">
        <f t="shared" si="0"/>
        <v>1 - National</v>
      </c>
    </row>
    <row r="66" spans="1:3">
      <c r="A66" s="567">
        <v>2037</v>
      </c>
      <c r="B66" s="568">
        <v>1</v>
      </c>
      <c r="C66" s="3" t="str">
        <f t="shared" si="0"/>
        <v>1 - National</v>
      </c>
    </row>
    <row r="67" spans="1:3">
      <c r="A67" s="567">
        <v>2038</v>
      </c>
      <c r="B67" s="568">
        <v>1</v>
      </c>
      <c r="C67" s="3" t="str">
        <f t="shared" ref="C67:C130" si="1">IF(B67&lt;=5,"1 - National",IF(B67=6,"2 - National Remote","3 - National Very Remote"))</f>
        <v>1 - National</v>
      </c>
    </row>
    <row r="68" spans="1:3">
      <c r="A68" s="567">
        <v>2039</v>
      </c>
      <c r="B68" s="568">
        <v>1</v>
      </c>
      <c r="C68" s="3" t="str">
        <f t="shared" si="1"/>
        <v>1 - National</v>
      </c>
    </row>
    <row r="69" spans="1:3">
      <c r="A69" s="567">
        <v>2040</v>
      </c>
      <c r="B69" s="568">
        <v>1</v>
      </c>
      <c r="C69" s="3" t="str">
        <f t="shared" si="1"/>
        <v>1 - National</v>
      </c>
    </row>
    <row r="70" spans="1:3">
      <c r="A70" s="567">
        <v>2041</v>
      </c>
      <c r="B70" s="568">
        <v>1</v>
      </c>
      <c r="C70" s="3" t="str">
        <f t="shared" si="1"/>
        <v>1 - National</v>
      </c>
    </row>
    <row r="71" spans="1:3">
      <c r="A71" s="567">
        <v>2042</v>
      </c>
      <c r="B71" s="568">
        <v>1</v>
      </c>
      <c r="C71" s="3" t="str">
        <f t="shared" si="1"/>
        <v>1 - National</v>
      </c>
    </row>
    <row r="72" spans="1:3">
      <c r="A72" s="567">
        <v>2043</v>
      </c>
      <c r="B72" s="568">
        <v>1</v>
      </c>
      <c r="C72" s="3" t="str">
        <f t="shared" si="1"/>
        <v>1 - National</v>
      </c>
    </row>
    <row r="73" spans="1:3">
      <c r="A73" s="567">
        <v>2044</v>
      </c>
      <c r="B73" s="568">
        <v>1</v>
      </c>
      <c r="C73" s="3" t="str">
        <f t="shared" si="1"/>
        <v>1 - National</v>
      </c>
    </row>
    <row r="74" spans="1:3">
      <c r="A74" s="567">
        <v>2045</v>
      </c>
      <c r="B74" s="568">
        <v>1</v>
      </c>
      <c r="C74" s="3" t="str">
        <f t="shared" si="1"/>
        <v>1 - National</v>
      </c>
    </row>
    <row r="75" spans="1:3">
      <c r="A75" s="567">
        <v>2046</v>
      </c>
      <c r="B75" s="568">
        <v>1</v>
      </c>
      <c r="C75" s="3" t="str">
        <f t="shared" si="1"/>
        <v>1 - National</v>
      </c>
    </row>
    <row r="76" spans="1:3">
      <c r="A76" s="567">
        <v>2047</v>
      </c>
      <c r="B76" s="568">
        <v>1</v>
      </c>
      <c r="C76" s="3" t="str">
        <f t="shared" si="1"/>
        <v>1 - National</v>
      </c>
    </row>
    <row r="77" spans="1:3">
      <c r="A77" s="567">
        <v>2048</v>
      </c>
      <c r="B77" s="568">
        <v>1</v>
      </c>
      <c r="C77" s="3" t="str">
        <f t="shared" si="1"/>
        <v>1 - National</v>
      </c>
    </row>
    <row r="78" spans="1:3">
      <c r="A78" s="567">
        <v>2049</v>
      </c>
      <c r="B78" s="568">
        <v>1</v>
      </c>
      <c r="C78" s="3" t="str">
        <f t="shared" si="1"/>
        <v>1 - National</v>
      </c>
    </row>
    <row r="79" spans="1:3">
      <c r="A79" s="567">
        <v>2050</v>
      </c>
      <c r="B79" s="568">
        <v>1</v>
      </c>
      <c r="C79" s="3" t="str">
        <f t="shared" si="1"/>
        <v>1 - National</v>
      </c>
    </row>
    <row r="80" spans="1:3">
      <c r="A80" s="567">
        <v>2052</v>
      </c>
      <c r="B80" s="568">
        <v>1</v>
      </c>
      <c r="C80" s="3" t="str">
        <f t="shared" si="1"/>
        <v>1 - National</v>
      </c>
    </row>
    <row r="81" spans="1:3">
      <c r="A81" s="567">
        <v>2060</v>
      </c>
      <c r="B81" s="568">
        <v>1</v>
      </c>
      <c r="C81" s="3" t="str">
        <f t="shared" si="1"/>
        <v>1 - National</v>
      </c>
    </row>
    <row r="82" spans="1:3">
      <c r="A82" s="567">
        <v>2061</v>
      </c>
      <c r="B82" s="568">
        <v>1</v>
      </c>
      <c r="C82" s="3" t="str">
        <f t="shared" si="1"/>
        <v>1 - National</v>
      </c>
    </row>
    <row r="83" spans="1:3">
      <c r="A83" s="567">
        <v>2062</v>
      </c>
      <c r="B83" s="568">
        <v>1</v>
      </c>
      <c r="C83" s="3" t="str">
        <f t="shared" si="1"/>
        <v>1 - National</v>
      </c>
    </row>
    <row r="84" spans="1:3">
      <c r="A84" s="567">
        <v>2063</v>
      </c>
      <c r="B84" s="568">
        <v>1</v>
      </c>
      <c r="C84" s="3" t="str">
        <f t="shared" si="1"/>
        <v>1 - National</v>
      </c>
    </row>
    <row r="85" spans="1:3">
      <c r="A85" s="567">
        <v>2064</v>
      </c>
      <c r="B85" s="568">
        <v>1</v>
      </c>
      <c r="C85" s="3" t="str">
        <f t="shared" si="1"/>
        <v>1 - National</v>
      </c>
    </row>
    <row r="86" spans="1:3">
      <c r="A86" s="567">
        <v>2065</v>
      </c>
      <c r="B86" s="568">
        <v>1</v>
      </c>
      <c r="C86" s="3" t="str">
        <f t="shared" si="1"/>
        <v>1 - National</v>
      </c>
    </row>
    <row r="87" spans="1:3">
      <c r="A87" s="567">
        <v>2066</v>
      </c>
      <c r="B87" s="568">
        <v>1</v>
      </c>
      <c r="C87" s="3" t="str">
        <f t="shared" si="1"/>
        <v>1 - National</v>
      </c>
    </row>
    <row r="88" spans="1:3">
      <c r="A88" s="567">
        <v>2067</v>
      </c>
      <c r="B88" s="568">
        <v>1</v>
      </c>
      <c r="C88" s="3" t="str">
        <f t="shared" si="1"/>
        <v>1 - National</v>
      </c>
    </row>
    <row r="89" spans="1:3">
      <c r="A89" s="567">
        <v>2068</v>
      </c>
      <c r="B89" s="568">
        <v>1</v>
      </c>
      <c r="C89" s="3" t="str">
        <f t="shared" si="1"/>
        <v>1 - National</v>
      </c>
    </row>
    <row r="90" spans="1:3">
      <c r="A90" s="567">
        <v>2069</v>
      </c>
      <c r="B90" s="568">
        <v>1</v>
      </c>
      <c r="C90" s="3" t="str">
        <f t="shared" si="1"/>
        <v>1 - National</v>
      </c>
    </row>
    <row r="91" spans="1:3">
      <c r="A91" s="567">
        <v>2070</v>
      </c>
      <c r="B91" s="568">
        <v>1</v>
      </c>
      <c r="C91" s="3" t="str">
        <f t="shared" si="1"/>
        <v>1 - National</v>
      </c>
    </row>
    <row r="92" spans="1:3">
      <c r="A92" s="567">
        <v>2071</v>
      </c>
      <c r="B92" s="568">
        <v>1</v>
      </c>
      <c r="C92" s="3" t="str">
        <f t="shared" si="1"/>
        <v>1 - National</v>
      </c>
    </row>
    <row r="93" spans="1:3">
      <c r="A93" s="567">
        <v>2072</v>
      </c>
      <c r="B93" s="568">
        <v>1</v>
      </c>
      <c r="C93" s="3" t="str">
        <f t="shared" si="1"/>
        <v>1 - National</v>
      </c>
    </row>
    <row r="94" spans="1:3">
      <c r="A94" s="567">
        <v>2073</v>
      </c>
      <c r="B94" s="568">
        <v>1</v>
      </c>
      <c r="C94" s="3" t="str">
        <f t="shared" si="1"/>
        <v>1 - National</v>
      </c>
    </row>
    <row r="95" spans="1:3">
      <c r="A95" s="567">
        <v>2074</v>
      </c>
      <c r="B95" s="568">
        <v>1</v>
      </c>
      <c r="C95" s="3" t="str">
        <f t="shared" si="1"/>
        <v>1 - National</v>
      </c>
    </row>
    <row r="96" spans="1:3">
      <c r="A96" s="567">
        <v>2075</v>
      </c>
      <c r="B96" s="568">
        <v>1</v>
      </c>
      <c r="C96" s="3" t="str">
        <f t="shared" si="1"/>
        <v>1 - National</v>
      </c>
    </row>
    <row r="97" spans="1:3">
      <c r="A97" s="567">
        <v>2076</v>
      </c>
      <c r="B97" s="568">
        <v>1</v>
      </c>
      <c r="C97" s="3" t="str">
        <f t="shared" si="1"/>
        <v>1 - National</v>
      </c>
    </row>
    <row r="98" spans="1:3">
      <c r="A98" s="567">
        <v>2077</v>
      </c>
      <c r="B98" s="568">
        <v>1</v>
      </c>
      <c r="C98" s="3" t="str">
        <f t="shared" si="1"/>
        <v>1 - National</v>
      </c>
    </row>
    <row r="99" spans="1:3">
      <c r="A99" s="567">
        <v>2079</v>
      </c>
      <c r="B99" s="568">
        <v>1</v>
      </c>
      <c r="C99" s="3" t="str">
        <f t="shared" si="1"/>
        <v>1 - National</v>
      </c>
    </row>
    <row r="100" spans="1:3">
      <c r="A100" s="567">
        <v>2080</v>
      </c>
      <c r="B100" s="568">
        <v>1</v>
      </c>
      <c r="C100" s="3" t="str">
        <f t="shared" si="1"/>
        <v>1 - National</v>
      </c>
    </row>
    <row r="101" spans="1:3">
      <c r="A101" s="567">
        <v>2081</v>
      </c>
      <c r="B101" s="568">
        <v>1</v>
      </c>
      <c r="C101" s="3" t="str">
        <f t="shared" si="1"/>
        <v>1 - National</v>
      </c>
    </row>
    <row r="102" spans="1:3">
      <c r="A102" s="567">
        <v>2082</v>
      </c>
      <c r="B102" s="568">
        <v>2</v>
      </c>
      <c r="C102" s="3" t="str">
        <f t="shared" si="1"/>
        <v>1 - National</v>
      </c>
    </row>
    <row r="103" spans="1:3">
      <c r="A103" s="567">
        <v>2083</v>
      </c>
      <c r="B103" s="568">
        <v>2</v>
      </c>
      <c r="C103" s="3" t="str">
        <f t="shared" si="1"/>
        <v>1 - National</v>
      </c>
    </row>
    <row r="104" spans="1:3">
      <c r="A104" s="567">
        <v>2084</v>
      </c>
      <c r="B104" s="568">
        <v>1</v>
      </c>
      <c r="C104" s="3" t="str">
        <f t="shared" si="1"/>
        <v>1 - National</v>
      </c>
    </row>
    <row r="105" spans="1:3">
      <c r="A105" s="567">
        <v>2085</v>
      </c>
      <c r="B105" s="568">
        <v>1</v>
      </c>
      <c r="C105" s="3" t="str">
        <f t="shared" si="1"/>
        <v>1 - National</v>
      </c>
    </row>
    <row r="106" spans="1:3">
      <c r="A106" s="567">
        <v>2086</v>
      </c>
      <c r="B106" s="568">
        <v>1</v>
      </c>
      <c r="C106" s="3" t="str">
        <f t="shared" si="1"/>
        <v>1 - National</v>
      </c>
    </row>
    <row r="107" spans="1:3">
      <c r="A107" s="567">
        <v>2087</v>
      </c>
      <c r="B107" s="568">
        <v>1</v>
      </c>
      <c r="C107" s="3" t="str">
        <f t="shared" si="1"/>
        <v>1 - National</v>
      </c>
    </row>
    <row r="108" spans="1:3">
      <c r="A108" s="569">
        <v>2088</v>
      </c>
      <c r="B108" s="569">
        <v>1</v>
      </c>
      <c r="C108" s="3" t="str">
        <f t="shared" si="1"/>
        <v>1 - National</v>
      </c>
    </row>
    <row r="109" spans="1:3">
      <c r="A109" s="567">
        <v>2089</v>
      </c>
      <c r="B109" s="568">
        <v>1</v>
      </c>
      <c r="C109" s="3" t="str">
        <f t="shared" si="1"/>
        <v>1 - National</v>
      </c>
    </row>
    <row r="110" spans="1:3">
      <c r="A110" s="567">
        <v>2090</v>
      </c>
      <c r="B110" s="568">
        <v>1</v>
      </c>
      <c r="C110" s="3" t="str">
        <f t="shared" si="1"/>
        <v>1 - National</v>
      </c>
    </row>
    <row r="111" spans="1:3">
      <c r="A111" s="568">
        <v>2091</v>
      </c>
      <c r="B111" s="568">
        <v>1</v>
      </c>
      <c r="C111" s="3" t="str">
        <f t="shared" si="1"/>
        <v>1 - National</v>
      </c>
    </row>
    <row r="112" spans="1:3">
      <c r="A112" s="567">
        <v>2092</v>
      </c>
      <c r="B112" s="568">
        <v>1</v>
      </c>
      <c r="C112" s="3" t="str">
        <f t="shared" si="1"/>
        <v>1 - National</v>
      </c>
    </row>
    <row r="113" spans="1:3">
      <c r="A113" s="567">
        <v>2093</v>
      </c>
      <c r="B113" s="568">
        <v>1</v>
      </c>
      <c r="C113" s="3" t="str">
        <f t="shared" si="1"/>
        <v>1 - National</v>
      </c>
    </row>
    <row r="114" spans="1:3">
      <c r="A114" s="567">
        <v>2094</v>
      </c>
      <c r="B114" s="568">
        <v>1</v>
      </c>
      <c r="C114" s="3" t="str">
        <f t="shared" si="1"/>
        <v>1 - National</v>
      </c>
    </row>
    <row r="115" spans="1:3">
      <c r="A115" s="567">
        <v>2095</v>
      </c>
      <c r="B115" s="568">
        <v>1</v>
      </c>
      <c r="C115" s="3" t="str">
        <f t="shared" si="1"/>
        <v>1 - National</v>
      </c>
    </row>
    <row r="116" spans="1:3">
      <c r="A116" s="567">
        <v>2096</v>
      </c>
      <c r="B116" s="568">
        <v>1</v>
      </c>
      <c r="C116" s="3" t="str">
        <f t="shared" si="1"/>
        <v>1 - National</v>
      </c>
    </row>
    <row r="117" spans="1:3">
      <c r="A117" s="567">
        <v>2097</v>
      </c>
      <c r="B117" s="568">
        <v>1</v>
      </c>
      <c r="C117" s="3" t="str">
        <f t="shared" si="1"/>
        <v>1 - National</v>
      </c>
    </row>
    <row r="118" spans="1:3">
      <c r="A118" s="567">
        <v>2099</v>
      </c>
      <c r="B118" s="568">
        <v>1</v>
      </c>
      <c r="C118" s="3" t="str">
        <f t="shared" si="1"/>
        <v>1 - National</v>
      </c>
    </row>
    <row r="119" spans="1:3">
      <c r="A119" s="570">
        <v>2100</v>
      </c>
      <c r="B119" s="569">
        <v>1</v>
      </c>
      <c r="C119" s="3" t="str">
        <f t="shared" si="1"/>
        <v>1 - National</v>
      </c>
    </row>
    <row r="120" spans="1:3">
      <c r="A120" s="567">
        <v>2101</v>
      </c>
      <c r="B120" s="568">
        <v>1</v>
      </c>
      <c r="C120" s="3" t="str">
        <f t="shared" si="1"/>
        <v>1 - National</v>
      </c>
    </row>
    <row r="121" spans="1:3">
      <c r="A121" s="567">
        <v>2102</v>
      </c>
      <c r="B121" s="568">
        <v>1</v>
      </c>
      <c r="C121" s="3" t="str">
        <f t="shared" si="1"/>
        <v>1 - National</v>
      </c>
    </row>
    <row r="122" spans="1:3">
      <c r="A122" s="567">
        <v>2103</v>
      </c>
      <c r="B122" s="568">
        <v>1</v>
      </c>
      <c r="C122" s="3" t="str">
        <f t="shared" si="1"/>
        <v>1 - National</v>
      </c>
    </row>
    <row r="123" spans="1:3">
      <c r="A123" s="567">
        <v>2104</v>
      </c>
      <c r="B123" s="568">
        <v>1</v>
      </c>
      <c r="C123" s="3" t="str">
        <f t="shared" si="1"/>
        <v>1 - National</v>
      </c>
    </row>
    <row r="124" spans="1:3">
      <c r="A124" s="567">
        <v>2105</v>
      </c>
      <c r="B124" s="568">
        <v>1</v>
      </c>
      <c r="C124" s="3" t="str">
        <f t="shared" si="1"/>
        <v>1 - National</v>
      </c>
    </row>
    <row r="125" spans="1:3">
      <c r="A125" s="567">
        <v>2106</v>
      </c>
      <c r="B125" s="568">
        <v>1</v>
      </c>
      <c r="C125" s="3" t="str">
        <f t="shared" si="1"/>
        <v>1 - National</v>
      </c>
    </row>
    <row r="126" spans="1:3">
      <c r="A126" s="567">
        <v>2107</v>
      </c>
      <c r="B126" s="568">
        <v>1</v>
      </c>
      <c r="C126" s="3" t="str">
        <f t="shared" si="1"/>
        <v>1 - National</v>
      </c>
    </row>
    <row r="127" spans="1:3">
      <c r="A127" s="567">
        <v>2108</v>
      </c>
      <c r="B127" s="568">
        <v>2</v>
      </c>
      <c r="C127" s="3" t="str">
        <f t="shared" si="1"/>
        <v>1 - National</v>
      </c>
    </row>
    <row r="128" spans="1:3">
      <c r="A128" s="567">
        <v>2109</v>
      </c>
      <c r="B128" s="568">
        <v>1</v>
      </c>
      <c r="C128" s="3" t="str">
        <f t="shared" si="1"/>
        <v>1 - National</v>
      </c>
    </row>
    <row r="129" spans="1:3">
      <c r="A129" s="567">
        <v>2110</v>
      </c>
      <c r="B129" s="568">
        <v>1</v>
      </c>
      <c r="C129" s="3" t="str">
        <f t="shared" si="1"/>
        <v>1 - National</v>
      </c>
    </row>
    <row r="130" spans="1:3">
      <c r="A130" s="567">
        <v>2111</v>
      </c>
      <c r="B130" s="568">
        <v>1</v>
      </c>
      <c r="C130" s="3" t="str">
        <f t="shared" si="1"/>
        <v>1 - National</v>
      </c>
    </row>
    <row r="131" spans="1:3">
      <c r="A131" s="567">
        <v>2112</v>
      </c>
      <c r="B131" s="568">
        <v>1</v>
      </c>
      <c r="C131" s="3" t="str">
        <f t="shared" ref="C131:C194" si="2">IF(B131&lt;=5,"1 - National",IF(B131=6,"2 - National Remote","3 - National Very Remote"))</f>
        <v>1 - National</v>
      </c>
    </row>
    <row r="132" spans="1:3">
      <c r="A132" s="567">
        <v>2113</v>
      </c>
      <c r="B132" s="568">
        <v>1</v>
      </c>
      <c r="C132" s="3" t="str">
        <f t="shared" si="2"/>
        <v>1 - National</v>
      </c>
    </row>
    <row r="133" spans="1:3">
      <c r="A133" s="567">
        <v>2114</v>
      </c>
      <c r="B133" s="568">
        <v>1</v>
      </c>
      <c r="C133" s="3" t="str">
        <f t="shared" si="2"/>
        <v>1 - National</v>
      </c>
    </row>
    <row r="134" spans="1:3">
      <c r="A134" s="567">
        <v>2115</v>
      </c>
      <c r="B134" s="568">
        <v>1</v>
      </c>
      <c r="C134" s="3" t="str">
        <f t="shared" si="2"/>
        <v>1 - National</v>
      </c>
    </row>
    <row r="135" spans="1:3">
      <c r="A135" s="567">
        <v>2116</v>
      </c>
      <c r="B135" s="568">
        <v>1</v>
      </c>
      <c r="C135" s="3" t="str">
        <f t="shared" si="2"/>
        <v>1 - National</v>
      </c>
    </row>
    <row r="136" spans="1:3">
      <c r="A136" s="567">
        <v>2117</v>
      </c>
      <c r="B136" s="568">
        <v>1</v>
      </c>
      <c r="C136" s="3" t="str">
        <f t="shared" si="2"/>
        <v>1 - National</v>
      </c>
    </row>
    <row r="137" spans="1:3">
      <c r="A137" s="567">
        <v>2118</v>
      </c>
      <c r="B137" s="568">
        <v>1</v>
      </c>
      <c r="C137" s="3" t="str">
        <f t="shared" si="2"/>
        <v>1 - National</v>
      </c>
    </row>
    <row r="138" spans="1:3">
      <c r="A138" s="567">
        <v>2119</v>
      </c>
      <c r="B138" s="568">
        <v>1</v>
      </c>
      <c r="C138" s="3" t="str">
        <f t="shared" si="2"/>
        <v>1 - National</v>
      </c>
    </row>
    <row r="139" spans="1:3">
      <c r="A139" s="567">
        <v>2120</v>
      </c>
      <c r="B139" s="568">
        <v>1</v>
      </c>
      <c r="C139" s="3" t="str">
        <f t="shared" si="2"/>
        <v>1 - National</v>
      </c>
    </row>
    <row r="140" spans="1:3">
      <c r="A140" s="567">
        <v>2121</v>
      </c>
      <c r="B140" s="568">
        <v>1</v>
      </c>
      <c r="C140" s="3" t="str">
        <f t="shared" si="2"/>
        <v>1 - National</v>
      </c>
    </row>
    <row r="141" spans="1:3">
      <c r="A141" s="567">
        <v>2122</v>
      </c>
      <c r="B141" s="568">
        <v>1</v>
      </c>
      <c r="C141" s="3" t="str">
        <f t="shared" si="2"/>
        <v>1 - National</v>
      </c>
    </row>
    <row r="142" spans="1:3">
      <c r="A142" s="567">
        <v>2123</v>
      </c>
      <c r="B142" s="568">
        <v>1</v>
      </c>
      <c r="C142" s="3" t="str">
        <f t="shared" si="2"/>
        <v>1 - National</v>
      </c>
    </row>
    <row r="143" spans="1:3">
      <c r="A143" s="567">
        <v>2125</v>
      </c>
      <c r="B143" s="568">
        <v>1</v>
      </c>
      <c r="C143" s="3" t="str">
        <f t="shared" si="2"/>
        <v>1 - National</v>
      </c>
    </row>
    <row r="144" spans="1:3">
      <c r="A144" s="567">
        <v>2126</v>
      </c>
      <c r="B144" s="568">
        <v>1</v>
      </c>
      <c r="C144" s="3" t="str">
        <f t="shared" si="2"/>
        <v>1 - National</v>
      </c>
    </row>
    <row r="145" spans="1:3">
      <c r="A145" s="567">
        <v>2127</v>
      </c>
      <c r="B145" s="568">
        <v>1</v>
      </c>
      <c r="C145" s="3" t="str">
        <f t="shared" si="2"/>
        <v>1 - National</v>
      </c>
    </row>
    <row r="146" spans="1:3">
      <c r="A146" s="567">
        <v>2128</v>
      </c>
      <c r="B146" s="568">
        <v>1</v>
      </c>
      <c r="C146" s="3" t="str">
        <f t="shared" si="2"/>
        <v>1 - National</v>
      </c>
    </row>
    <row r="147" spans="1:3">
      <c r="A147" s="568">
        <v>2129</v>
      </c>
      <c r="B147" s="568">
        <v>1</v>
      </c>
      <c r="C147" s="3" t="str">
        <f t="shared" si="2"/>
        <v>1 - National</v>
      </c>
    </row>
    <row r="148" spans="1:3">
      <c r="A148" s="567">
        <v>2130</v>
      </c>
      <c r="B148" s="568">
        <v>1</v>
      </c>
      <c r="C148" s="3" t="str">
        <f t="shared" si="2"/>
        <v>1 - National</v>
      </c>
    </row>
    <row r="149" spans="1:3">
      <c r="A149" s="567">
        <v>2131</v>
      </c>
      <c r="B149" s="568">
        <v>1</v>
      </c>
      <c r="C149" s="3" t="str">
        <f t="shared" si="2"/>
        <v>1 - National</v>
      </c>
    </row>
    <row r="150" spans="1:3">
      <c r="A150" s="567">
        <v>2132</v>
      </c>
      <c r="B150" s="568">
        <v>1</v>
      </c>
      <c r="C150" s="3" t="str">
        <f t="shared" si="2"/>
        <v>1 - National</v>
      </c>
    </row>
    <row r="151" spans="1:3">
      <c r="A151" s="567">
        <v>2133</v>
      </c>
      <c r="B151" s="568">
        <v>1</v>
      </c>
      <c r="C151" s="3" t="str">
        <f t="shared" si="2"/>
        <v>1 - National</v>
      </c>
    </row>
    <row r="152" spans="1:3">
      <c r="A152" s="567">
        <v>2134</v>
      </c>
      <c r="B152" s="568">
        <v>1</v>
      </c>
      <c r="C152" s="3" t="str">
        <f t="shared" si="2"/>
        <v>1 - National</v>
      </c>
    </row>
    <row r="153" spans="1:3">
      <c r="A153" s="567">
        <v>2135</v>
      </c>
      <c r="B153" s="568">
        <v>1</v>
      </c>
      <c r="C153" s="3" t="str">
        <f t="shared" si="2"/>
        <v>1 - National</v>
      </c>
    </row>
    <row r="154" spans="1:3">
      <c r="A154" s="567">
        <v>2136</v>
      </c>
      <c r="B154" s="568">
        <v>1</v>
      </c>
      <c r="C154" s="3" t="str">
        <f t="shared" si="2"/>
        <v>1 - National</v>
      </c>
    </row>
    <row r="155" spans="1:3">
      <c r="A155" s="567">
        <v>2137</v>
      </c>
      <c r="B155" s="568">
        <v>1</v>
      </c>
      <c r="C155" s="3" t="str">
        <f t="shared" si="2"/>
        <v>1 - National</v>
      </c>
    </row>
    <row r="156" spans="1:3">
      <c r="A156" s="567">
        <v>2138</v>
      </c>
      <c r="B156" s="568">
        <v>1</v>
      </c>
      <c r="C156" s="3" t="str">
        <f t="shared" si="2"/>
        <v>1 - National</v>
      </c>
    </row>
    <row r="157" spans="1:3">
      <c r="A157" s="567">
        <v>2139</v>
      </c>
      <c r="B157" s="568">
        <v>1</v>
      </c>
      <c r="C157" s="3" t="str">
        <f t="shared" si="2"/>
        <v>1 - National</v>
      </c>
    </row>
    <row r="158" spans="1:3">
      <c r="A158" s="569">
        <v>2140</v>
      </c>
      <c r="B158" s="569">
        <v>1</v>
      </c>
      <c r="C158" s="3" t="str">
        <f t="shared" si="2"/>
        <v>1 - National</v>
      </c>
    </row>
    <row r="159" spans="1:3">
      <c r="A159" s="567">
        <v>2141</v>
      </c>
      <c r="B159" s="568">
        <v>1</v>
      </c>
      <c r="C159" s="3" t="str">
        <f t="shared" si="2"/>
        <v>1 - National</v>
      </c>
    </row>
    <row r="160" spans="1:3">
      <c r="A160" s="567">
        <v>2142</v>
      </c>
      <c r="B160" s="568">
        <v>1</v>
      </c>
      <c r="C160" s="3" t="str">
        <f t="shared" si="2"/>
        <v>1 - National</v>
      </c>
    </row>
    <row r="161" spans="1:3">
      <c r="A161" s="567">
        <v>2143</v>
      </c>
      <c r="B161" s="568">
        <v>1</v>
      </c>
      <c r="C161" s="3" t="str">
        <f t="shared" si="2"/>
        <v>1 - National</v>
      </c>
    </row>
    <row r="162" spans="1:3">
      <c r="A162" s="567">
        <v>2144</v>
      </c>
      <c r="B162" s="568">
        <v>1</v>
      </c>
      <c r="C162" s="3" t="str">
        <f t="shared" si="2"/>
        <v>1 - National</v>
      </c>
    </row>
    <row r="163" spans="1:3">
      <c r="A163" s="567">
        <v>2145</v>
      </c>
      <c r="B163" s="568">
        <v>1</v>
      </c>
      <c r="C163" s="3" t="str">
        <f t="shared" si="2"/>
        <v>1 - National</v>
      </c>
    </row>
    <row r="164" spans="1:3">
      <c r="A164" s="567">
        <v>2146</v>
      </c>
      <c r="B164" s="568">
        <v>1</v>
      </c>
      <c r="C164" s="3" t="str">
        <f t="shared" si="2"/>
        <v>1 - National</v>
      </c>
    </row>
    <row r="165" spans="1:3">
      <c r="A165" s="567">
        <v>2147</v>
      </c>
      <c r="B165" s="568">
        <v>1</v>
      </c>
      <c r="C165" s="3" t="str">
        <f t="shared" si="2"/>
        <v>1 - National</v>
      </c>
    </row>
    <row r="166" spans="1:3">
      <c r="A166" s="567">
        <v>2148</v>
      </c>
      <c r="B166" s="568">
        <v>1</v>
      </c>
      <c r="C166" s="3" t="str">
        <f t="shared" si="2"/>
        <v>1 - National</v>
      </c>
    </row>
    <row r="167" spans="1:3">
      <c r="A167" s="567">
        <v>2150</v>
      </c>
      <c r="B167" s="568">
        <v>1</v>
      </c>
      <c r="C167" s="3" t="str">
        <f t="shared" si="2"/>
        <v>1 - National</v>
      </c>
    </row>
    <row r="168" spans="1:3">
      <c r="A168" s="567">
        <v>2151</v>
      </c>
      <c r="B168" s="568">
        <v>1</v>
      </c>
      <c r="C168" s="3" t="str">
        <f t="shared" si="2"/>
        <v>1 - National</v>
      </c>
    </row>
    <row r="169" spans="1:3">
      <c r="A169" s="567">
        <v>2152</v>
      </c>
      <c r="B169" s="568">
        <v>1</v>
      </c>
      <c r="C169" s="3" t="str">
        <f t="shared" si="2"/>
        <v>1 - National</v>
      </c>
    </row>
    <row r="170" spans="1:3">
      <c r="A170" s="567">
        <v>2153</v>
      </c>
      <c r="B170" s="568">
        <v>1</v>
      </c>
      <c r="C170" s="3" t="str">
        <f t="shared" si="2"/>
        <v>1 - National</v>
      </c>
    </row>
    <row r="171" spans="1:3">
      <c r="A171" s="567">
        <v>2154</v>
      </c>
      <c r="B171" s="568">
        <v>1</v>
      </c>
      <c r="C171" s="3" t="str">
        <f t="shared" si="2"/>
        <v>1 - National</v>
      </c>
    </row>
    <row r="172" spans="1:3">
      <c r="A172" s="567">
        <v>2155</v>
      </c>
      <c r="B172" s="568">
        <v>1</v>
      </c>
      <c r="C172" s="3" t="str">
        <f t="shared" si="2"/>
        <v>1 - National</v>
      </c>
    </row>
    <row r="173" spans="1:3">
      <c r="A173" s="567">
        <v>2156</v>
      </c>
      <c r="B173" s="568">
        <v>1</v>
      </c>
      <c r="C173" s="3" t="str">
        <f t="shared" si="2"/>
        <v>1 - National</v>
      </c>
    </row>
    <row r="174" spans="1:3">
      <c r="A174" s="567">
        <v>2157</v>
      </c>
      <c r="B174" s="568">
        <v>5</v>
      </c>
      <c r="C174" s="3" t="str">
        <f t="shared" si="2"/>
        <v>1 - National</v>
      </c>
    </row>
    <row r="175" spans="1:3">
      <c r="A175" s="567">
        <v>2158</v>
      </c>
      <c r="B175" s="568">
        <v>1</v>
      </c>
      <c r="C175" s="3" t="str">
        <f t="shared" si="2"/>
        <v>1 - National</v>
      </c>
    </row>
    <row r="176" spans="1:3">
      <c r="A176" s="567">
        <v>2159</v>
      </c>
      <c r="B176" s="568">
        <v>2</v>
      </c>
      <c r="C176" s="3" t="str">
        <f t="shared" si="2"/>
        <v>1 - National</v>
      </c>
    </row>
    <row r="177" spans="1:3">
      <c r="A177" s="567">
        <v>2160</v>
      </c>
      <c r="B177" s="568">
        <v>1</v>
      </c>
      <c r="C177" s="3" t="str">
        <f t="shared" si="2"/>
        <v>1 - National</v>
      </c>
    </row>
    <row r="178" spans="1:3">
      <c r="A178" s="567">
        <v>2161</v>
      </c>
      <c r="B178" s="568">
        <v>1</v>
      </c>
      <c r="C178" s="3" t="str">
        <f t="shared" si="2"/>
        <v>1 - National</v>
      </c>
    </row>
    <row r="179" spans="1:3">
      <c r="A179" s="567">
        <v>2162</v>
      </c>
      <c r="B179" s="568">
        <v>1</v>
      </c>
      <c r="C179" s="3" t="str">
        <f t="shared" si="2"/>
        <v>1 - National</v>
      </c>
    </row>
    <row r="180" spans="1:3">
      <c r="A180" s="567">
        <v>2163</v>
      </c>
      <c r="B180" s="568">
        <v>1</v>
      </c>
      <c r="C180" s="3" t="str">
        <f t="shared" si="2"/>
        <v>1 - National</v>
      </c>
    </row>
    <row r="181" spans="1:3">
      <c r="A181" s="567">
        <v>2164</v>
      </c>
      <c r="B181" s="568">
        <v>1</v>
      </c>
      <c r="C181" s="3" t="str">
        <f t="shared" si="2"/>
        <v>1 - National</v>
      </c>
    </row>
    <row r="182" spans="1:3">
      <c r="A182" s="567">
        <v>2165</v>
      </c>
      <c r="B182" s="568">
        <v>1</v>
      </c>
      <c r="C182" s="3" t="str">
        <f t="shared" si="2"/>
        <v>1 - National</v>
      </c>
    </row>
    <row r="183" spans="1:3">
      <c r="A183" s="567">
        <v>2166</v>
      </c>
      <c r="B183" s="568">
        <v>1</v>
      </c>
      <c r="C183" s="3" t="str">
        <f t="shared" si="2"/>
        <v>1 - National</v>
      </c>
    </row>
    <row r="184" spans="1:3">
      <c r="A184" s="567">
        <v>2167</v>
      </c>
      <c r="B184" s="568">
        <v>1</v>
      </c>
      <c r="C184" s="3" t="str">
        <f t="shared" si="2"/>
        <v>1 - National</v>
      </c>
    </row>
    <row r="185" spans="1:3">
      <c r="A185" s="567">
        <v>2168</v>
      </c>
      <c r="B185" s="568">
        <v>1</v>
      </c>
      <c r="C185" s="3" t="str">
        <f t="shared" si="2"/>
        <v>1 - National</v>
      </c>
    </row>
    <row r="186" spans="1:3">
      <c r="A186" s="567">
        <v>2170</v>
      </c>
      <c r="B186" s="568">
        <v>1</v>
      </c>
      <c r="C186" s="3" t="str">
        <f t="shared" si="2"/>
        <v>1 - National</v>
      </c>
    </row>
    <row r="187" spans="1:3">
      <c r="A187" s="567">
        <v>2171</v>
      </c>
      <c r="B187" s="568">
        <v>1</v>
      </c>
      <c r="C187" s="3" t="str">
        <f t="shared" si="2"/>
        <v>1 - National</v>
      </c>
    </row>
    <row r="188" spans="1:3">
      <c r="A188" s="567">
        <v>2172</v>
      </c>
      <c r="B188" s="568">
        <v>1</v>
      </c>
      <c r="C188" s="3" t="str">
        <f t="shared" si="2"/>
        <v>1 - National</v>
      </c>
    </row>
    <row r="189" spans="1:3">
      <c r="A189" s="567">
        <v>2173</v>
      </c>
      <c r="B189" s="568">
        <v>1</v>
      </c>
      <c r="C189" s="3" t="str">
        <f t="shared" si="2"/>
        <v>1 - National</v>
      </c>
    </row>
    <row r="190" spans="1:3">
      <c r="A190" s="567">
        <v>2174</v>
      </c>
      <c r="B190" s="568">
        <v>1</v>
      </c>
      <c r="C190" s="3" t="str">
        <f t="shared" si="2"/>
        <v>1 - National</v>
      </c>
    </row>
    <row r="191" spans="1:3">
      <c r="A191" s="567">
        <v>2175</v>
      </c>
      <c r="B191" s="568">
        <v>1</v>
      </c>
      <c r="C191" s="3" t="str">
        <f t="shared" si="2"/>
        <v>1 - National</v>
      </c>
    </row>
    <row r="192" spans="1:3">
      <c r="A192" s="567">
        <v>2176</v>
      </c>
      <c r="B192" s="568">
        <v>1</v>
      </c>
      <c r="C192" s="3" t="str">
        <f t="shared" si="2"/>
        <v>1 - National</v>
      </c>
    </row>
    <row r="193" spans="1:3">
      <c r="A193" s="567">
        <v>2177</v>
      </c>
      <c r="B193" s="568">
        <v>1</v>
      </c>
      <c r="C193" s="3" t="str">
        <f t="shared" si="2"/>
        <v>1 - National</v>
      </c>
    </row>
    <row r="194" spans="1:3">
      <c r="A194" s="567">
        <v>2178</v>
      </c>
      <c r="B194" s="568">
        <v>1</v>
      </c>
      <c r="C194" s="3" t="str">
        <f t="shared" si="2"/>
        <v>1 - National</v>
      </c>
    </row>
    <row r="195" spans="1:3">
      <c r="A195" s="567">
        <v>2179</v>
      </c>
      <c r="B195" s="568">
        <v>1</v>
      </c>
      <c r="C195" s="3" t="str">
        <f t="shared" ref="C195:C258" si="3">IF(B195&lt;=5,"1 - National",IF(B195=6,"2 - National Remote","3 - National Very Remote"))</f>
        <v>1 - National</v>
      </c>
    </row>
    <row r="196" spans="1:3">
      <c r="A196" s="567">
        <v>2190</v>
      </c>
      <c r="B196" s="568">
        <v>1</v>
      </c>
      <c r="C196" s="3" t="str">
        <f t="shared" si="3"/>
        <v>1 - National</v>
      </c>
    </row>
    <row r="197" spans="1:3">
      <c r="A197" s="567">
        <v>2191</v>
      </c>
      <c r="B197" s="568">
        <v>1</v>
      </c>
      <c r="C197" s="3" t="str">
        <f t="shared" si="3"/>
        <v>1 - National</v>
      </c>
    </row>
    <row r="198" spans="1:3">
      <c r="A198" s="567">
        <v>2192</v>
      </c>
      <c r="B198" s="568">
        <v>1</v>
      </c>
      <c r="C198" s="3" t="str">
        <f t="shared" si="3"/>
        <v>1 - National</v>
      </c>
    </row>
    <row r="199" spans="1:3">
      <c r="A199" s="567">
        <v>2193</v>
      </c>
      <c r="B199" s="568">
        <v>1</v>
      </c>
      <c r="C199" s="3" t="str">
        <f t="shared" si="3"/>
        <v>1 - National</v>
      </c>
    </row>
    <row r="200" spans="1:3">
      <c r="A200" s="567">
        <v>2194</v>
      </c>
      <c r="B200" s="568">
        <v>1</v>
      </c>
      <c r="C200" s="3" t="str">
        <f t="shared" si="3"/>
        <v>1 - National</v>
      </c>
    </row>
    <row r="201" spans="1:3">
      <c r="A201" s="567">
        <v>2195</v>
      </c>
      <c r="B201" s="568">
        <v>1</v>
      </c>
      <c r="C201" s="3" t="str">
        <f t="shared" si="3"/>
        <v>1 - National</v>
      </c>
    </row>
    <row r="202" spans="1:3">
      <c r="A202" s="567">
        <v>2196</v>
      </c>
      <c r="B202" s="568">
        <v>1</v>
      </c>
      <c r="C202" s="3" t="str">
        <f t="shared" si="3"/>
        <v>1 - National</v>
      </c>
    </row>
    <row r="203" spans="1:3">
      <c r="A203" s="567">
        <v>2197</v>
      </c>
      <c r="B203" s="568">
        <v>1</v>
      </c>
      <c r="C203" s="3" t="str">
        <f t="shared" si="3"/>
        <v>1 - National</v>
      </c>
    </row>
    <row r="204" spans="1:3">
      <c r="A204" s="567">
        <v>2198</v>
      </c>
      <c r="B204" s="568">
        <v>1</v>
      </c>
      <c r="C204" s="3" t="str">
        <f t="shared" si="3"/>
        <v>1 - National</v>
      </c>
    </row>
    <row r="205" spans="1:3">
      <c r="A205" s="567">
        <v>2199</v>
      </c>
      <c r="B205" s="568">
        <v>1</v>
      </c>
      <c r="C205" s="3" t="str">
        <f t="shared" si="3"/>
        <v>1 - National</v>
      </c>
    </row>
    <row r="206" spans="1:3">
      <c r="A206" s="567">
        <v>2200</v>
      </c>
      <c r="B206" s="568">
        <v>1</v>
      </c>
      <c r="C206" s="3" t="str">
        <f t="shared" si="3"/>
        <v>1 - National</v>
      </c>
    </row>
    <row r="207" spans="1:3">
      <c r="A207" s="567">
        <v>2203</v>
      </c>
      <c r="B207" s="568">
        <v>1</v>
      </c>
      <c r="C207" s="3" t="str">
        <f t="shared" si="3"/>
        <v>1 - National</v>
      </c>
    </row>
    <row r="208" spans="1:3">
      <c r="A208" s="567">
        <v>2204</v>
      </c>
      <c r="B208" s="568">
        <v>1</v>
      </c>
      <c r="C208" s="3" t="str">
        <f t="shared" si="3"/>
        <v>1 - National</v>
      </c>
    </row>
    <row r="209" spans="1:3">
      <c r="A209" s="567">
        <v>2205</v>
      </c>
      <c r="B209" s="568">
        <v>1</v>
      </c>
      <c r="C209" s="3" t="str">
        <f t="shared" si="3"/>
        <v>1 - National</v>
      </c>
    </row>
    <row r="210" spans="1:3">
      <c r="A210" s="567">
        <v>2206</v>
      </c>
      <c r="B210" s="568">
        <v>1</v>
      </c>
      <c r="C210" s="3" t="str">
        <f t="shared" si="3"/>
        <v>1 - National</v>
      </c>
    </row>
    <row r="211" spans="1:3">
      <c r="A211" s="567">
        <v>2207</v>
      </c>
      <c r="B211" s="568">
        <v>1</v>
      </c>
      <c r="C211" s="3" t="str">
        <f t="shared" si="3"/>
        <v>1 - National</v>
      </c>
    </row>
    <row r="212" spans="1:3">
      <c r="A212" s="567">
        <v>2208</v>
      </c>
      <c r="B212" s="568">
        <v>1</v>
      </c>
      <c r="C212" s="3" t="str">
        <f t="shared" si="3"/>
        <v>1 - National</v>
      </c>
    </row>
    <row r="213" spans="1:3">
      <c r="A213" s="567">
        <v>2209</v>
      </c>
      <c r="B213" s="568">
        <v>1</v>
      </c>
      <c r="C213" s="3" t="str">
        <f t="shared" si="3"/>
        <v>1 - National</v>
      </c>
    </row>
    <row r="214" spans="1:3">
      <c r="A214" s="567">
        <v>2210</v>
      </c>
      <c r="B214" s="568">
        <v>1</v>
      </c>
      <c r="C214" s="3" t="str">
        <f t="shared" si="3"/>
        <v>1 - National</v>
      </c>
    </row>
    <row r="215" spans="1:3">
      <c r="A215" s="567">
        <v>2211</v>
      </c>
      <c r="B215" s="568">
        <v>1</v>
      </c>
      <c r="C215" s="3" t="str">
        <f t="shared" si="3"/>
        <v>1 - National</v>
      </c>
    </row>
    <row r="216" spans="1:3">
      <c r="A216" s="567">
        <v>2212</v>
      </c>
      <c r="B216" s="568">
        <v>1</v>
      </c>
      <c r="C216" s="3" t="str">
        <f t="shared" si="3"/>
        <v>1 - National</v>
      </c>
    </row>
    <row r="217" spans="1:3">
      <c r="A217" s="567">
        <v>2213</v>
      </c>
      <c r="B217" s="568">
        <v>1</v>
      </c>
      <c r="C217" s="3" t="str">
        <f t="shared" si="3"/>
        <v>1 - National</v>
      </c>
    </row>
    <row r="218" spans="1:3">
      <c r="A218" s="567">
        <v>2214</v>
      </c>
      <c r="B218" s="568">
        <v>1</v>
      </c>
      <c r="C218" s="3" t="str">
        <f t="shared" si="3"/>
        <v>1 - National</v>
      </c>
    </row>
    <row r="219" spans="1:3">
      <c r="A219" s="567">
        <v>2216</v>
      </c>
      <c r="B219" s="568">
        <v>1</v>
      </c>
      <c r="C219" s="3" t="str">
        <f t="shared" si="3"/>
        <v>1 - National</v>
      </c>
    </row>
    <row r="220" spans="1:3">
      <c r="A220" s="567">
        <v>2217</v>
      </c>
      <c r="B220" s="568">
        <v>1</v>
      </c>
      <c r="C220" s="3" t="str">
        <f t="shared" si="3"/>
        <v>1 - National</v>
      </c>
    </row>
    <row r="221" spans="1:3">
      <c r="A221" s="567">
        <v>2218</v>
      </c>
      <c r="B221" s="568">
        <v>1</v>
      </c>
      <c r="C221" s="3" t="str">
        <f t="shared" si="3"/>
        <v>1 - National</v>
      </c>
    </row>
    <row r="222" spans="1:3">
      <c r="A222" s="567">
        <v>2219</v>
      </c>
      <c r="B222" s="568">
        <v>1</v>
      </c>
      <c r="C222" s="3" t="str">
        <f t="shared" si="3"/>
        <v>1 - National</v>
      </c>
    </row>
    <row r="223" spans="1:3">
      <c r="A223" s="567">
        <v>2220</v>
      </c>
      <c r="B223" s="568">
        <v>1</v>
      </c>
      <c r="C223" s="3" t="str">
        <f t="shared" si="3"/>
        <v>1 - National</v>
      </c>
    </row>
    <row r="224" spans="1:3">
      <c r="A224" s="567">
        <v>2221</v>
      </c>
      <c r="B224" s="568">
        <v>1</v>
      </c>
      <c r="C224" s="3" t="str">
        <f t="shared" si="3"/>
        <v>1 - National</v>
      </c>
    </row>
    <row r="225" spans="1:3">
      <c r="A225" s="567">
        <v>2222</v>
      </c>
      <c r="B225" s="568">
        <v>1</v>
      </c>
      <c r="C225" s="3" t="str">
        <f t="shared" si="3"/>
        <v>1 - National</v>
      </c>
    </row>
    <row r="226" spans="1:3">
      <c r="A226" s="567">
        <v>2223</v>
      </c>
      <c r="B226" s="568">
        <v>1</v>
      </c>
      <c r="C226" s="3" t="str">
        <f t="shared" si="3"/>
        <v>1 - National</v>
      </c>
    </row>
    <row r="227" spans="1:3">
      <c r="A227" s="567">
        <v>2224</v>
      </c>
      <c r="B227" s="568">
        <v>1</v>
      </c>
      <c r="C227" s="3" t="str">
        <f t="shared" si="3"/>
        <v>1 - National</v>
      </c>
    </row>
    <row r="228" spans="1:3">
      <c r="A228" s="567">
        <v>2225</v>
      </c>
      <c r="B228" s="568">
        <v>1</v>
      </c>
      <c r="C228" s="3" t="str">
        <f t="shared" si="3"/>
        <v>1 - National</v>
      </c>
    </row>
    <row r="229" spans="1:3">
      <c r="A229" s="567">
        <v>2226</v>
      </c>
      <c r="B229" s="568">
        <v>1</v>
      </c>
      <c r="C229" s="3" t="str">
        <f t="shared" si="3"/>
        <v>1 - National</v>
      </c>
    </row>
    <row r="230" spans="1:3">
      <c r="A230" s="567">
        <v>2227</v>
      </c>
      <c r="B230" s="568">
        <v>1</v>
      </c>
      <c r="C230" s="3" t="str">
        <f t="shared" si="3"/>
        <v>1 - National</v>
      </c>
    </row>
    <row r="231" spans="1:3">
      <c r="A231" s="567">
        <v>2228</v>
      </c>
      <c r="B231" s="568">
        <v>1</v>
      </c>
      <c r="C231" s="3" t="str">
        <f t="shared" si="3"/>
        <v>1 - National</v>
      </c>
    </row>
    <row r="232" spans="1:3">
      <c r="A232" s="567">
        <v>2229</v>
      </c>
      <c r="B232" s="568">
        <v>1</v>
      </c>
      <c r="C232" s="3" t="str">
        <f t="shared" si="3"/>
        <v>1 - National</v>
      </c>
    </row>
    <row r="233" spans="1:3">
      <c r="A233" s="567">
        <v>2230</v>
      </c>
      <c r="B233" s="568">
        <v>5</v>
      </c>
      <c r="C233" s="3" t="str">
        <f t="shared" si="3"/>
        <v>1 - National</v>
      </c>
    </row>
    <row r="234" spans="1:3">
      <c r="A234" s="567">
        <v>2231</v>
      </c>
      <c r="B234" s="568">
        <v>1</v>
      </c>
      <c r="C234" s="3" t="str">
        <f t="shared" si="3"/>
        <v>1 - National</v>
      </c>
    </row>
    <row r="235" spans="1:3">
      <c r="A235" s="567">
        <v>2232</v>
      </c>
      <c r="B235" s="568">
        <v>1</v>
      </c>
      <c r="C235" s="3" t="str">
        <f t="shared" si="3"/>
        <v>1 - National</v>
      </c>
    </row>
    <row r="236" spans="1:3">
      <c r="A236" s="567">
        <v>2233</v>
      </c>
      <c r="B236" s="568">
        <v>1</v>
      </c>
      <c r="C236" s="3" t="str">
        <f t="shared" si="3"/>
        <v>1 - National</v>
      </c>
    </row>
    <row r="237" spans="1:3">
      <c r="A237" s="567">
        <v>2234</v>
      </c>
      <c r="B237" s="568">
        <v>1</v>
      </c>
      <c r="C237" s="3" t="str">
        <f t="shared" si="3"/>
        <v>1 - National</v>
      </c>
    </row>
    <row r="238" spans="1:3">
      <c r="A238" s="567">
        <v>2250</v>
      </c>
      <c r="B238" s="568">
        <v>5</v>
      </c>
      <c r="C238" s="3" t="str">
        <f t="shared" si="3"/>
        <v>1 - National</v>
      </c>
    </row>
    <row r="239" spans="1:3">
      <c r="A239" s="567">
        <v>2251</v>
      </c>
      <c r="B239" s="568">
        <v>1</v>
      </c>
      <c r="C239" s="3" t="str">
        <f t="shared" si="3"/>
        <v>1 - National</v>
      </c>
    </row>
    <row r="240" spans="1:3">
      <c r="A240" s="567">
        <v>2256</v>
      </c>
      <c r="B240" s="568">
        <v>1</v>
      </c>
      <c r="C240" s="3" t="str">
        <f t="shared" si="3"/>
        <v>1 - National</v>
      </c>
    </row>
    <row r="241" spans="1:3">
      <c r="A241" s="567">
        <v>2257</v>
      </c>
      <c r="B241" s="568">
        <v>1</v>
      </c>
      <c r="C241" s="3" t="str">
        <f t="shared" si="3"/>
        <v>1 - National</v>
      </c>
    </row>
    <row r="242" spans="1:3">
      <c r="A242" s="567">
        <v>2258</v>
      </c>
      <c r="B242" s="568">
        <v>1</v>
      </c>
      <c r="C242" s="3" t="str">
        <f t="shared" si="3"/>
        <v>1 - National</v>
      </c>
    </row>
    <row r="243" spans="1:3">
      <c r="A243" s="567">
        <v>2259</v>
      </c>
      <c r="B243" s="568">
        <v>1</v>
      </c>
      <c r="C243" s="3" t="str">
        <f t="shared" si="3"/>
        <v>1 - National</v>
      </c>
    </row>
    <row r="244" spans="1:3">
      <c r="A244" s="567">
        <v>2260</v>
      </c>
      <c r="B244" s="568">
        <v>1</v>
      </c>
      <c r="C244" s="3" t="str">
        <f t="shared" si="3"/>
        <v>1 - National</v>
      </c>
    </row>
    <row r="245" spans="1:3">
      <c r="A245" s="567">
        <v>2261</v>
      </c>
      <c r="B245" s="568">
        <v>1</v>
      </c>
      <c r="C245" s="3" t="str">
        <f t="shared" si="3"/>
        <v>1 - National</v>
      </c>
    </row>
    <row r="246" spans="1:3">
      <c r="A246" s="567">
        <v>2262</v>
      </c>
      <c r="B246" s="568">
        <v>1</v>
      </c>
      <c r="C246" s="3" t="str">
        <f t="shared" si="3"/>
        <v>1 - National</v>
      </c>
    </row>
    <row r="247" spans="1:3">
      <c r="A247" s="567">
        <v>2263</v>
      </c>
      <c r="B247" s="568">
        <v>1</v>
      </c>
      <c r="C247" s="3" t="str">
        <f t="shared" si="3"/>
        <v>1 - National</v>
      </c>
    </row>
    <row r="248" spans="1:3">
      <c r="A248" s="567">
        <v>2264</v>
      </c>
      <c r="B248" s="568">
        <v>1</v>
      </c>
      <c r="C248" s="3" t="str">
        <f t="shared" si="3"/>
        <v>1 - National</v>
      </c>
    </row>
    <row r="249" spans="1:3">
      <c r="A249" s="569">
        <v>2265</v>
      </c>
      <c r="B249" s="569">
        <v>1</v>
      </c>
      <c r="C249" s="3" t="str">
        <f t="shared" si="3"/>
        <v>1 - National</v>
      </c>
    </row>
    <row r="250" spans="1:3">
      <c r="A250" s="567">
        <v>2267</v>
      </c>
      <c r="B250" s="568">
        <v>1</v>
      </c>
      <c r="C250" s="3" t="str">
        <f t="shared" si="3"/>
        <v>1 - National</v>
      </c>
    </row>
    <row r="251" spans="1:3">
      <c r="A251" s="567">
        <v>2278</v>
      </c>
      <c r="B251" s="568">
        <v>1</v>
      </c>
      <c r="C251" s="3" t="str">
        <f t="shared" si="3"/>
        <v>1 - National</v>
      </c>
    </row>
    <row r="252" spans="1:3">
      <c r="A252" s="567">
        <v>2280</v>
      </c>
      <c r="B252" s="568">
        <v>1</v>
      </c>
      <c r="C252" s="3" t="str">
        <f t="shared" si="3"/>
        <v>1 - National</v>
      </c>
    </row>
    <row r="253" spans="1:3">
      <c r="A253" s="567">
        <v>2281</v>
      </c>
      <c r="B253" s="568">
        <v>1</v>
      </c>
      <c r="C253" s="3" t="str">
        <f t="shared" si="3"/>
        <v>1 - National</v>
      </c>
    </row>
    <row r="254" spans="1:3">
      <c r="A254" s="567">
        <v>2282</v>
      </c>
      <c r="B254" s="568">
        <v>1</v>
      </c>
      <c r="C254" s="3" t="str">
        <f t="shared" si="3"/>
        <v>1 - National</v>
      </c>
    </row>
    <row r="255" spans="1:3">
      <c r="A255" s="567">
        <v>2283</v>
      </c>
      <c r="B255" s="568">
        <v>1</v>
      </c>
      <c r="C255" s="3" t="str">
        <f t="shared" si="3"/>
        <v>1 - National</v>
      </c>
    </row>
    <row r="256" spans="1:3">
      <c r="A256" s="567">
        <v>2284</v>
      </c>
      <c r="B256" s="568">
        <v>1</v>
      </c>
      <c r="C256" s="3" t="str">
        <f t="shared" si="3"/>
        <v>1 - National</v>
      </c>
    </row>
    <row r="257" spans="1:3">
      <c r="A257" s="567">
        <v>2285</v>
      </c>
      <c r="B257" s="568">
        <v>1</v>
      </c>
      <c r="C257" s="3" t="str">
        <f t="shared" si="3"/>
        <v>1 - National</v>
      </c>
    </row>
    <row r="258" spans="1:3">
      <c r="A258" s="567">
        <v>2286</v>
      </c>
      <c r="B258" s="568">
        <v>1</v>
      </c>
      <c r="C258" s="3" t="str">
        <f t="shared" si="3"/>
        <v>1 - National</v>
      </c>
    </row>
    <row r="259" spans="1:3">
      <c r="A259" s="567">
        <v>2287</v>
      </c>
      <c r="B259" s="568">
        <v>1</v>
      </c>
      <c r="C259" s="3" t="str">
        <f t="shared" ref="C259:C322" si="4">IF(B259&lt;=5,"1 - National",IF(B259=6,"2 - National Remote","3 - National Very Remote"))</f>
        <v>1 - National</v>
      </c>
    </row>
    <row r="260" spans="1:3">
      <c r="A260" s="567">
        <v>2289</v>
      </c>
      <c r="B260" s="568">
        <v>1</v>
      </c>
      <c r="C260" s="3" t="str">
        <f t="shared" si="4"/>
        <v>1 - National</v>
      </c>
    </row>
    <row r="261" spans="1:3">
      <c r="A261" s="567">
        <v>2290</v>
      </c>
      <c r="B261" s="568">
        <v>1</v>
      </c>
      <c r="C261" s="3" t="str">
        <f t="shared" si="4"/>
        <v>1 - National</v>
      </c>
    </row>
    <row r="262" spans="1:3">
      <c r="A262" s="567">
        <v>2291</v>
      </c>
      <c r="B262" s="568">
        <v>1</v>
      </c>
      <c r="C262" s="3" t="str">
        <f t="shared" si="4"/>
        <v>1 - National</v>
      </c>
    </row>
    <row r="263" spans="1:3">
      <c r="A263" s="567">
        <v>2292</v>
      </c>
      <c r="B263" s="568">
        <v>1</v>
      </c>
      <c r="C263" s="3" t="str">
        <f t="shared" si="4"/>
        <v>1 - National</v>
      </c>
    </row>
    <row r="264" spans="1:3">
      <c r="A264" s="567">
        <v>2293</v>
      </c>
      <c r="B264" s="568">
        <v>1</v>
      </c>
      <c r="C264" s="3" t="str">
        <f t="shared" si="4"/>
        <v>1 - National</v>
      </c>
    </row>
    <row r="265" spans="1:3">
      <c r="A265" s="567">
        <v>2294</v>
      </c>
      <c r="B265" s="568">
        <v>1</v>
      </c>
      <c r="C265" s="3" t="str">
        <f t="shared" si="4"/>
        <v>1 - National</v>
      </c>
    </row>
    <row r="266" spans="1:3">
      <c r="A266" s="567">
        <v>2295</v>
      </c>
      <c r="B266" s="568">
        <v>1</v>
      </c>
      <c r="C266" s="3" t="str">
        <f t="shared" si="4"/>
        <v>1 - National</v>
      </c>
    </row>
    <row r="267" spans="1:3">
      <c r="A267" s="567">
        <v>2296</v>
      </c>
      <c r="B267" s="568">
        <v>1</v>
      </c>
      <c r="C267" s="3" t="str">
        <f t="shared" si="4"/>
        <v>1 - National</v>
      </c>
    </row>
    <row r="268" spans="1:3">
      <c r="A268" s="567">
        <v>2297</v>
      </c>
      <c r="B268" s="568">
        <v>1</v>
      </c>
      <c r="C268" s="3" t="str">
        <f t="shared" si="4"/>
        <v>1 - National</v>
      </c>
    </row>
    <row r="269" spans="1:3">
      <c r="A269" s="567">
        <v>2298</v>
      </c>
      <c r="B269" s="568">
        <v>1</v>
      </c>
      <c r="C269" s="3" t="str">
        <f t="shared" si="4"/>
        <v>1 - National</v>
      </c>
    </row>
    <row r="270" spans="1:3">
      <c r="A270" s="567">
        <v>2299</v>
      </c>
      <c r="B270" s="568">
        <v>1</v>
      </c>
      <c r="C270" s="3" t="str">
        <f t="shared" si="4"/>
        <v>1 - National</v>
      </c>
    </row>
    <row r="271" spans="1:3">
      <c r="A271" s="567">
        <v>2300</v>
      </c>
      <c r="B271" s="568">
        <v>1</v>
      </c>
      <c r="C271" s="3" t="str">
        <f t="shared" si="4"/>
        <v>1 - National</v>
      </c>
    </row>
    <row r="272" spans="1:3">
      <c r="A272" s="567">
        <v>2302</v>
      </c>
      <c r="B272" s="568">
        <v>1</v>
      </c>
      <c r="C272" s="3" t="str">
        <f t="shared" si="4"/>
        <v>1 - National</v>
      </c>
    </row>
    <row r="273" spans="1:3">
      <c r="A273" s="567">
        <v>2303</v>
      </c>
      <c r="B273" s="568">
        <v>1</v>
      </c>
      <c r="C273" s="3" t="str">
        <f t="shared" si="4"/>
        <v>1 - National</v>
      </c>
    </row>
    <row r="274" spans="1:3">
      <c r="A274" s="567">
        <v>2304</v>
      </c>
      <c r="B274" s="568">
        <v>1</v>
      </c>
      <c r="C274" s="3" t="str">
        <f t="shared" si="4"/>
        <v>1 - National</v>
      </c>
    </row>
    <row r="275" spans="1:3">
      <c r="A275" s="567">
        <v>2305</v>
      </c>
      <c r="B275" s="568">
        <v>1</v>
      </c>
      <c r="C275" s="3" t="str">
        <f t="shared" si="4"/>
        <v>1 - National</v>
      </c>
    </row>
    <row r="276" spans="1:3">
      <c r="A276" s="567">
        <v>2306</v>
      </c>
      <c r="B276" s="568">
        <v>1</v>
      </c>
      <c r="C276" s="3" t="str">
        <f t="shared" si="4"/>
        <v>1 - National</v>
      </c>
    </row>
    <row r="277" spans="1:3">
      <c r="A277" s="567">
        <v>2307</v>
      </c>
      <c r="B277" s="568">
        <v>1</v>
      </c>
      <c r="C277" s="3" t="str">
        <f t="shared" si="4"/>
        <v>1 - National</v>
      </c>
    </row>
    <row r="278" spans="1:3">
      <c r="A278" s="567">
        <v>2308</v>
      </c>
      <c r="B278" s="568">
        <v>1</v>
      </c>
      <c r="C278" s="3" t="str">
        <f t="shared" si="4"/>
        <v>1 - National</v>
      </c>
    </row>
    <row r="279" spans="1:3">
      <c r="A279" s="567">
        <v>2311</v>
      </c>
      <c r="B279" s="568">
        <v>5</v>
      </c>
      <c r="C279" s="3" t="str">
        <f t="shared" si="4"/>
        <v>1 - National</v>
      </c>
    </row>
    <row r="280" spans="1:3">
      <c r="A280" s="567">
        <v>2312</v>
      </c>
      <c r="B280" s="568">
        <v>5</v>
      </c>
      <c r="C280" s="3" t="str">
        <f t="shared" si="4"/>
        <v>1 - National</v>
      </c>
    </row>
    <row r="281" spans="1:3">
      <c r="A281" s="567">
        <v>2314</v>
      </c>
      <c r="B281" s="568">
        <v>2</v>
      </c>
      <c r="C281" s="3" t="str">
        <f t="shared" si="4"/>
        <v>1 - National</v>
      </c>
    </row>
    <row r="282" spans="1:3">
      <c r="A282" s="567">
        <v>2315</v>
      </c>
      <c r="B282" s="568">
        <v>4</v>
      </c>
      <c r="C282" s="3" t="str">
        <f t="shared" si="4"/>
        <v>1 - National</v>
      </c>
    </row>
    <row r="283" spans="1:3">
      <c r="A283" s="567">
        <v>2316</v>
      </c>
      <c r="B283" s="568">
        <v>4</v>
      </c>
      <c r="C283" s="3" t="str">
        <f t="shared" si="4"/>
        <v>1 - National</v>
      </c>
    </row>
    <row r="284" spans="1:3">
      <c r="A284" s="567">
        <v>2317</v>
      </c>
      <c r="B284" s="568">
        <v>4</v>
      </c>
      <c r="C284" s="3" t="str">
        <f t="shared" si="4"/>
        <v>1 - National</v>
      </c>
    </row>
    <row r="285" spans="1:3">
      <c r="A285" s="567">
        <v>2318</v>
      </c>
      <c r="B285" s="568">
        <v>2</v>
      </c>
      <c r="C285" s="3" t="str">
        <f t="shared" si="4"/>
        <v>1 - National</v>
      </c>
    </row>
    <row r="286" spans="1:3">
      <c r="A286" s="567">
        <v>2319</v>
      </c>
      <c r="B286" s="568">
        <v>5</v>
      </c>
      <c r="C286" s="3" t="str">
        <f t="shared" si="4"/>
        <v>1 - National</v>
      </c>
    </row>
    <row r="287" spans="1:3">
      <c r="A287" s="567">
        <v>2320</v>
      </c>
      <c r="B287" s="568">
        <v>1</v>
      </c>
      <c r="C287" s="3" t="str">
        <f t="shared" si="4"/>
        <v>1 - National</v>
      </c>
    </row>
    <row r="288" spans="1:3">
      <c r="A288" s="567">
        <v>2321</v>
      </c>
      <c r="B288" s="568">
        <v>1</v>
      </c>
      <c r="C288" s="3" t="str">
        <f t="shared" si="4"/>
        <v>1 - National</v>
      </c>
    </row>
    <row r="289" spans="1:3">
      <c r="A289" s="567">
        <v>2322</v>
      </c>
      <c r="B289" s="568">
        <v>1</v>
      </c>
      <c r="C289" s="3" t="str">
        <f t="shared" si="4"/>
        <v>1 - National</v>
      </c>
    </row>
    <row r="290" spans="1:3">
      <c r="A290" s="567">
        <v>2323</v>
      </c>
      <c r="B290" s="568">
        <v>1</v>
      </c>
      <c r="C290" s="3" t="str">
        <f t="shared" si="4"/>
        <v>1 - National</v>
      </c>
    </row>
    <row r="291" spans="1:3">
      <c r="A291" s="567">
        <v>2324</v>
      </c>
      <c r="B291" s="568">
        <v>2</v>
      </c>
      <c r="C291" s="3" t="str">
        <f t="shared" si="4"/>
        <v>1 - National</v>
      </c>
    </row>
    <row r="292" spans="1:3">
      <c r="A292" s="567">
        <v>2325</v>
      </c>
      <c r="B292" s="568">
        <v>3</v>
      </c>
      <c r="C292" s="3" t="str">
        <f t="shared" si="4"/>
        <v>1 - National</v>
      </c>
    </row>
    <row r="293" spans="1:3">
      <c r="A293" s="567">
        <v>2326</v>
      </c>
      <c r="B293" s="568">
        <v>1</v>
      </c>
      <c r="C293" s="3" t="str">
        <f t="shared" si="4"/>
        <v>1 - National</v>
      </c>
    </row>
    <row r="294" spans="1:3">
      <c r="A294" s="567">
        <v>2327</v>
      </c>
      <c r="B294" s="568">
        <v>1</v>
      </c>
      <c r="C294" s="3" t="str">
        <f t="shared" si="4"/>
        <v>1 - National</v>
      </c>
    </row>
    <row r="295" spans="1:3">
      <c r="A295" s="567">
        <v>2328</v>
      </c>
      <c r="B295" s="568">
        <v>5</v>
      </c>
      <c r="C295" s="3" t="str">
        <f t="shared" si="4"/>
        <v>1 - National</v>
      </c>
    </row>
    <row r="296" spans="1:3">
      <c r="A296" s="567">
        <v>2329</v>
      </c>
      <c r="B296" s="568">
        <v>5</v>
      </c>
      <c r="C296" s="3" t="str">
        <f t="shared" si="4"/>
        <v>1 - National</v>
      </c>
    </row>
    <row r="297" spans="1:3">
      <c r="A297" s="567">
        <v>2330</v>
      </c>
      <c r="B297" s="568">
        <v>5</v>
      </c>
      <c r="C297" s="3" t="str">
        <f t="shared" si="4"/>
        <v>1 - National</v>
      </c>
    </row>
    <row r="298" spans="1:3">
      <c r="A298" s="567">
        <v>2331</v>
      </c>
      <c r="B298" s="568">
        <v>4</v>
      </c>
      <c r="C298" s="3" t="str">
        <f t="shared" si="4"/>
        <v>1 - National</v>
      </c>
    </row>
    <row r="299" spans="1:3">
      <c r="A299" s="567">
        <v>2333</v>
      </c>
      <c r="B299" s="568">
        <v>5</v>
      </c>
      <c r="C299" s="3" t="str">
        <f t="shared" si="4"/>
        <v>1 - National</v>
      </c>
    </row>
    <row r="300" spans="1:3">
      <c r="A300" s="567">
        <v>2334</v>
      </c>
      <c r="B300" s="568">
        <v>2</v>
      </c>
      <c r="C300" s="3" t="str">
        <f t="shared" si="4"/>
        <v>1 - National</v>
      </c>
    </row>
    <row r="301" spans="1:3">
      <c r="A301" s="567">
        <v>2335</v>
      </c>
      <c r="B301" s="568">
        <v>5</v>
      </c>
      <c r="C301" s="3" t="str">
        <f t="shared" si="4"/>
        <v>1 - National</v>
      </c>
    </row>
    <row r="302" spans="1:3">
      <c r="A302" s="567">
        <v>2336</v>
      </c>
      <c r="B302" s="568">
        <v>4</v>
      </c>
      <c r="C302" s="3" t="str">
        <f t="shared" si="4"/>
        <v>1 - National</v>
      </c>
    </row>
    <row r="303" spans="1:3">
      <c r="A303" s="567">
        <v>2337</v>
      </c>
      <c r="B303" s="568">
        <v>5</v>
      </c>
      <c r="C303" s="3" t="str">
        <f t="shared" si="4"/>
        <v>1 - National</v>
      </c>
    </row>
    <row r="304" spans="1:3">
      <c r="A304" s="567">
        <v>2338</v>
      </c>
      <c r="B304" s="568">
        <v>5</v>
      </c>
      <c r="C304" s="3" t="str">
        <f t="shared" si="4"/>
        <v>1 - National</v>
      </c>
    </row>
    <row r="305" spans="1:3">
      <c r="A305" s="567">
        <v>2339</v>
      </c>
      <c r="B305" s="568">
        <v>5</v>
      </c>
      <c r="C305" s="3" t="str">
        <f t="shared" si="4"/>
        <v>1 - National</v>
      </c>
    </row>
    <row r="306" spans="1:3">
      <c r="A306" s="567">
        <v>2340</v>
      </c>
      <c r="B306" s="568">
        <v>3</v>
      </c>
      <c r="C306" s="3" t="str">
        <f t="shared" si="4"/>
        <v>1 - National</v>
      </c>
    </row>
    <row r="307" spans="1:3">
      <c r="A307" s="567">
        <v>2341</v>
      </c>
      <c r="B307" s="568">
        <v>5</v>
      </c>
      <c r="C307" s="3" t="str">
        <f t="shared" si="4"/>
        <v>1 - National</v>
      </c>
    </row>
    <row r="308" spans="1:3">
      <c r="A308" s="567">
        <v>2342</v>
      </c>
      <c r="B308" s="568">
        <v>5</v>
      </c>
      <c r="C308" s="3" t="str">
        <f t="shared" si="4"/>
        <v>1 - National</v>
      </c>
    </row>
    <row r="309" spans="1:3">
      <c r="A309" s="567">
        <v>2343</v>
      </c>
      <c r="B309" s="568">
        <v>5</v>
      </c>
      <c r="C309" s="3" t="str">
        <f t="shared" si="4"/>
        <v>1 - National</v>
      </c>
    </row>
    <row r="310" spans="1:3">
      <c r="A310" s="567">
        <v>2344</v>
      </c>
      <c r="B310" s="568">
        <v>3</v>
      </c>
      <c r="C310" s="3" t="str">
        <f t="shared" si="4"/>
        <v>1 - National</v>
      </c>
    </row>
    <row r="311" spans="1:3">
      <c r="A311" s="567">
        <v>2345</v>
      </c>
      <c r="B311" s="568">
        <v>5</v>
      </c>
      <c r="C311" s="3" t="str">
        <f t="shared" si="4"/>
        <v>1 - National</v>
      </c>
    </row>
    <row r="312" spans="1:3">
      <c r="A312" s="567">
        <v>2346</v>
      </c>
      <c r="B312" s="568">
        <v>5</v>
      </c>
      <c r="C312" s="3" t="str">
        <f t="shared" si="4"/>
        <v>1 - National</v>
      </c>
    </row>
    <row r="313" spans="1:3">
      <c r="A313" s="567">
        <v>2347</v>
      </c>
      <c r="B313" s="568">
        <v>5</v>
      </c>
      <c r="C313" s="3" t="str">
        <f t="shared" si="4"/>
        <v>1 - National</v>
      </c>
    </row>
    <row r="314" spans="1:3">
      <c r="A314" s="567">
        <v>2350</v>
      </c>
      <c r="B314" s="568">
        <v>5</v>
      </c>
      <c r="C314" s="3" t="str">
        <f t="shared" si="4"/>
        <v>1 - National</v>
      </c>
    </row>
    <row r="315" spans="1:3">
      <c r="A315" s="567">
        <v>2351</v>
      </c>
      <c r="B315" s="568">
        <v>3</v>
      </c>
      <c r="C315" s="3" t="str">
        <f t="shared" si="4"/>
        <v>1 - National</v>
      </c>
    </row>
    <row r="316" spans="1:3">
      <c r="A316" s="567">
        <v>2352</v>
      </c>
      <c r="B316" s="568">
        <v>3</v>
      </c>
      <c r="C316" s="3" t="str">
        <f t="shared" si="4"/>
        <v>1 - National</v>
      </c>
    </row>
    <row r="317" spans="1:3">
      <c r="A317" s="567">
        <v>2353</v>
      </c>
      <c r="B317" s="568">
        <v>5</v>
      </c>
      <c r="C317" s="3" t="str">
        <f t="shared" si="4"/>
        <v>1 - National</v>
      </c>
    </row>
    <row r="318" spans="1:3">
      <c r="A318" s="567">
        <v>2354</v>
      </c>
      <c r="B318" s="568">
        <v>5</v>
      </c>
      <c r="C318" s="3" t="str">
        <f t="shared" si="4"/>
        <v>1 - National</v>
      </c>
    </row>
    <row r="319" spans="1:3">
      <c r="A319" s="567">
        <v>2355</v>
      </c>
      <c r="B319" s="568">
        <v>5</v>
      </c>
      <c r="C319" s="3" t="str">
        <f t="shared" si="4"/>
        <v>1 - National</v>
      </c>
    </row>
    <row r="320" spans="1:3">
      <c r="A320" s="567">
        <v>2356</v>
      </c>
      <c r="B320" s="568">
        <v>6</v>
      </c>
      <c r="C320" s="3" t="str">
        <f t="shared" si="4"/>
        <v>2 - National Remote</v>
      </c>
    </row>
    <row r="321" spans="1:3">
      <c r="A321" s="567">
        <v>2357</v>
      </c>
      <c r="B321" s="568">
        <v>5</v>
      </c>
      <c r="C321" s="3" t="str">
        <f t="shared" si="4"/>
        <v>1 - National</v>
      </c>
    </row>
    <row r="322" spans="1:3">
      <c r="A322" s="567">
        <v>2358</v>
      </c>
      <c r="B322" s="568">
        <v>3</v>
      </c>
      <c r="C322" s="3" t="str">
        <f t="shared" si="4"/>
        <v>1 - National</v>
      </c>
    </row>
    <row r="323" spans="1:3">
      <c r="A323" s="567">
        <v>2359</v>
      </c>
      <c r="B323" s="568">
        <v>5</v>
      </c>
      <c r="C323" s="3" t="str">
        <f t="shared" ref="C323:C386" si="5">IF(B323&lt;=5,"1 - National",IF(B323=6,"2 - National Remote","3 - National Very Remote"))</f>
        <v>1 - National</v>
      </c>
    </row>
    <row r="324" spans="1:3">
      <c r="A324" s="567">
        <v>2360</v>
      </c>
      <c r="B324" s="568">
        <v>5</v>
      </c>
      <c r="C324" s="3" t="str">
        <f t="shared" si="5"/>
        <v>1 - National</v>
      </c>
    </row>
    <row r="325" spans="1:3">
      <c r="A325" s="567">
        <v>2361</v>
      </c>
      <c r="B325" s="568">
        <v>5</v>
      </c>
      <c r="C325" s="3" t="str">
        <f t="shared" si="5"/>
        <v>1 - National</v>
      </c>
    </row>
    <row r="326" spans="1:3">
      <c r="A326" s="567">
        <v>2365</v>
      </c>
      <c r="B326" s="568">
        <v>5</v>
      </c>
      <c r="C326" s="3" t="str">
        <f t="shared" si="5"/>
        <v>1 - National</v>
      </c>
    </row>
    <row r="327" spans="1:3">
      <c r="A327" s="567">
        <v>2369</v>
      </c>
      <c r="B327" s="568">
        <v>5</v>
      </c>
      <c r="C327" s="3" t="str">
        <f t="shared" si="5"/>
        <v>1 - National</v>
      </c>
    </row>
    <row r="328" spans="1:3">
      <c r="A328" s="567">
        <v>2370</v>
      </c>
      <c r="B328" s="568">
        <v>5</v>
      </c>
      <c r="C328" s="3" t="str">
        <f t="shared" si="5"/>
        <v>1 - National</v>
      </c>
    </row>
    <row r="329" spans="1:3">
      <c r="A329" s="567">
        <v>2371</v>
      </c>
      <c r="B329" s="568">
        <v>5</v>
      </c>
      <c r="C329" s="3" t="str">
        <f t="shared" si="5"/>
        <v>1 - National</v>
      </c>
    </row>
    <row r="330" spans="1:3">
      <c r="A330" s="567">
        <v>2372</v>
      </c>
      <c r="B330" s="568">
        <v>5</v>
      </c>
      <c r="C330" s="3" t="str">
        <f t="shared" si="5"/>
        <v>1 - National</v>
      </c>
    </row>
    <row r="331" spans="1:3">
      <c r="A331" s="567">
        <v>2379</v>
      </c>
      <c r="B331" s="568">
        <v>5</v>
      </c>
      <c r="C331" s="3" t="str">
        <f t="shared" si="5"/>
        <v>1 - National</v>
      </c>
    </row>
    <row r="332" spans="1:3">
      <c r="A332" s="567">
        <v>2380</v>
      </c>
      <c r="B332" s="568">
        <v>5</v>
      </c>
      <c r="C332" s="3" t="str">
        <f t="shared" si="5"/>
        <v>1 - National</v>
      </c>
    </row>
    <row r="333" spans="1:3">
      <c r="A333" s="567">
        <v>2381</v>
      </c>
      <c r="B333" s="568">
        <v>5</v>
      </c>
      <c r="C333" s="3" t="str">
        <f t="shared" si="5"/>
        <v>1 - National</v>
      </c>
    </row>
    <row r="334" spans="1:3">
      <c r="A334" s="567">
        <v>2382</v>
      </c>
      <c r="B334" s="568">
        <v>5</v>
      </c>
      <c r="C334" s="3" t="str">
        <f t="shared" si="5"/>
        <v>1 - National</v>
      </c>
    </row>
    <row r="335" spans="1:3">
      <c r="A335" s="567">
        <v>2386</v>
      </c>
      <c r="B335" s="568">
        <v>6</v>
      </c>
      <c r="C335" s="3" t="str">
        <f t="shared" si="5"/>
        <v>2 - National Remote</v>
      </c>
    </row>
    <row r="336" spans="1:3">
      <c r="A336" s="567">
        <v>2387</v>
      </c>
      <c r="B336" s="568">
        <v>6</v>
      </c>
      <c r="C336" s="3" t="str">
        <f t="shared" si="5"/>
        <v>2 - National Remote</v>
      </c>
    </row>
    <row r="337" spans="1:3">
      <c r="A337" s="567">
        <v>2388</v>
      </c>
      <c r="B337" s="568">
        <v>6</v>
      </c>
      <c r="C337" s="3" t="str">
        <f t="shared" si="5"/>
        <v>2 - National Remote</v>
      </c>
    </row>
    <row r="338" spans="1:3">
      <c r="A338" s="567">
        <v>2390</v>
      </c>
      <c r="B338" s="568">
        <v>5</v>
      </c>
      <c r="C338" s="3" t="str">
        <f t="shared" si="5"/>
        <v>1 - National</v>
      </c>
    </row>
    <row r="339" spans="1:3">
      <c r="A339" s="567">
        <v>2395</v>
      </c>
      <c r="B339" s="568">
        <v>5</v>
      </c>
      <c r="C339" s="3" t="str">
        <f t="shared" si="5"/>
        <v>1 - National</v>
      </c>
    </row>
    <row r="340" spans="1:3">
      <c r="A340" s="567">
        <v>2396</v>
      </c>
      <c r="B340" s="568">
        <v>6</v>
      </c>
      <c r="C340" s="3" t="str">
        <f t="shared" si="5"/>
        <v>2 - National Remote</v>
      </c>
    </row>
    <row r="341" spans="1:3">
      <c r="A341" s="567">
        <v>2397</v>
      </c>
      <c r="B341" s="568">
        <v>5</v>
      </c>
      <c r="C341" s="3" t="str">
        <f t="shared" si="5"/>
        <v>1 - National</v>
      </c>
    </row>
    <row r="342" spans="1:3">
      <c r="A342" s="567">
        <v>2398</v>
      </c>
      <c r="B342" s="568">
        <v>5</v>
      </c>
      <c r="C342" s="3" t="str">
        <f t="shared" si="5"/>
        <v>1 - National</v>
      </c>
    </row>
    <row r="343" spans="1:3">
      <c r="A343" s="567">
        <v>2399</v>
      </c>
      <c r="B343" s="568">
        <v>5</v>
      </c>
      <c r="C343" s="3" t="str">
        <f t="shared" si="5"/>
        <v>1 - National</v>
      </c>
    </row>
    <row r="344" spans="1:3">
      <c r="A344" s="567">
        <v>2400</v>
      </c>
      <c r="B344" s="568">
        <v>5</v>
      </c>
      <c r="C344" s="3" t="str">
        <f t="shared" si="5"/>
        <v>1 - National</v>
      </c>
    </row>
    <row r="345" spans="1:3">
      <c r="A345" s="567">
        <v>2401</v>
      </c>
      <c r="B345" s="568">
        <v>5</v>
      </c>
      <c r="C345" s="3" t="str">
        <f t="shared" si="5"/>
        <v>1 - National</v>
      </c>
    </row>
    <row r="346" spans="1:3">
      <c r="A346" s="567">
        <v>2402</v>
      </c>
      <c r="B346" s="568">
        <v>5</v>
      </c>
      <c r="C346" s="3" t="str">
        <f t="shared" si="5"/>
        <v>1 - National</v>
      </c>
    </row>
    <row r="347" spans="1:3">
      <c r="A347" s="567">
        <v>2403</v>
      </c>
      <c r="B347" s="568">
        <v>5</v>
      </c>
      <c r="C347" s="3" t="str">
        <f t="shared" si="5"/>
        <v>1 - National</v>
      </c>
    </row>
    <row r="348" spans="1:3">
      <c r="A348" s="567">
        <v>2404</v>
      </c>
      <c r="B348" s="568">
        <v>5</v>
      </c>
      <c r="C348" s="3" t="str">
        <f t="shared" si="5"/>
        <v>1 - National</v>
      </c>
    </row>
    <row r="349" spans="1:3">
      <c r="A349" s="567">
        <v>2405</v>
      </c>
      <c r="B349" s="568">
        <v>6</v>
      </c>
      <c r="C349" s="3" t="str">
        <f t="shared" si="5"/>
        <v>2 - National Remote</v>
      </c>
    </row>
    <row r="350" spans="1:3">
      <c r="A350" s="567">
        <v>2406</v>
      </c>
      <c r="B350" s="568">
        <v>6</v>
      </c>
      <c r="C350" s="3" t="str">
        <f t="shared" si="5"/>
        <v>2 - National Remote</v>
      </c>
    </row>
    <row r="351" spans="1:3">
      <c r="A351" s="567">
        <v>2408</v>
      </c>
      <c r="B351" s="568">
        <v>5</v>
      </c>
      <c r="C351" s="3" t="str">
        <f t="shared" si="5"/>
        <v>1 - National</v>
      </c>
    </row>
    <row r="352" spans="1:3">
      <c r="A352" s="567">
        <v>2409</v>
      </c>
      <c r="B352" s="568">
        <v>4</v>
      </c>
      <c r="C352" s="3" t="str">
        <f t="shared" si="5"/>
        <v>1 - National</v>
      </c>
    </row>
    <row r="353" spans="1:3">
      <c r="A353" s="567">
        <v>2410</v>
      </c>
      <c r="B353" s="568">
        <v>5</v>
      </c>
      <c r="C353" s="3" t="str">
        <f t="shared" si="5"/>
        <v>1 - National</v>
      </c>
    </row>
    <row r="354" spans="1:3">
      <c r="A354" s="567">
        <v>2411</v>
      </c>
      <c r="B354" s="568">
        <v>5</v>
      </c>
      <c r="C354" s="3" t="str">
        <f t="shared" si="5"/>
        <v>1 - National</v>
      </c>
    </row>
    <row r="355" spans="1:3">
      <c r="A355" s="567">
        <v>2415</v>
      </c>
      <c r="B355" s="568">
        <v>5</v>
      </c>
      <c r="C355" s="3" t="str">
        <f t="shared" si="5"/>
        <v>1 - National</v>
      </c>
    </row>
    <row r="356" spans="1:3">
      <c r="A356" s="567">
        <v>2420</v>
      </c>
      <c r="B356" s="568">
        <v>5</v>
      </c>
      <c r="C356" s="3" t="str">
        <f t="shared" si="5"/>
        <v>1 - National</v>
      </c>
    </row>
    <row r="357" spans="1:3">
      <c r="A357" s="567">
        <v>2421</v>
      </c>
      <c r="B357" s="568">
        <v>5</v>
      </c>
      <c r="C357" s="3" t="str">
        <f t="shared" si="5"/>
        <v>1 - National</v>
      </c>
    </row>
    <row r="358" spans="1:3">
      <c r="A358" s="567">
        <v>2422</v>
      </c>
      <c r="B358" s="568">
        <v>5</v>
      </c>
      <c r="C358" s="3" t="str">
        <f t="shared" si="5"/>
        <v>1 - National</v>
      </c>
    </row>
    <row r="359" spans="1:3">
      <c r="A359" s="567">
        <v>2423</v>
      </c>
      <c r="B359" s="568">
        <v>5</v>
      </c>
      <c r="C359" s="3" t="str">
        <f t="shared" si="5"/>
        <v>1 - National</v>
      </c>
    </row>
    <row r="360" spans="1:3">
      <c r="A360" s="567">
        <v>2424</v>
      </c>
      <c r="B360" s="568">
        <v>5</v>
      </c>
      <c r="C360" s="3" t="str">
        <f t="shared" si="5"/>
        <v>1 - National</v>
      </c>
    </row>
    <row r="361" spans="1:3">
      <c r="A361" s="567">
        <v>2425</v>
      </c>
      <c r="B361" s="568">
        <v>5</v>
      </c>
      <c r="C361" s="3" t="str">
        <f t="shared" si="5"/>
        <v>1 - National</v>
      </c>
    </row>
    <row r="362" spans="1:3">
      <c r="A362" s="567">
        <v>2426</v>
      </c>
      <c r="B362" s="568">
        <v>3</v>
      </c>
      <c r="C362" s="3" t="str">
        <f t="shared" si="5"/>
        <v>1 - National</v>
      </c>
    </row>
    <row r="363" spans="1:3">
      <c r="A363" s="567">
        <v>2427</v>
      </c>
      <c r="B363" s="568">
        <v>5</v>
      </c>
      <c r="C363" s="3" t="str">
        <f t="shared" si="5"/>
        <v>1 - National</v>
      </c>
    </row>
    <row r="364" spans="1:3">
      <c r="A364" s="567">
        <v>2428</v>
      </c>
      <c r="B364" s="568">
        <v>5</v>
      </c>
      <c r="C364" s="3" t="str">
        <f t="shared" si="5"/>
        <v>1 - National</v>
      </c>
    </row>
    <row r="365" spans="1:3">
      <c r="A365" s="567">
        <v>2429</v>
      </c>
      <c r="B365" s="568">
        <v>5</v>
      </c>
      <c r="C365" s="3" t="str">
        <f t="shared" si="5"/>
        <v>1 - National</v>
      </c>
    </row>
    <row r="366" spans="1:3">
      <c r="A366" s="567">
        <v>2430</v>
      </c>
      <c r="B366" s="568">
        <v>3</v>
      </c>
      <c r="C366" s="3" t="str">
        <f t="shared" si="5"/>
        <v>1 - National</v>
      </c>
    </row>
    <row r="367" spans="1:3">
      <c r="A367" s="567">
        <v>2431</v>
      </c>
      <c r="B367" s="568">
        <v>5</v>
      </c>
      <c r="C367" s="3" t="str">
        <f t="shared" si="5"/>
        <v>1 - National</v>
      </c>
    </row>
    <row r="368" spans="1:3">
      <c r="A368" s="567">
        <v>2439</v>
      </c>
      <c r="B368" s="568">
        <v>5</v>
      </c>
      <c r="C368" s="3" t="str">
        <f t="shared" si="5"/>
        <v>1 - National</v>
      </c>
    </row>
    <row r="369" spans="1:3">
      <c r="A369" s="567">
        <v>2440</v>
      </c>
      <c r="B369" s="568">
        <v>4</v>
      </c>
      <c r="C369" s="3" t="str">
        <f t="shared" si="5"/>
        <v>1 - National</v>
      </c>
    </row>
    <row r="370" spans="1:3">
      <c r="A370" s="567">
        <v>2441</v>
      </c>
      <c r="B370" s="568">
        <v>5</v>
      </c>
      <c r="C370" s="3" t="str">
        <f t="shared" si="5"/>
        <v>1 - National</v>
      </c>
    </row>
    <row r="371" spans="1:3">
      <c r="A371" s="567">
        <v>2443</v>
      </c>
      <c r="B371" s="568">
        <v>4</v>
      </c>
      <c r="C371" s="3" t="str">
        <f t="shared" si="5"/>
        <v>1 - National</v>
      </c>
    </row>
    <row r="372" spans="1:3">
      <c r="A372" s="567">
        <v>2444</v>
      </c>
      <c r="B372" s="568">
        <v>3</v>
      </c>
      <c r="C372" s="3" t="str">
        <f t="shared" si="5"/>
        <v>1 - National</v>
      </c>
    </row>
    <row r="373" spans="1:3">
      <c r="A373" s="567">
        <v>2445</v>
      </c>
      <c r="B373" s="568">
        <v>3</v>
      </c>
      <c r="C373" s="3" t="str">
        <f t="shared" si="5"/>
        <v>1 - National</v>
      </c>
    </row>
    <row r="374" spans="1:3">
      <c r="A374" s="567">
        <v>2446</v>
      </c>
      <c r="B374" s="568">
        <v>5</v>
      </c>
      <c r="C374" s="3" t="str">
        <f t="shared" si="5"/>
        <v>1 - National</v>
      </c>
    </row>
    <row r="375" spans="1:3">
      <c r="A375" s="567">
        <v>2447</v>
      </c>
      <c r="B375" s="568">
        <v>5</v>
      </c>
      <c r="C375" s="3" t="str">
        <f t="shared" si="5"/>
        <v>1 - National</v>
      </c>
    </row>
    <row r="376" spans="1:3">
      <c r="A376" s="567">
        <v>2448</v>
      </c>
      <c r="B376" s="568">
        <v>4</v>
      </c>
      <c r="C376" s="3" t="str">
        <f t="shared" si="5"/>
        <v>1 - National</v>
      </c>
    </row>
    <row r="377" spans="1:3">
      <c r="A377" s="567">
        <v>2449</v>
      </c>
      <c r="B377" s="568">
        <v>5</v>
      </c>
      <c r="C377" s="3" t="str">
        <f t="shared" si="5"/>
        <v>1 - National</v>
      </c>
    </row>
    <row r="378" spans="1:3">
      <c r="A378" s="567">
        <v>2450</v>
      </c>
      <c r="B378" s="568">
        <v>3</v>
      </c>
      <c r="C378" s="3" t="str">
        <f t="shared" si="5"/>
        <v>1 - National</v>
      </c>
    </row>
    <row r="379" spans="1:3">
      <c r="A379" s="567">
        <v>2452</v>
      </c>
      <c r="B379" s="568">
        <v>3</v>
      </c>
      <c r="C379" s="3" t="str">
        <f t="shared" si="5"/>
        <v>1 - National</v>
      </c>
    </row>
    <row r="380" spans="1:3">
      <c r="A380" s="567">
        <v>2453</v>
      </c>
      <c r="B380" s="568">
        <v>5</v>
      </c>
      <c r="C380" s="3" t="str">
        <f t="shared" si="5"/>
        <v>1 - National</v>
      </c>
    </row>
    <row r="381" spans="1:3">
      <c r="A381" s="567">
        <v>2454</v>
      </c>
      <c r="B381" s="568">
        <v>5</v>
      </c>
      <c r="C381" s="3" t="str">
        <f t="shared" si="5"/>
        <v>1 - National</v>
      </c>
    </row>
    <row r="382" spans="1:3">
      <c r="A382" s="569">
        <v>2455</v>
      </c>
      <c r="B382" s="569">
        <v>5</v>
      </c>
      <c r="C382" s="3" t="str">
        <f t="shared" si="5"/>
        <v>1 - National</v>
      </c>
    </row>
    <row r="383" spans="1:3">
      <c r="A383" s="567">
        <v>2456</v>
      </c>
      <c r="B383" s="568">
        <v>5</v>
      </c>
      <c r="C383" s="3" t="str">
        <f t="shared" si="5"/>
        <v>1 - National</v>
      </c>
    </row>
    <row r="384" spans="1:3">
      <c r="A384" s="567">
        <v>2460</v>
      </c>
      <c r="B384" s="568">
        <v>3</v>
      </c>
      <c r="C384" s="3" t="str">
        <f t="shared" si="5"/>
        <v>1 - National</v>
      </c>
    </row>
    <row r="385" spans="1:3">
      <c r="A385" s="567">
        <v>2462</v>
      </c>
      <c r="B385" s="568">
        <v>5</v>
      </c>
      <c r="C385" s="3" t="str">
        <f t="shared" si="5"/>
        <v>1 - National</v>
      </c>
    </row>
    <row r="386" spans="1:3">
      <c r="A386" s="567">
        <v>2463</v>
      </c>
      <c r="B386" s="568">
        <v>5</v>
      </c>
      <c r="C386" s="3" t="str">
        <f t="shared" si="5"/>
        <v>1 - National</v>
      </c>
    </row>
    <row r="387" spans="1:3">
      <c r="A387" s="567">
        <v>2464</v>
      </c>
      <c r="B387" s="568">
        <v>4</v>
      </c>
      <c r="C387" s="3" t="str">
        <f t="shared" ref="C387:C450" si="6">IF(B387&lt;=5,"1 - National",IF(B387=6,"2 - National Remote","3 - National Very Remote"))</f>
        <v>1 - National</v>
      </c>
    </row>
    <row r="388" spans="1:3">
      <c r="A388" s="567">
        <v>2465</v>
      </c>
      <c r="B388" s="568">
        <v>5</v>
      </c>
      <c r="C388" s="3" t="str">
        <f t="shared" si="6"/>
        <v>1 - National</v>
      </c>
    </row>
    <row r="389" spans="1:3">
      <c r="A389" s="567">
        <v>2466</v>
      </c>
      <c r="B389" s="568">
        <v>5</v>
      </c>
      <c r="C389" s="3" t="str">
        <f t="shared" si="6"/>
        <v>1 - National</v>
      </c>
    </row>
    <row r="390" spans="1:3">
      <c r="A390" s="567">
        <v>2469</v>
      </c>
      <c r="B390" s="568">
        <v>5</v>
      </c>
      <c r="C390" s="3" t="str">
        <f t="shared" si="6"/>
        <v>1 - National</v>
      </c>
    </row>
    <row r="391" spans="1:3">
      <c r="A391" s="567">
        <v>2470</v>
      </c>
      <c r="B391" s="568">
        <v>5</v>
      </c>
      <c r="C391" s="3" t="str">
        <f t="shared" si="6"/>
        <v>1 - National</v>
      </c>
    </row>
    <row r="392" spans="1:3">
      <c r="A392" s="567">
        <v>2471</v>
      </c>
      <c r="B392" s="568">
        <v>5</v>
      </c>
      <c r="C392" s="3" t="str">
        <f t="shared" si="6"/>
        <v>1 - National</v>
      </c>
    </row>
    <row r="393" spans="1:3">
      <c r="A393" s="567">
        <v>2472</v>
      </c>
      <c r="B393" s="568">
        <v>5</v>
      </c>
      <c r="C393" s="3" t="str">
        <f t="shared" si="6"/>
        <v>1 - National</v>
      </c>
    </row>
    <row r="394" spans="1:3">
      <c r="A394" s="567">
        <v>2473</v>
      </c>
      <c r="B394" s="568">
        <v>5</v>
      </c>
      <c r="C394" s="3" t="str">
        <f t="shared" si="6"/>
        <v>1 - National</v>
      </c>
    </row>
    <row r="395" spans="1:3">
      <c r="A395" s="567">
        <v>2474</v>
      </c>
      <c r="B395" s="568">
        <v>5</v>
      </c>
      <c r="C395" s="3" t="str">
        <f t="shared" si="6"/>
        <v>1 - National</v>
      </c>
    </row>
    <row r="396" spans="1:3">
      <c r="A396" s="567">
        <v>2475</v>
      </c>
      <c r="B396" s="568">
        <v>5</v>
      </c>
      <c r="C396" s="3" t="str">
        <f t="shared" si="6"/>
        <v>1 - National</v>
      </c>
    </row>
    <row r="397" spans="1:3">
      <c r="A397" s="567">
        <v>2476</v>
      </c>
      <c r="B397" s="568">
        <v>5</v>
      </c>
      <c r="C397" s="3" t="str">
        <f t="shared" si="6"/>
        <v>1 - National</v>
      </c>
    </row>
    <row r="398" spans="1:3">
      <c r="A398" s="567">
        <v>2477</v>
      </c>
      <c r="B398" s="568">
        <v>3</v>
      </c>
      <c r="C398" s="3" t="str">
        <f t="shared" si="6"/>
        <v>1 - National</v>
      </c>
    </row>
    <row r="399" spans="1:3">
      <c r="A399" s="567">
        <v>2478</v>
      </c>
      <c r="B399" s="568">
        <v>3</v>
      </c>
      <c r="C399" s="3" t="str">
        <f t="shared" si="6"/>
        <v>1 - National</v>
      </c>
    </row>
    <row r="400" spans="1:3">
      <c r="A400" s="567">
        <v>2479</v>
      </c>
      <c r="B400" s="568">
        <v>4</v>
      </c>
      <c r="C400" s="3" t="str">
        <f t="shared" si="6"/>
        <v>1 - National</v>
      </c>
    </row>
    <row r="401" spans="1:3">
      <c r="A401" s="567">
        <v>2480</v>
      </c>
      <c r="B401" s="568">
        <v>5</v>
      </c>
      <c r="C401" s="3" t="str">
        <f t="shared" si="6"/>
        <v>1 - National</v>
      </c>
    </row>
    <row r="402" spans="1:3">
      <c r="A402" s="567">
        <v>2481</v>
      </c>
      <c r="B402" s="568">
        <v>4</v>
      </c>
      <c r="C402" s="3" t="str">
        <f t="shared" si="6"/>
        <v>1 - National</v>
      </c>
    </row>
    <row r="403" spans="1:3">
      <c r="A403" s="567">
        <v>2482</v>
      </c>
      <c r="B403" s="568">
        <v>5</v>
      </c>
      <c r="C403" s="3" t="str">
        <f t="shared" si="6"/>
        <v>1 - National</v>
      </c>
    </row>
    <row r="404" spans="1:3">
      <c r="A404" s="567">
        <v>2483</v>
      </c>
      <c r="B404" s="568">
        <v>5</v>
      </c>
      <c r="C404" s="3" t="str">
        <f t="shared" si="6"/>
        <v>1 - National</v>
      </c>
    </row>
    <row r="405" spans="1:3">
      <c r="A405" s="567">
        <v>2484</v>
      </c>
      <c r="B405" s="568">
        <v>5</v>
      </c>
      <c r="C405" s="3" t="str">
        <f t="shared" si="6"/>
        <v>1 - National</v>
      </c>
    </row>
    <row r="406" spans="1:3">
      <c r="A406" s="567">
        <v>2485</v>
      </c>
      <c r="B406" s="568">
        <v>1</v>
      </c>
      <c r="C406" s="3" t="str">
        <f t="shared" si="6"/>
        <v>1 - National</v>
      </c>
    </row>
    <row r="407" spans="1:3">
      <c r="A407" s="567">
        <v>2486</v>
      </c>
      <c r="B407" s="568">
        <v>1</v>
      </c>
      <c r="C407" s="3" t="str">
        <f t="shared" si="6"/>
        <v>1 - National</v>
      </c>
    </row>
    <row r="408" spans="1:3">
      <c r="A408" s="567">
        <v>2487</v>
      </c>
      <c r="B408" s="568">
        <v>1</v>
      </c>
      <c r="C408" s="3" t="str">
        <f t="shared" si="6"/>
        <v>1 - National</v>
      </c>
    </row>
    <row r="409" spans="1:3">
      <c r="A409" s="567">
        <v>2488</v>
      </c>
      <c r="B409" s="568">
        <v>1</v>
      </c>
      <c r="C409" s="3" t="str">
        <f t="shared" si="6"/>
        <v>1 - National</v>
      </c>
    </row>
    <row r="410" spans="1:3">
      <c r="A410" s="567">
        <v>2489</v>
      </c>
      <c r="B410" s="568">
        <v>1</v>
      </c>
      <c r="C410" s="3" t="str">
        <f t="shared" si="6"/>
        <v>1 - National</v>
      </c>
    </row>
    <row r="411" spans="1:3">
      <c r="A411" s="567">
        <v>2490</v>
      </c>
      <c r="B411" s="568">
        <v>1</v>
      </c>
      <c r="C411" s="3" t="str">
        <f t="shared" si="6"/>
        <v>1 - National</v>
      </c>
    </row>
    <row r="412" spans="1:3">
      <c r="A412" s="567">
        <v>2500</v>
      </c>
      <c r="B412" s="568">
        <v>1</v>
      </c>
      <c r="C412" s="3" t="str">
        <f t="shared" si="6"/>
        <v>1 - National</v>
      </c>
    </row>
    <row r="413" spans="1:3">
      <c r="A413" s="567">
        <v>2502</v>
      </c>
      <c r="B413" s="568">
        <v>1</v>
      </c>
      <c r="C413" s="3" t="str">
        <f t="shared" si="6"/>
        <v>1 - National</v>
      </c>
    </row>
    <row r="414" spans="1:3">
      <c r="A414" s="567">
        <v>2505</v>
      </c>
      <c r="B414" s="568">
        <v>1</v>
      </c>
      <c r="C414" s="3" t="str">
        <f t="shared" si="6"/>
        <v>1 - National</v>
      </c>
    </row>
    <row r="415" spans="1:3">
      <c r="A415" s="567">
        <v>2506</v>
      </c>
      <c r="B415" s="568">
        <v>1</v>
      </c>
      <c r="C415" s="3" t="str">
        <f t="shared" si="6"/>
        <v>1 - National</v>
      </c>
    </row>
    <row r="416" spans="1:3">
      <c r="A416" s="567">
        <v>2508</v>
      </c>
      <c r="B416" s="568">
        <v>1</v>
      </c>
      <c r="C416" s="3" t="str">
        <f t="shared" si="6"/>
        <v>1 - National</v>
      </c>
    </row>
    <row r="417" spans="1:3">
      <c r="A417" s="567">
        <v>2515</v>
      </c>
      <c r="B417" s="568">
        <v>1</v>
      </c>
      <c r="C417" s="3" t="str">
        <f t="shared" si="6"/>
        <v>1 - National</v>
      </c>
    </row>
    <row r="418" spans="1:3">
      <c r="A418" s="567">
        <v>2516</v>
      </c>
      <c r="B418" s="568">
        <v>1</v>
      </c>
      <c r="C418" s="3" t="str">
        <f t="shared" si="6"/>
        <v>1 - National</v>
      </c>
    </row>
    <row r="419" spans="1:3">
      <c r="A419" s="567">
        <v>2517</v>
      </c>
      <c r="B419" s="568">
        <v>1</v>
      </c>
      <c r="C419" s="3" t="str">
        <f t="shared" si="6"/>
        <v>1 - National</v>
      </c>
    </row>
    <row r="420" spans="1:3">
      <c r="A420" s="567">
        <v>2518</v>
      </c>
      <c r="B420" s="568">
        <v>1</v>
      </c>
      <c r="C420" s="3" t="str">
        <f t="shared" si="6"/>
        <v>1 - National</v>
      </c>
    </row>
    <row r="421" spans="1:3">
      <c r="A421" s="567">
        <v>2519</v>
      </c>
      <c r="B421" s="568">
        <v>1</v>
      </c>
      <c r="C421" s="3" t="str">
        <f t="shared" si="6"/>
        <v>1 - National</v>
      </c>
    </row>
    <row r="422" spans="1:3">
      <c r="A422" s="567">
        <v>2522</v>
      </c>
      <c r="B422" s="568">
        <v>1</v>
      </c>
      <c r="C422" s="3" t="str">
        <f t="shared" si="6"/>
        <v>1 - National</v>
      </c>
    </row>
    <row r="423" spans="1:3">
      <c r="A423" s="567">
        <v>2525</v>
      </c>
      <c r="B423" s="568">
        <v>1</v>
      </c>
      <c r="C423" s="3" t="str">
        <f t="shared" si="6"/>
        <v>1 - National</v>
      </c>
    </row>
    <row r="424" spans="1:3">
      <c r="A424" s="567">
        <v>2526</v>
      </c>
      <c r="B424" s="568">
        <v>2</v>
      </c>
      <c r="C424" s="3" t="str">
        <f t="shared" si="6"/>
        <v>1 - National</v>
      </c>
    </row>
    <row r="425" spans="1:3">
      <c r="A425" s="567">
        <v>2527</v>
      </c>
      <c r="B425" s="568">
        <v>1</v>
      </c>
      <c r="C425" s="3" t="str">
        <f t="shared" si="6"/>
        <v>1 - National</v>
      </c>
    </row>
    <row r="426" spans="1:3">
      <c r="A426" s="567">
        <v>2528</v>
      </c>
      <c r="B426" s="568">
        <v>1</v>
      </c>
      <c r="C426" s="3" t="str">
        <f t="shared" si="6"/>
        <v>1 - National</v>
      </c>
    </row>
    <row r="427" spans="1:3">
      <c r="A427" s="569">
        <v>2529</v>
      </c>
      <c r="B427" s="569">
        <v>1</v>
      </c>
      <c r="C427" s="3" t="str">
        <f t="shared" si="6"/>
        <v>1 - National</v>
      </c>
    </row>
    <row r="428" spans="1:3">
      <c r="A428" s="567">
        <v>2530</v>
      </c>
      <c r="B428" s="568">
        <v>2</v>
      </c>
      <c r="C428" s="3" t="str">
        <f t="shared" si="6"/>
        <v>1 - National</v>
      </c>
    </row>
    <row r="429" spans="1:3">
      <c r="A429" s="567">
        <v>2533</v>
      </c>
      <c r="B429" s="568">
        <v>2</v>
      </c>
      <c r="C429" s="3" t="str">
        <f t="shared" si="6"/>
        <v>1 - National</v>
      </c>
    </row>
    <row r="430" spans="1:3">
      <c r="A430" s="567">
        <v>2534</v>
      </c>
      <c r="B430" s="568">
        <v>2</v>
      </c>
      <c r="C430" s="3" t="str">
        <f t="shared" si="6"/>
        <v>1 - National</v>
      </c>
    </row>
    <row r="431" spans="1:3">
      <c r="A431" s="567">
        <v>2535</v>
      </c>
      <c r="B431" s="568">
        <v>3</v>
      </c>
      <c r="C431" s="3" t="str">
        <f t="shared" si="6"/>
        <v>1 - National</v>
      </c>
    </row>
    <row r="432" spans="1:3">
      <c r="A432" s="567">
        <v>2536</v>
      </c>
      <c r="B432" s="568">
        <v>4</v>
      </c>
      <c r="C432" s="3" t="str">
        <f t="shared" si="6"/>
        <v>1 - National</v>
      </c>
    </row>
    <row r="433" spans="1:3">
      <c r="A433" s="567">
        <v>2537</v>
      </c>
      <c r="B433" s="568">
        <v>5</v>
      </c>
      <c r="C433" s="3" t="str">
        <f t="shared" si="6"/>
        <v>1 - National</v>
      </c>
    </row>
    <row r="434" spans="1:3">
      <c r="A434" s="567">
        <v>2538</v>
      </c>
      <c r="B434" s="568">
        <v>5</v>
      </c>
      <c r="C434" s="3" t="str">
        <f t="shared" si="6"/>
        <v>1 - National</v>
      </c>
    </row>
    <row r="435" spans="1:3">
      <c r="A435" s="567">
        <v>2539</v>
      </c>
      <c r="B435" s="568">
        <v>5</v>
      </c>
      <c r="C435" s="3" t="str">
        <f t="shared" si="6"/>
        <v>1 - National</v>
      </c>
    </row>
    <row r="436" spans="1:3">
      <c r="A436" s="567">
        <v>2540</v>
      </c>
      <c r="B436" s="568">
        <v>5</v>
      </c>
      <c r="C436" s="3" t="str">
        <f t="shared" si="6"/>
        <v>1 - National</v>
      </c>
    </row>
    <row r="437" spans="1:3">
      <c r="A437" s="567">
        <v>2541</v>
      </c>
      <c r="B437" s="568">
        <v>3</v>
      </c>
      <c r="C437" s="3" t="str">
        <f t="shared" si="6"/>
        <v>1 - National</v>
      </c>
    </row>
    <row r="438" spans="1:3">
      <c r="A438" s="567">
        <v>2545</v>
      </c>
      <c r="B438" s="568">
        <v>5</v>
      </c>
      <c r="C438" s="3" t="str">
        <f t="shared" si="6"/>
        <v>1 - National</v>
      </c>
    </row>
    <row r="439" spans="1:3">
      <c r="A439" s="567">
        <v>2546</v>
      </c>
      <c r="B439" s="568">
        <v>5</v>
      </c>
      <c r="C439" s="3" t="str">
        <f t="shared" si="6"/>
        <v>1 - National</v>
      </c>
    </row>
    <row r="440" spans="1:3">
      <c r="A440" s="567">
        <v>2548</v>
      </c>
      <c r="B440" s="568">
        <v>4</v>
      </c>
      <c r="C440" s="3" t="str">
        <f t="shared" si="6"/>
        <v>1 - National</v>
      </c>
    </row>
    <row r="441" spans="1:3">
      <c r="A441" s="567">
        <v>2549</v>
      </c>
      <c r="B441" s="568">
        <v>4</v>
      </c>
      <c r="C441" s="3" t="str">
        <f t="shared" si="6"/>
        <v>1 - National</v>
      </c>
    </row>
    <row r="442" spans="1:3">
      <c r="A442" s="567">
        <v>2550</v>
      </c>
      <c r="B442" s="568">
        <v>5</v>
      </c>
      <c r="C442" s="3" t="str">
        <f t="shared" si="6"/>
        <v>1 - National</v>
      </c>
    </row>
    <row r="443" spans="1:3">
      <c r="A443" s="567">
        <v>2551</v>
      </c>
      <c r="B443" s="568">
        <v>5</v>
      </c>
      <c r="C443" s="3" t="str">
        <f t="shared" si="6"/>
        <v>1 - National</v>
      </c>
    </row>
    <row r="444" spans="1:3">
      <c r="A444" s="567">
        <v>2555</v>
      </c>
      <c r="B444" s="568">
        <v>2</v>
      </c>
      <c r="C444" s="3" t="str">
        <f t="shared" si="6"/>
        <v>1 - National</v>
      </c>
    </row>
    <row r="445" spans="1:3">
      <c r="A445" s="567">
        <v>2556</v>
      </c>
      <c r="B445" s="568">
        <v>2</v>
      </c>
      <c r="C445" s="3" t="str">
        <f t="shared" si="6"/>
        <v>1 - National</v>
      </c>
    </row>
    <row r="446" spans="1:3">
      <c r="A446" s="567">
        <v>2557</v>
      </c>
      <c r="B446" s="568">
        <v>1</v>
      </c>
      <c r="C446" s="3" t="str">
        <f t="shared" si="6"/>
        <v>1 - National</v>
      </c>
    </row>
    <row r="447" spans="1:3">
      <c r="A447" s="567">
        <v>2558</v>
      </c>
      <c r="B447" s="568">
        <v>1</v>
      </c>
      <c r="C447" s="3" t="str">
        <f t="shared" si="6"/>
        <v>1 - National</v>
      </c>
    </row>
    <row r="448" spans="1:3">
      <c r="A448" s="567">
        <v>2559</v>
      </c>
      <c r="B448" s="568">
        <v>1</v>
      </c>
      <c r="C448" s="3" t="str">
        <f t="shared" si="6"/>
        <v>1 - National</v>
      </c>
    </row>
    <row r="449" spans="1:3">
      <c r="A449" s="567">
        <v>2560</v>
      </c>
      <c r="B449" s="568">
        <v>1</v>
      </c>
      <c r="C449" s="3" t="str">
        <f t="shared" si="6"/>
        <v>1 - National</v>
      </c>
    </row>
    <row r="450" spans="1:3">
      <c r="A450" s="567">
        <v>2563</v>
      </c>
      <c r="B450" s="568">
        <v>1</v>
      </c>
      <c r="C450" s="3" t="str">
        <f t="shared" si="6"/>
        <v>1 - National</v>
      </c>
    </row>
    <row r="451" spans="1:3">
      <c r="A451" s="567">
        <v>2564</v>
      </c>
      <c r="B451" s="568">
        <v>1</v>
      </c>
      <c r="C451" s="3" t="str">
        <f t="shared" ref="C451:C514" si="7">IF(B451&lt;=5,"1 - National",IF(B451=6,"2 - National Remote","3 - National Very Remote"))</f>
        <v>1 - National</v>
      </c>
    </row>
    <row r="452" spans="1:3">
      <c r="A452" s="567">
        <v>2565</v>
      </c>
      <c r="B452" s="568">
        <v>1</v>
      </c>
      <c r="C452" s="3" t="str">
        <f t="shared" si="7"/>
        <v>1 - National</v>
      </c>
    </row>
    <row r="453" spans="1:3">
      <c r="A453" s="567">
        <v>2566</v>
      </c>
      <c r="B453" s="568">
        <v>1</v>
      </c>
      <c r="C453" s="3" t="str">
        <f t="shared" si="7"/>
        <v>1 - National</v>
      </c>
    </row>
    <row r="454" spans="1:3">
      <c r="A454" s="567">
        <v>2567</v>
      </c>
      <c r="B454" s="568">
        <v>1</v>
      </c>
      <c r="C454" s="3" t="str">
        <f t="shared" si="7"/>
        <v>1 - National</v>
      </c>
    </row>
    <row r="455" spans="1:3">
      <c r="A455" s="567">
        <v>2568</v>
      </c>
      <c r="B455" s="568">
        <v>2</v>
      </c>
      <c r="C455" s="3" t="str">
        <f t="shared" si="7"/>
        <v>1 - National</v>
      </c>
    </row>
    <row r="456" spans="1:3">
      <c r="A456" s="567">
        <v>2569</v>
      </c>
      <c r="B456" s="568">
        <v>2</v>
      </c>
      <c r="C456" s="3" t="str">
        <f t="shared" si="7"/>
        <v>1 - National</v>
      </c>
    </row>
    <row r="457" spans="1:3">
      <c r="A457" s="567">
        <v>2570</v>
      </c>
      <c r="B457" s="568">
        <v>2</v>
      </c>
      <c r="C457" s="3" t="str">
        <f t="shared" si="7"/>
        <v>1 - National</v>
      </c>
    </row>
    <row r="458" spans="1:3">
      <c r="A458" s="567">
        <v>2571</v>
      </c>
      <c r="B458" s="568">
        <v>5</v>
      </c>
      <c r="C458" s="3" t="str">
        <f t="shared" si="7"/>
        <v>1 - National</v>
      </c>
    </row>
    <row r="459" spans="1:3">
      <c r="A459" s="567">
        <v>2572</v>
      </c>
      <c r="B459" s="568">
        <v>5</v>
      </c>
      <c r="C459" s="3" t="str">
        <f t="shared" si="7"/>
        <v>1 - National</v>
      </c>
    </row>
    <row r="460" spans="1:3">
      <c r="A460" s="567">
        <v>2573</v>
      </c>
      <c r="B460" s="568">
        <v>5</v>
      </c>
      <c r="C460" s="3" t="str">
        <f t="shared" si="7"/>
        <v>1 - National</v>
      </c>
    </row>
    <row r="461" spans="1:3">
      <c r="A461" s="567">
        <v>2574</v>
      </c>
      <c r="B461" s="568">
        <v>2</v>
      </c>
      <c r="C461" s="3" t="str">
        <f t="shared" si="7"/>
        <v>1 - National</v>
      </c>
    </row>
    <row r="462" spans="1:3">
      <c r="A462" s="567">
        <v>2575</v>
      </c>
      <c r="B462" s="568">
        <v>3</v>
      </c>
      <c r="C462" s="3" t="str">
        <f t="shared" si="7"/>
        <v>1 - National</v>
      </c>
    </row>
    <row r="463" spans="1:3">
      <c r="A463" s="567">
        <v>2576</v>
      </c>
      <c r="B463" s="568">
        <v>3</v>
      </c>
      <c r="C463" s="3" t="str">
        <f t="shared" si="7"/>
        <v>1 - National</v>
      </c>
    </row>
    <row r="464" spans="1:3">
      <c r="A464" s="567">
        <v>2577</v>
      </c>
      <c r="B464" s="568">
        <v>3</v>
      </c>
      <c r="C464" s="3" t="str">
        <f t="shared" si="7"/>
        <v>1 - National</v>
      </c>
    </row>
    <row r="465" spans="1:3">
      <c r="A465" s="567">
        <v>2578</v>
      </c>
      <c r="B465" s="568">
        <v>5</v>
      </c>
      <c r="C465" s="3" t="str">
        <f t="shared" si="7"/>
        <v>1 - National</v>
      </c>
    </row>
    <row r="466" spans="1:3">
      <c r="A466" s="567">
        <v>2579</v>
      </c>
      <c r="B466" s="568">
        <v>5</v>
      </c>
      <c r="C466" s="3" t="str">
        <f t="shared" si="7"/>
        <v>1 - National</v>
      </c>
    </row>
    <row r="467" spans="1:3">
      <c r="A467" s="567">
        <v>2580</v>
      </c>
      <c r="B467" s="568">
        <v>5</v>
      </c>
      <c r="C467" s="3" t="str">
        <f t="shared" si="7"/>
        <v>1 - National</v>
      </c>
    </row>
    <row r="468" spans="1:3">
      <c r="A468" s="567">
        <v>2581</v>
      </c>
      <c r="B468" s="568">
        <v>5</v>
      </c>
      <c r="C468" s="3" t="str">
        <f t="shared" si="7"/>
        <v>1 - National</v>
      </c>
    </row>
    <row r="469" spans="1:3">
      <c r="A469" s="567">
        <v>2582</v>
      </c>
      <c r="B469" s="568">
        <v>5</v>
      </c>
      <c r="C469" s="3" t="str">
        <f t="shared" si="7"/>
        <v>1 - National</v>
      </c>
    </row>
    <row r="470" spans="1:3">
      <c r="A470" s="567">
        <v>2583</v>
      </c>
      <c r="B470" s="568">
        <v>5</v>
      </c>
      <c r="C470" s="3" t="str">
        <f t="shared" si="7"/>
        <v>1 - National</v>
      </c>
    </row>
    <row r="471" spans="1:3">
      <c r="A471" s="567">
        <v>2584</v>
      </c>
      <c r="B471" s="568">
        <v>5</v>
      </c>
      <c r="C471" s="3" t="str">
        <f t="shared" si="7"/>
        <v>1 - National</v>
      </c>
    </row>
    <row r="472" spans="1:3">
      <c r="A472" s="567">
        <v>2585</v>
      </c>
      <c r="B472" s="568">
        <v>5</v>
      </c>
      <c r="C472" s="3" t="str">
        <f t="shared" si="7"/>
        <v>1 - National</v>
      </c>
    </row>
    <row r="473" spans="1:3">
      <c r="A473" s="567">
        <v>2586</v>
      </c>
      <c r="B473" s="568">
        <v>5</v>
      </c>
      <c r="C473" s="3" t="str">
        <f t="shared" si="7"/>
        <v>1 - National</v>
      </c>
    </row>
    <row r="474" spans="1:3">
      <c r="A474" s="567">
        <v>2587</v>
      </c>
      <c r="B474" s="568">
        <v>5</v>
      </c>
      <c r="C474" s="3" t="str">
        <f t="shared" si="7"/>
        <v>1 - National</v>
      </c>
    </row>
    <row r="475" spans="1:3">
      <c r="A475" s="567">
        <v>2588</v>
      </c>
      <c r="B475" s="568">
        <v>5</v>
      </c>
      <c r="C475" s="3" t="str">
        <f t="shared" si="7"/>
        <v>1 - National</v>
      </c>
    </row>
    <row r="476" spans="1:3">
      <c r="A476" s="567">
        <v>2590</v>
      </c>
      <c r="B476" s="568">
        <v>5</v>
      </c>
      <c r="C476" s="3" t="str">
        <f t="shared" si="7"/>
        <v>1 - National</v>
      </c>
    </row>
    <row r="477" spans="1:3">
      <c r="A477" s="567">
        <v>2594</v>
      </c>
      <c r="B477" s="568">
        <v>5</v>
      </c>
      <c r="C477" s="3" t="str">
        <f t="shared" si="7"/>
        <v>1 - National</v>
      </c>
    </row>
    <row r="478" spans="1:3">
      <c r="A478" s="567">
        <v>2600</v>
      </c>
      <c r="B478" s="568">
        <v>1</v>
      </c>
      <c r="C478" s="3" t="str">
        <f t="shared" si="7"/>
        <v>1 - National</v>
      </c>
    </row>
    <row r="479" spans="1:3">
      <c r="A479" s="567">
        <v>2601</v>
      </c>
      <c r="B479" s="568">
        <v>1</v>
      </c>
      <c r="C479" s="3" t="str">
        <f t="shared" si="7"/>
        <v>1 - National</v>
      </c>
    </row>
    <row r="480" spans="1:3">
      <c r="A480" s="567">
        <v>2602</v>
      </c>
      <c r="B480" s="568">
        <v>1</v>
      </c>
      <c r="C480" s="3" t="str">
        <f t="shared" si="7"/>
        <v>1 - National</v>
      </c>
    </row>
    <row r="481" spans="1:3">
      <c r="A481" s="567">
        <v>2603</v>
      </c>
      <c r="B481" s="568">
        <v>1</v>
      </c>
      <c r="C481" s="3" t="str">
        <f t="shared" si="7"/>
        <v>1 - National</v>
      </c>
    </row>
    <row r="482" spans="1:3">
      <c r="A482" s="567">
        <v>2604</v>
      </c>
      <c r="B482" s="568">
        <v>1</v>
      </c>
      <c r="C482" s="3" t="str">
        <f t="shared" si="7"/>
        <v>1 - National</v>
      </c>
    </row>
    <row r="483" spans="1:3">
      <c r="A483" s="567">
        <v>2605</v>
      </c>
      <c r="B483" s="568">
        <v>1</v>
      </c>
      <c r="C483" s="3" t="str">
        <f t="shared" si="7"/>
        <v>1 - National</v>
      </c>
    </row>
    <row r="484" spans="1:3">
      <c r="A484" s="567">
        <v>2606</v>
      </c>
      <c r="B484" s="568">
        <v>1</v>
      </c>
      <c r="C484" s="3" t="str">
        <f t="shared" si="7"/>
        <v>1 - National</v>
      </c>
    </row>
    <row r="485" spans="1:3">
      <c r="A485" s="567">
        <v>2607</v>
      </c>
      <c r="B485" s="568">
        <v>1</v>
      </c>
      <c r="C485" s="3" t="str">
        <f t="shared" si="7"/>
        <v>1 - National</v>
      </c>
    </row>
    <row r="486" spans="1:3">
      <c r="A486" s="567">
        <v>2609</v>
      </c>
      <c r="B486" s="568">
        <v>1</v>
      </c>
      <c r="C486" s="3" t="str">
        <f t="shared" si="7"/>
        <v>1 - National</v>
      </c>
    </row>
    <row r="487" spans="1:3">
      <c r="A487" s="567">
        <v>2611</v>
      </c>
      <c r="B487" s="568">
        <v>1</v>
      </c>
      <c r="C487" s="3" t="str">
        <f t="shared" si="7"/>
        <v>1 - National</v>
      </c>
    </row>
    <row r="488" spans="1:3">
      <c r="A488" s="567">
        <v>2612</v>
      </c>
      <c r="B488" s="568">
        <v>1</v>
      </c>
      <c r="C488" s="3" t="str">
        <f t="shared" si="7"/>
        <v>1 - National</v>
      </c>
    </row>
    <row r="489" spans="1:3">
      <c r="A489" s="567">
        <v>2614</v>
      </c>
      <c r="B489" s="568">
        <v>1</v>
      </c>
      <c r="C489" s="3" t="str">
        <f t="shared" si="7"/>
        <v>1 - National</v>
      </c>
    </row>
    <row r="490" spans="1:3">
      <c r="A490" s="567">
        <v>2615</v>
      </c>
      <c r="B490" s="568">
        <v>1</v>
      </c>
      <c r="C490" s="3" t="str">
        <f t="shared" si="7"/>
        <v>1 - National</v>
      </c>
    </row>
    <row r="491" spans="1:3">
      <c r="A491" s="567">
        <v>2617</v>
      </c>
      <c r="B491" s="568">
        <v>1</v>
      </c>
      <c r="C491" s="3" t="str">
        <f t="shared" si="7"/>
        <v>1 - National</v>
      </c>
    </row>
    <row r="492" spans="1:3">
      <c r="A492" s="567">
        <v>2618</v>
      </c>
      <c r="B492" s="568">
        <v>1</v>
      </c>
      <c r="C492" s="3" t="str">
        <f t="shared" si="7"/>
        <v>1 - National</v>
      </c>
    </row>
    <row r="493" spans="1:3">
      <c r="A493" s="567">
        <v>2619</v>
      </c>
      <c r="B493" s="568">
        <v>1</v>
      </c>
      <c r="C493" s="3" t="str">
        <f t="shared" si="7"/>
        <v>1 - National</v>
      </c>
    </row>
    <row r="494" spans="1:3">
      <c r="A494" s="567">
        <v>2620</v>
      </c>
      <c r="B494" s="568">
        <v>1</v>
      </c>
      <c r="C494" s="3" t="str">
        <f t="shared" si="7"/>
        <v>1 - National</v>
      </c>
    </row>
    <row r="495" spans="1:3">
      <c r="A495" s="567">
        <v>2621</v>
      </c>
      <c r="B495" s="568">
        <v>5</v>
      </c>
      <c r="C495" s="3" t="str">
        <f t="shared" si="7"/>
        <v>1 - National</v>
      </c>
    </row>
    <row r="496" spans="1:3">
      <c r="A496" s="567">
        <v>2622</v>
      </c>
      <c r="B496" s="568">
        <v>5</v>
      </c>
      <c r="C496" s="3" t="str">
        <f t="shared" si="7"/>
        <v>1 - National</v>
      </c>
    </row>
    <row r="497" spans="1:3">
      <c r="A497" s="567">
        <v>2623</v>
      </c>
      <c r="B497" s="568">
        <v>5</v>
      </c>
      <c r="C497" s="3" t="str">
        <f t="shared" si="7"/>
        <v>1 - National</v>
      </c>
    </row>
    <row r="498" spans="1:3">
      <c r="A498" s="567">
        <v>2625</v>
      </c>
      <c r="B498" s="568">
        <v>5</v>
      </c>
      <c r="C498" s="3" t="str">
        <f t="shared" si="7"/>
        <v>1 - National</v>
      </c>
    </row>
    <row r="499" spans="1:3">
      <c r="A499" s="567">
        <v>2626</v>
      </c>
      <c r="B499" s="568">
        <v>5</v>
      </c>
      <c r="C499" s="3" t="str">
        <f t="shared" si="7"/>
        <v>1 - National</v>
      </c>
    </row>
    <row r="500" spans="1:3">
      <c r="A500" s="567">
        <v>2627</v>
      </c>
      <c r="B500" s="568">
        <v>5</v>
      </c>
      <c r="C500" s="3" t="str">
        <f t="shared" si="7"/>
        <v>1 - National</v>
      </c>
    </row>
    <row r="501" spans="1:3">
      <c r="A501" s="567">
        <v>2628</v>
      </c>
      <c r="B501" s="568">
        <v>5</v>
      </c>
      <c r="C501" s="3" t="str">
        <f t="shared" si="7"/>
        <v>1 - National</v>
      </c>
    </row>
    <row r="502" spans="1:3">
      <c r="A502" s="567">
        <v>2629</v>
      </c>
      <c r="B502" s="568">
        <v>5</v>
      </c>
      <c r="C502" s="3" t="str">
        <f t="shared" si="7"/>
        <v>1 - National</v>
      </c>
    </row>
    <row r="503" spans="1:3">
      <c r="A503" s="567">
        <v>2630</v>
      </c>
      <c r="B503" s="568">
        <v>5</v>
      </c>
      <c r="C503" s="3" t="str">
        <f t="shared" si="7"/>
        <v>1 - National</v>
      </c>
    </row>
    <row r="504" spans="1:3">
      <c r="A504" s="567">
        <v>2631</v>
      </c>
      <c r="B504" s="568">
        <v>5</v>
      </c>
      <c r="C504" s="3" t="str">
        <f t="shared" si="7"/>
        <v>1 - National</v>
      </c>
    </row>
    <row r="505" spans="1:3">
      <c r="A505" s="567">
        <v>2632</v>
      </c>
      <c r="B505" s="568">
        <v>5</v>
      </c>
      <c r="C505" s="3" t="str">
        <f t="shared" si="7"/>
        <v>1 - National</v>
      </c>
    </row>
    <row r="506" spans="1:3">
      <c r="A506" s="567">
        <v>2633</v>
      </c>
      <c r="B506" s="568">
        <v>5</v>
      </c>
      <c r="C506" s="3" t="str">
        <f t="shared" si="7"/>
        <v>1 - National</v>
      </c>
    </row>
    <row r="507" spans="1:3">
      <c r="A507" s="567">
        <v>2640</v>
      </c>
      <c r="B507" s="568">
        <v>2</v>
      </c>
      <c r="C507" s="3" t="str">
        <f t="shared" si="7"/>
        <v>1 - National</v>
      </c>
    </row>
    <row r="508" spans="1:3">
      <c r="A508" s="567">
        <v>2641</v>
      </c>
      <c r="B508" s="568">
        <v>2</v>
      </c>
      <c r="C508" s="3" t="str">
        <f t="shared" si="7"/>
        <v>1 - National</v>
      </c>
    </row>
    <row r="509" spans="1:3">
      <c r="A509" s="567">
        <v>2642</v>
      </c>
      <c r="B509" s="568">
        <v>5</v>
      </c>
      <c r="C509" s="3" t="str">
        <f t="shared" si="7"/>
        <v>1 - National</v>
      </c>
    </row>
    <row r="510" spans="1:3">
      <c r="A510" s="567">
        <v>2643</v>
      </c>
      <c r="B510" s="568">
        <v>5</v>
      </c>
      <c r="C510" s="3" t="str">
        <f t="shared" si="7"/>
        <v>1 - National</v>
      </c>
    </row>
    <row r="511" spans="1:3">
      <c r="A511" s="567">
        <v>2644</v>
      </c>
      <c r="B511" s="568">
        <v>5</v>
      </c>
      <c r="C511" s="3" t="str">
        <f t="shared" si="7"/>
        <v>1 - National</v>
      </c>
    </row>
    <row r="512" spans="1:3">
      <c r="A512" s="567">
        <v>2645</v>
      </c>
      <c r="B512" s="568">
        <v>5</v>
      </c>
      <c r="C512" s="3" t="str">
        <f t="shared" si="7"/>
        <v>1 - National</v>
      </c>
    </row>
    <row r="513" spans="1:3">
      <c r="A513" s="567">
        <v>2646</v>
      </c>
      <c r="B513" s="568">
        <v>5</v>
      </c>
      <c r="C513" s="3" t="str">
        <f t="shared" si="7"/>
        <v>1 - National</v>
      </c>
    </row>
    <row r="514" spans="1:3">
      <c r="A514" s="567">
        <v>2647</v>
      </c>
      <c r="B514" s="568">
        <v>4</v>
      </c>
      <c r="C514" s="3" t="str">
        <f t="shared" si="7"/>
        <v>1 - National</v>
      </c>
    </row>
    <row r="515" spans="1:3">
      <c r="A515" s="567">
        <v>2648</v>
      </c>
      <c r="B515" s="568">
        <v>6</v>
      </c>
      <c r="C515" s="3" t="str">
        <f t="shared" ref="C515:C578" si="8">IF(B515&lt;=5,"1 - National",IF(B515=6,"2 - National Remote","3 - National Very Remote"))</f>
        <v>2 - National Remote</v>
      </c>
    </row>
    <row r="516" spans="1:3">
      <c r="A516" s="567">
        <v>2649</v>
      </c>
      <c r="B516" s="568">
        <v>5</v>
      </c>
      <c r="C516" s="3" t="str">
        <f t="shared" si="8"/>
        <v>1 - National</v>
      </c>
    </row>
    <row r="517" spans="1:3">
      <c r="A517" s="567">
        <v>2650</v>
      </c>
      <c r="B517" s="568">
        <v>5</v>
      </c>
      <c r="C517" s="3" t="str">
        <f t="shared" si="8"/>
        <v>1 - National</v>
      </c>
    </row>
    <row r="518" spans="1:3">
      <c r="A518" s="567">
        <v>2651</v>
      </c>
      <c r="B518" s="568">
        <v>3</v>
      </c>
      <c r="C518" s="3" t="str">
        <f t="shared" si="8"/>
        <v>1 - National</v>
      </c>
    </row>
    <row r="519" spans="1:3">
      <c r="A519" s="567">
        <v>2652</v>
      </c>
      <c r="B519" s="568">
        <v>5</v>
      </c>
      <c r="C519" s="3" t="str">
        <f t="shared" si="8"/>
        <v>1 - National</v>
      </c>
    </row>
    <row r="520" spans="1:3">
      <c r="A520" s="567">
        <v>2653</v>
      </c>
      <c r="B520" s="568">
        <v>5</v>
      </c>
      <c r="C520" s="3" t="str">
        <f t="shared" si="8"/>
        <v>1 - National</v>
      </c>
    </row>
    <row r="521" spans="1:3">
      <c r="A521" s="567">
        <v>2655</v>
      </c>
      <c r="B521" s="568">
        <v>5</v>
      </c>
      <c r="C521" s="3" t="str">
        <f t="shared" si="8"/>
        <v>1 - National</v>
      </c>
    </row>
    <row r="522" spans="1:3">
      <c r="A522" s="567">
        <v>2656</v>
      </c>
      <c r="B522" s="568">
        <v>5</v>
      </c>
      <c r="C522" s="3" t="str">
        <f t="shared" si="8"/>
        <v>1 - National</v>
      </c>
    </row>
    <row r="523" spans="1:3">
      <c r="A523" s="567">
        <v>2658</v>
      </c>
      <c r="B523" s="568">
        <v>5</v>
      </c>
      <c r="C523" s="3" t="str">
        <f t="shared" si="8"/>
        <v>1 - National</v>
      </c>
    </row>
    <row r="524" spans="1:3">
      <c r="A524" s="567">
        <v>2659</v>
      </c>
      <c r="B524" s="568">
        <v>5</v>
      </c>
      <c r="C524" s="3" t="str">
        <f t="shared" si="8"/>
        <v>1 - National</v>
      </c>
    </row>
    <row r="525" spans="1:3">
      <c r="A525" s="567">
        <v>2660</v>
      </c>
      <c r="B525" s="568">
        <v>5</v>
      </c>
      <c r="C525" s="3" t="str">
        <f t="shared" si="8"/>
        <v>1 - National</v>
      </c>
    </row>
    <row r="526" spans="1:3">
      <c r="A526" s="567">
        <v>2661</v>
      </c>
      <c r="B526" s="568">
        <v>3</v>
      </c>
      <c r="C526" s="3" t="str">
        <f t="shared" si="8"/>
        <v>1 - National</v>
      </c>
    </row>
    <row r="527" spans="1:3">
      <c r="A527" s="567">
        <v>2663</v>
      </c>
      <c r="B527" s="568">
        <v>5</v>
      </c>
      <c r="C527" s="3" t="str">
        <f t="shared" si="8"/>
        <v>1 - National</v>
      </c>
    </row>
    <row r="528" spans="1:3">
      <c r="A528" s="567">
        <v>2665</v>
      </c>
      <c r="B528" s="568">
        <v>5</v>
      </c>
      <c r="C528" s="3" t="str">
        <f t="shared" si="8"/>
        <v>1 - National</v>
      </c>
    </row>
    <row r="529" spans="1:3">
      <c r="A529" s="567">
        <v>2666</v>
      </c>
      <c r="B529" s="568">
        <v>5</v>
      </c>
      <c r="C529" s="3" t="str">
        <f t="shared" si="8"/>
        <v>1 - National</v>
      </c>
    </row>
    <row r="530" spans="1:3">
      <c r="A530" s="567">
        <v>2668</v>
      </c>
      <c r="B530" s="568">
        <v>5</v>
      </c>
      <c r="C530" s="3" t="str">
        <f t="shared" si="8"/>
        <v>1 - National</v>
      </c>
    </row>
    <row r="531" spans="1:3">
      <c r="A531" s="567">
        <v>2669</v>
      </c>
      <c r="B531" s="568">
        <v>5</v>
      </c>
      <c r="C531" s="3" t="str">
        <f t="shared" si="8"/>
        <v>1 - National</v>
      </c>
    </row>
    <row r="532" spans="1:3">
      <c r="A532" s="567">
        <v>2671</v>
      </c>
      <c r="B532" s="568">
        <v>5</v>
      </c>
      <c r="C532" s="3" t="str">
        <f t="shared" si="8"/>
        <v>1 - National</v>
      </c>
    </row>
    <row r="533" spans="1:3">
      <c r="A533" s="567">
        <v>2672</v>
      </c>
      <c r="B533" s="568">
        <v>6</v>
      </c>
      <c r="C533" s="3" t="str">
        <f t="shared" si="8"/>
        <v>2 - National Remote</v>
      </c>
    </row>
    <row r="534" spans="1:3">
      <c r="A534" s="567">
        <v>2675</v>
      </c>
      <c r="B534" s="568">
        <v>6</v>
      </c>
      <c r="C534" s="3" t="str">
        <f t="shared" si="8"/>
        <v>2 - National Remote</v>
      </c>
    </row>
    <row r="535" spans="1:3">
      <c r="A535" s="567">
        <v>2678</v>
      </c>
      <c r="B535" s="568">
        <v>3</v>
      </c>
      <c r="C535" s="3" t="str">
        <f t="shared" si="8"/>
        <v>1 - National</v>
      </c>
    </row>
    <row r="536" spans="1:3">
      <c r="A536" s="567">
        <v>2680</v>
      </c>
      <c r="B536" s="568">
        <v>3</v>
      </c>
      <c r="C536" s="3" t="str">
        <f t="shared" si="8"/>
        <v>1 - National</v>
      </c>
    </row>
    <row r="537" spans="1:3">
      <c r="A537" s="567">
        <v>2681</v>
      </c>
      <c r="B537" s="568">
        <v>3</v>
      </c>
      <c r="C537" s="3" t="str">
        <f t="shared" si="8"/>
        <v>1 - National</v>
      </c>
    </row>
    <row r="538" spans="1:3">
      <c r="A538" s="567">
        <v>2700</v>
      </c>
      <c r="B538" s="568">
        <v>5</v>
      </c>
      <c r="C538" s="3" t="str">
        <f t="shared" si="8"/>
        <v>1 - National</v>
      </c>
    </row>
    <row r="539" spans="1:3">
      <c r="A539" s="567">
        <v>2701</v>
      </c>
      <c r="B539" s="568">
        <v>5</v>
      </c>
      <c r="C539" s="3" t="str">
        <f t="shared" si="8"/>
        <v>1 - National</v>
      </c>
    </row>
    <row r="540" spans="1:3">
      <c r="A540" s="567">
        <v>2702</v>
      </c>
      <c r="B540" s="568">
        <v>5</v>
      </c>
      <c r="C540" s="3" t="str">
        <f t="shared" si="8"/>
        <v>1 - National</v>
      </c>
    </row>
    <row r="541" spans="1:3">
      <c r="A541" s="567">
        <v>2703</v>
      </c>
      <c r="B541" s="568">
        <v>4</v>
      </c>
      <c r="C541" s="3" t="str">
        <f t="shared" si="8"/>
        <v>1 - National</v>
      </c>
    </row>
    <row r="542" spans="1:3">
      <c r="A542" s="567">
        <v>2705</v>
      </c>
      <c r="B542" s="568">
        <v>5</v>
      </c>
      <c r="C542" s="3" t="str">
        <f t="shared" si="8"/>
        <v>1 - National</v>
      </c>
    </row>
    <row r="543" spans="1:3">
      <c r="A543" s="567">
        <v>2706</v>
      </c>
      <c r="B543" s="568">
        <v>5</v>
      </c>
      <c r="C543" s="3" t="str">
        <f t="shared" si="8"/>
        <v>1 - National</v>
      </c>
    </row>
    <row r="544" spans="1:3">
      <c r="A544" s="567">
        <v>2707</v>
      </c>
      <c r="B544" s="568">
        <v>5</v>
      </c>
      <c r="C544" s="3" t="str">
        <f t="shared" si="8"/>
        <v>1 - National</v>
      </c>
    </row>
    <row r="545" spans="1:3">
      <c r="A545" s="567">
        <v>2710</v>
      </c>
      <c r="B545" s="568">
        <v>5</v>
      </c>
      <c r="C545" s="3" t="str">
        <f t="shared" si="8"/>
        <v>1 - National</v>
      </c>
    </row>
    <row r="546" spans="1:3">
      <c r="A546" s="567">
        <v>2711</v>
      </c>
      <c r="B546" s="568">
        <v>6</v>
      </c>
      <c r="C546" s="3" t="str">
        <f t="shared" si="8"/>
        <v>2 - National Remote</v>
      </c>
    </row>
    <row r="547" spans="1:3">
      <c r="A547" s="567">
        <v>2712</v>
      </c>
      <c r="B547" s="568">
        <v>5</v>
      </c>
      <c r="C547" s="3" t="str">
        <f t="shared" si="8"/>
        <v>1 - National</v>
      </c>
    </row>
    <row r="548" spans="1:3">
      <c r="A548" s="567">
        <v>2713</v>
      </c>
      <c r="B548" s="568">
        <v>5</v>
      </c>
      <c r="C548" s="3" t="str">
        <f t="shared" si="8"/>
        <v>1 - National</v>
      </c>
    </row>
    <row r="549" spans="1:3">
      <c r="A549" s="567">
        <v>2714</v>
      </c>
      <c r="B549" s="568">
        <v>5</v>
      </c>
      <c r="C549" s="3" t="str">
        <f t="shared" si="8"/>
        <v>1 - National</v>
      </c>
    </row>
    <row r="550" spans="1:3">
      <c r="A550" s="567">
        <v>2715</v>
      </c>
      <c r="B550" s="568">
        <v>6</v>
      </c>
      <c r="C550" s="3" t="str">
        <f t="shared" si="8"/>
        <v>2 - National Remote</v>
      </c>
    </row>
    <row r="551" spans="1:3">
      <c r="A551" s="567">
        <v>2716</v>
      </c>
      <c r="B551" s="568">
        <v>5</v>
      </c>
      <c r="C551" s="3" t="str">
        <f t="shared" si="8"/>
        <v>1 - National</v>
      </c>
    </row>
    <row r="552" spans="1:3">
      <c r="A552" s="567">
        <v>2717</v>
      </c>
      <c r="B552" s="568">
        <v>3</v>
      </c>
      <c r="C552" s="3" t="str">
        <f t="shared" si="8"/>
        <v>1 - National</v>
      </c>
    </row>
    <row r="553" spans="1:3">
      <c r="A553" s="567">
        <v>2720</v>
      </c>
      <c r="B553" s="568">
        <v>5</v>
      </c>
      <c r="C553" s="3" t="str">
        <f t="shared" si="8"/>
        <v>1 - National</v>
      </c>
    </row>
    <row r="554" spans="1:3">
      <c r="A554" s="567">
        <v>2721</v>
      </c>
      <c r="B554" s="568">
        <v>5</v>
      </c>
      <c r="C554" s="3" t="str">
        <f t="shared" si="8"/>
        <v>1 - National</v>
      </c>
    </row>
    <row r="555" spans="1:3">
      <c r="A555" s="567">
        <v>2722</v>
      </c>
      <c r="B555" s="568">
        <v>5</v>
      </c>
      <c r="C555" s="3" t="str">
        <f t="shared" si="8"/>
        <v>1 - National</v>
      </c>
    </row>
    <row r="556" spans="1:3">
      <c r="A556" s="567">
        <v>2725</v>
      </c>
      <c r="B556" s="568">
        <v>5</v>
      </c>
      <c r="C556" s="3" t="str">
        <f t="shared" si="8"/>
        <v>1 - National</v>
      </c>
    </row>
    <row r="557" spans="1:3">
      <c r="A557" s="567">
        <v>2726</v>
      </c>
      <c r="B557" s="568">
        <v>5</v>
      </c>
      <c r="C557" s="3" t="str">
        <f t="shared" si="8"/>
        <v>1 - National</v>
      </c>
    </row>
    <row r="558" spans="1:3">
      <c r="A558" s="567">
        <v>2727</v>
      </c>
      <c r="B558" s="568">
        <v>5</v>
      </c>
      <c r="C558" s="3" t="str">
        <f t="shared" si="8"/>
        <v>1 - National</v>
      </c>
    </row>
    <row r="559" spans="1:3">
      <c r="A559" s="567">
        <v>2729</v>
      </c>
      <c r="B559" s="568">
        <v>5</v>
      </c>
      <c r="C559" s="3" t="str">
        <f t="shared" si="8"/>
        <v>1 - National</v>
      </c>
    </row>
    <row r="560" spans="1:3">
      <c r="A560" s="567">
        <v>2730</v>
      </c>
      <c r="B560" s="568">
        <v>5</v>
      </c>
      <c r="C560" s="3" t="str">
        <f t="shared" si="8"/>
        <v>1 - National</v>
      </c>
    </row>
    <row r="561" spans="1:3">
      <c r="A561" s="567">
        <v>2731</v>
      </c>
      <c r="B561" s="568">
        <v>5</v>
      </c>
      <c r="C561" s="3" t="str">
        <f t="shared" si="8"/>
        <v>1 - National</v>
      </c>
    </row>
    <row r="562" spans="1:3">
      <c r="A562" s="567">
        <v>2732</v>
      </c>
      <c r="B562" s="568">
        <v>5</v>
      </c>
      <c r="C562" s="3" t="str">
        <f t="shared" si="8"/>
        <v>1 - National</v>
      </c>
    </row>
    <row r="563" spans="1:3">
      <c r="A563" s="567">
        <v>2733</v>
      </c>
      <c r="B563" s="568">
        <v>5</v>
      </c>
      <c r="C563" s="3" t="str">
        <f t="shared" si="8"/>
        <v>1 - National</v>
      </c>
    </row>
    <row r="564" spans="1:3">
      <c r="A564" s="567">
        <v>2734</v>
      </c>
      <c r="B564" s="568">
        <v>5</v>
      </c>
      <c r="C564" s="3" t="str">
        <f t="shared" si="8"/>
        <v>1 - National</v>
      </c>
    </row>
    <row r="565" spans="1:3">
      <c r="A565" s="567">
        <v>2735</v>
      </c>
      <c r="B565" s="568">
        <v>5</v>
      </c>
      <c r="C565" s="3" t="str">
        <f t="shared" si="8"/>
        <v>1 - National</v>
      </c>
    </row>
    <row r="566" spans="1:3">
      <c r="A566" s="567">
        <v>2736</v>
      </c>
      <c r="B566" s="568">
        <v>5</v>
      </c>
      <c r="C566" s="3" t="str">
        <f t="shared" si="8"/>
        <v>1 - National</v>
      </c>
    </row>
    <row r="567" spans="1:3">
      <c r="A567" s="567">
        <v>2737</v>
      </c>
      <c r="B567" s="568">
        <v>5</v>
      </c>
      <c r="C567" s="3" t="str">
        <f t="shared" si="8"/>
        <v>1 - National</v>
      </c>
    </row>
    <row r="568" spans="1:3">
      <c r="A568" s="567">
        <v>2738</v>
      </c>
      <c r="B568" s="568">
        <v>3</v>
      </c>
      <c r="C568" s="3" t="str">
        <f t="shared" si="8"/>
        <v>1 - National</v>
      </c>
    </row>
    <row r="569" spans="1:3">
      <c r="A569" s="568">
        <v>2739</v>
      </c>
      <c r="B569" s="568">
        <v>3</v>
      </c>
      <c r="C569" s="3" t="str">
        <f t="shared" si="8"/>
        <v>1 - National</v>
      </c>
    </row>
    <row r="570" spans="1:3">
      <c r="A570" s="567">
        <v>2745</v>
      </c>
      <c r="B570" s="568">
        <v>1</v>
      </c>
      <c r="C570" s="3" t="str">
        <f t="shared" si="8"/>
        <v>1 - National</v>
      </c>
    </row>
    <row r="571" spans="1:3">
      <c r="A571" s="567">
        <v>2747</v>
      </c>
      <c r="B571" s="568">
        <v>1</v>
      </c>
      <c r="C571" s="3" t="str">
        <f t="shared" si="8"/>
        <v>1 - National</v>
      </c>
    </row>
    <row r="572" spans="1:3">
      <c r="A572" s="567">
        <v>2748</v>
      </c>
      <c r="B572" s="568">
        <v>1</v>
      </c>
      <c r="C572" s="3" t="str">
        <f t="shared" si="8"/>
        <v>1 - National</v>
      </c>
    </row>
    <row r="573" spans="1:3">
      <c r="A573" s="567">
        <v>2749</v>
      </c>
      <c r="B573" s="568">
        <v>1</v>
      </c>
      <c r="C573" s="3" t="str">
        <f t="shared" si="8"/>
        <v>1 - National</v>
      </c>
    </row>
    <row r="574" spans="1:3">
      <c r="A574" s="567">
        <v>2750</v>
      </c>
      <c r="B574" s="568">
        <v>1</v>
      </c>
      <c r="C574" s="3" t="str">
        <f t="shared" si="8"/>
        <v>1 - National</v>
      </c>
    </row>
    <row r="575" spans="1:3">
      <c r="A575" s="567">
        <v>2752</v>
      </c>
      <c r="B575" s="568">
        <v>2</v>
      </c>
      <c r="C575" s="3" t="str">
        <f t="shared" si="8"/>
        <v>1 - National</v>
      </c>
    </row>
    <row r="576" spans="1:3">
      <c r="A576" s="567">
        <v>2753</v>
      </c>
      <c r="B576" s="568">
        <v>1</v>
      </c>
      <c r="C576" s="3" t="str">
        <f t="shared" si="8"/>
        <v>1 - National</v>
      </c>
    </row>
    <row r="577" spans="1:3">
      <c r="A577" s="567">
        <v>2754</v>
      </c>
      <c r="B577" s="568">
        <v>1</v>
      </c>
      <c r="C577" s="3" t="str">
        <f t="shared" si="8"/>
        <v>1 - National</v>
      </c>
    </row>
    <row r="578" spans="1:3">
      <c r="A578" s="567">
        <v>2755</v>
      </c>
      <c r="B578" s="568">
        <v>1</v>
      </c>
      <c r="C578" s="3" t="str">
        <f t="shared" si="8"/>
        <v>1 - National</v>
      </c>
    </row>
    <row r="579" spans="1:3">
      <c r="A579" s="567">
        <v>2756</v>
      </c>
      <c r="B579" s="568">
        <v>1</v>
      </c>
      <c r="C579" s="3" t="str">
        <f t="shared" ref="C579:C642" si="9">IF(B579&lt;=5,"1 - National",IF(B579=6,"2 - National Remote","3 - National Very Remote"))</f>
        <v>1 - National</v>
      </c>
    </row>
    <row r="580" spans="1:3">
      <c r="A580" s="567">
        <v>2757</v>
      </c>
      <c r="B580" s="568">
        <v>2</v>
      </c>
      <c r="C580" s="3" t="str">
        <f t="shared" si="9"/>
        <v>1 - National</v>
      </c>
    </row>
    <row r="581" spans="1:3">
      <c r="A581" s="567">
        <v>2758</v>
      </c>
      <c r="B581" s="568">
        <v>5</v>
      </c>
      <c r="C581" s="3" t="str">
        <f t="shared" si="9"/>
        <v>1 - National</v>
      </c>
    </row>
    <row r="582" spans="1:3">
      <c r="A582" s="567">
        <v>2759</v>
      </c>
      <c r="B582" s="568">
        <v>1</v>
      </c>
      <c r="C582" s="3" t="str">
        <f t="shared" si="9"/>
        <v>1 - National</v>
      </c>
    </row>
    <row r="583" spans="1:3">
      <c r="A583" s="567">
        <v>2760</v>
      </c>
      <c r="B583" s="568">
        <v>1</v>
      </c>
      <c r="C583" s="3" t="str">
        <f t="shared" si="9"/>
        <v>1 - National</v>
      </c>
    </row>
    <row r="584" spans="1:3">
      <c r="A584" s="567">
        <v>2761</v>
      </c>
      <c r="B584" s="568">
        <v>1</v>
      </c>
      <c r="C584" s="3" t="str">
        <f t="shared" si="9"/>
        <v>1 - National</v>
      </c>
    </row>
    <row r="585" spans="1:3">
      <c r="A585" s="567">
        <v>2762</v>
      </c>
      <c r="B585" s="568">
        <v>1</v>
      </c>
      <c r="C585" s="3" t="str">
        <f t="shared" si="9"/>
        <v>1 - National</v>
      </c>
    </row>
    <row r="586" spans="1:3">
      <c r="A586" s="567">
        <v>2763</v>
      </c>
      <c r="B586" s="568">
        <v>1</v>
      </c>
      <c r="C586" s="3" t="str">
        <f t="shared" si="9"/>
        <v>1 - National</v>
      </c>
    </row>
    <row r="587" spans="1:3">
      <c r="A587" s="567">
        <v>2765</v>
      </c>
      <c r="B587" s="568">
        <v>1</v>
      </c>
      <c r="C587" s="3" t="str">
        <f t="shared" si="9"/>
        <v>1 - National</v>
      </c>
    </row>
    <row r="588" spans="1:3">
      <c r="A588" s="567">
        <v>2766</v>
      </c>
      <c r="B588" s="568">
        <v>1</v>
      </c>
      <c r="C588" s="3" t="str">
        <f t="shared" si="9"/>
        <v>1 - National</v>
      </c>
    </row>
    <row r="589" spans="1:3">
      <c r="A589" s="567">
        <v>2767</v>
      </c>
      <c r="B589" s="568">
        <v>1</v>
      </c>
      <c r="C589" s="3" t="str">
        <f t="shared" si="9"/>
        <v>1 - National</v>
      </c>
    </row>
    <row r="590" spans="1:3">
      <c r="A590" s="567">
        <v>2768</v>
      </c>
      <c r="B590" s="568">
        <v>1</v>
      </c>
      <c r="C590" s="3" t="str">
        <f t="shared" si="9"/>
        <v>1 - National</v>
      </c>
    </row>
    <row r="591" spans="1:3">
      <c r="A591" s="567">
        <v>2769</v>
      </c>
      <c r="B591" s="568">
        <v>1</v>
      </c>
      <c r="C591" s="3" t="str">
        <f t="shared" si="9"/>
        <v>1 - National</v>
      </c>
    </row>
    <row r="592" spans="1:3">
      <c r="A592" s="567">
        <v>2770</v>
      </c>
      <c r="B592" s="568">
        <v>1</v>
      </c>
      <c r="C592" s="3" t="str">
        <f t="shared" si="9"/>
        <v>1 - National</v>
      </c>
    </row>
    <row r="593" spans="1:3">
      <c r="A593" s="567">
        <v>2773</v>
      </c>
      <c r="B593" s="568">
        <v>1</v>
      </c>
      <c r="C593" s="3" t="str">
        <f t="shared" si="9"/>
        <v>1 - National</v>
      </c>
    </row>
    <row r="594" spans="1:3">
      <c r="A594" s="567">
        <v>2774</v>
      </c>
      <c r="B594" s="568">
        <v>1</v>
      </c>
      <c r="C594" s="3" t="str">
        <f t="shared" si="9"/>
        <v>1 - National</v>
      </c>
    </row>
    <row r="595" spans="1:3">
      <c r="A595" s="567">
        <v>2775</v>
      </c>
      <c r="B595" s="568">
        <v>5</v>
      </c>
      <c r="C595" s="3" t="str">
        <f t="shared" si="9"/>
        <v>1 - National</v>
      </c>
    </row>
    <row r="596" spans="1:3">
      <c r="A596" s="567">
        <v>2776</v>
      </c>
      <c r="B596" s="568">
        <v>1</v>
      </c>
      <c r="C596" s="3" t="str">
        <f t="shared" si="9"/>
        <v>1 - National</v>
      </c>
    </row>
    <row r="597" spans="1:3">
      <c r="A597" s="567">
        <v>2777</v>
      </c>
      <c r="B597" s="568">
        <v>1</v>
      </c>
      <c r="C597" s="3" t="str">
        <f t="shared" si="9"/>
        <v>1 - National</v>
      </c>
    </row>
    <row r="598" spans="1:3">
      <c r="A598" s="567">
        <v>2778</v>
      </c>
      <c r="B598" s="568">
        <v>1</v>
      </c>
      <c r="C598" s="3" t="str">
        <f t="shared" si="9"/>
        <v>1 - National</v>
      </c>
    </row>
    <row r="599" spans="1:3">
      <c r="A599" s="567">
        <v>2779</v>
      </c>
      <c r="B599" s="568">
        <v>1</v>
      </c>
      <c r="C599" s="3" t="str">
        <f t="shared" si="9"/>
        <v>1 - National</v>
      </c>
    </row>
    <row r="600" spans="1:3">
      <c r="A600" s="567">
        <v>2780</v>
      </c>
      <c r="B600" s="568">
        <v>1</v>
      </c>
      <c r="C600" s="3" t="str">
        <f t="shared" si="9"/>
        <v>1 - National</v>
      </c>
    </row>
    <row r="601" spans="1:3">
      <c r="A601" s="567">
        <v>2782</v>
      </c>
      <c r="B601" s="568">
        <v>1</v>
      </c>
      <c r="C601" s="3" t="str">
        <f t="shared" si="9"/>
        <v>1 - National</v>
      </c>
    </row>
    <row r="602" spans="1:3">
      <c r="A602" s="567">
        <v>2783</v>
      </c>
      <c r="B602" s="568">
        <v>1</v>
      </c>
      <c r="C602" s="3" t="str">
        <f t="shared" si="9"/>
        <v>1 - National</v>
      </c>
    </row>
    <row r="603" spans="1:3">
      <c r="A603" s="567">
        <v>2784</v>
      </c>
      <c r="B603" s="568">
        <v>1</v>
      </c>
      <c r="C603" s="3" t="str">
        <f t="shared" si="9"/>
        <v>1 - National</v>
      </c>
    </row>
    <row r="604" spans="1:3">
      <c r="A604" s="567">
        <v>2785</v>
      </c>
      <c r="B604" s="568">
        <v>3</v>
      </c>
      <c r="C604" s="3" t="str">
        <f t="shared" si="9"/>
        <v>1 - National</v>
      </c>
    </row>
    <row r="605" spans="1:3">
      <c r="A605" s="567">
        <v>2786</v>
      </c>
      <c r="B605" s="568">
        <v>5</v>
      </c>
      <c r="C605" s="3" t="str">
        <f t="shared" si="9"/>
        <v>1 - National</v>
      </c>
    </row>
    <row r="606" spans="1:3">
      <c r="A606" s="567">
        <v>2787</v>
      </c>
      <c r="B606" s="568">
        <v>5</v>
      </c>
      <c r="C606" s="3" t="str">
        <f t="shared" si="9"/>
        <v>1 - National</v>
      </c>
    </row>
    <row r="607" spans="1:3">
      <c r="A607" s="567">
        <v>2790</v>
      </c>
      <c r="B607" s="568">
        <v>5</v>
      </c>
      <c r="C607" s="3" t="str">
        <f t="shared" si="9"/>
        <v>1 - National</v>
      </c>
    </row>
    <row r="608" spans="1:3">
      <c r="A608" s="567">
        <v>2791</v>
      </c>
      <c r="B608" s="568">
        <v>5</v>
      </c>
      <c r="C608" s="3" t="str">
        <f t="shared" si="9"/>
        <v>1 - National</v>
      </c>
    </row>
    <row r="609" spans="1:3">
      <c r="A609" s="567">
        <v>2792</v>
      </c>
      <c r="B609" s="568">
        <v>5</v>
      </c>
      <c r="C609" s="3" t="str">
        <f t="shared" si="9"/>
        <v>1 - National</v>
      </c>
    </row>
    <row r="610" spans="1:3">
      <c r="A610" s="567">
        <v>2793</v>
      </c>
      <c r="B610" s="568">
        <v>5</v>
      </c>
      <c r="C610" s="3" t="str">
        <f t="shared" si="9"/>
        <v>1 - National</v>
      </c>
    </row>
    <row r="611" spans="1:3">
      <c r="A611" s="567">
        <v>2794</v>
      </c>
      <c r="B611" s="568">
        <v>5</v>
      </c>
      <c r="C611" s="3" t="str">
        <f t="shared" si="9"/>
        <v>1 - National</v>
      </c>
    </row>
    <row r="612" spans="1:3">
      <c r="A612" s="567">
        <v>2795</v>
      </c>
      <c r="B612" s="568">
        <v>3</v>
      </c>
      <c r="C612" s="3" t="str">
        <f t="shared" si="9"/>
        <v>1 - National</v>
      </c>
    </row>
    <row r="613" spans="1:3">
      <c r="A613" s="567">
        <v>2797</v>
      </c>
      <c r="B613" s="568">
        <v>5</v>
      </c>
      <c r="C613" s="3" t="str">
        <f t="shared" si="9"/>
        <v>1 - National</v>
      </c>
    </row>
    <row r="614" spans="1:3">
      <c r="A614" s="567">
        <v>2798</v>
      </c>
      <c r="B614" s="568">
        <v>5</v>
      </c>
      <c r="C614" s="3" t="str">
        <f t="shared" si="9"/>
        <v>1 - National</v>
      </c>
    </row>
    <row r="615" spans="1:3">
      <c r="A615" s="567">
        <v>2799</v>
      </c>
      <c r="B615" s="568">
        <v>5</v>
      </c>
      <c r="C615" s="3" t="str">
        <f t="shared" si="9"/>
        <v>1 - National</v>
      </c>
    </row>
    <row r="616" spans="1:3">
      <c r="A616" s="567">
        <v>2800</v>
      </c>
      <c r="B616" s="568">
        <v>5</v>
      </c>
      <c r="C616" s="3" t="str">
        <f t="shared" si="9"/>
        <v>1 - National</v>
      </c>
    </row>
    <row r="617" spans="1:3">
      <c r="A617" s="567">
        <v>2803</v>
      </c>
      <c r="B617" s="568">
        <v>5</v>
      </c>
      <c r="C617" s="3" t="str">
        <f t="shared" si="9"/>
        <v>1 - National</v>
      </c>
    </row>
    <row r="618" spans="1:3">
      <c r="A618" s="567">
        <v>2804</v>
      </c>
      <c r="B618" s="568">
        <v>5</v>
      </c>
      <c r="C618" s="3" t="str">
        <f t="shared" si="9"/>
        <v>1 - National</v>
      </c>
    </row>
    <row r="619" spans="1:3">
      <c r="A619" s="567">
        <v>2805</v>
      </c>
      <c r="B619" s="568">
        <v>5</v>
      </c>
      <c r="C619" s="3" t="str">
        <f t="shared" si="9"/>
        <v>1 - National</v>
      </c>
    </row>
    <row r="620" spans="1:3">
      <c r="A620" s="567">
        <v>2806</v>
      </c>
      <c r="B620" s="568">
        <v>5</v>
      </c>
      <c r="C620" s="3" t="str">
        <f t="shared" si="9"/>
        <v>1 - National</v>
      </c>
    </row>
    <row r="621" spans="1:3">
      <c r="A621" s="567">
        <v>2807</v>
      </c>
      <c r="B621" s="568">
        <v>5</v>
      </c>
      <c r="C621" s="3" t="str">
        <f t="shared" si="9"/>
        <v>1 - National</v>
      </c>
    </row>
    <row r="622" spans="1:3">
      <c r="A622" s="567">
        <v>2808</v>
      </c>
      <c r="B622" s="568">
        <v>5</v>
      </c>
      <c r="C622" s="3" t="str">
        <f t="shared" si="9"/>
        <v>1 - National</v>
      </c>
    </row>
    <row r="623" spans="1:3">
      <c r="A623" s="567">
        <v>2809</v>
      </c>
      <c r="B623" s="568">
        <v>5</v>
      </c>
      <c r="C623" s="3" t="str">
        <f t="shared" si="9"/>
        <v>1 - National</v>
      </c>
    </row>
    <row r="624" spans="1:3">
      <c r="A624" s="567">
        <v>2810</v>
      </c>
      <c r="B624" s="568">
        <v>5</v>
      </c>
      <c r="C624" s="3" t="str">
        <f t="shared" si="9"/>
        <v>1 - National</v>
      </c>
    </row>
    <row r="625" spans="1:3">
      <c r="A625" s="567">
        <v>2818</v>
      </c>
      <c r="B625" s="568">
        <v>5</v>
      </c>
      <c r="C625" s="3" t="str">
        <f t="shared" si="9"/>
        <v>1 - National</v>
      </c>
    </row>
    <row r="626" spans="1:3">
      <c r="A626" s="567">
        <v>2820</v>
      </c>
      <c r="B626" s="568">
        <v>5</v>
      </c>
      <c r="C626" s="3" t="str">
        <f t="shared" si="9"/>
        <v>1 - National</v>
      </c>
    </row>
    <row r="627" spans="1:3">
      <c r="A627" s="567">
        <v>2821</v>
      </c>
      <c r="B627" s="568">
        <v>5</v>
      </c>
      <c r="C627" s="3" t="str">
        <f t="shared" si="9"/>
        <v>1 - National</v>
      </c>
    </row>
    <row r="628" spans="1:3">
      <c r="A628" s="567">
        <v>2823</v>
      </c>
      <c r="B628" s="568">
        <v>5</v>
      </c>
      <c r="C628" s="3" t="str">
        <f t="shared" si="9"/>
        <v>1 - National</v>
      </c>
    </row>
    <row r="629" spans="1:3">
      <c r="A629" s="567">
        <v>2824</v>
      </c>
      <c r="B629" s="568">
        <v>6</v>
      </c>
      <c r="C629" s="3" t="str">
        <f t="shared" si="9"/>
        <v>2 - National Remote</v>
      </c>
    </row>
    <row r="630" spans="1:3">
      <c r="A630" s="567">
        <v>2825</v>
      </c>
      <c r="B630" s="568">
        <v>6</v>
      </c>
      <c r="C630" s="3" t="str">
        <f t="shared" si="9"/>
        <v>2 - National Remote</v>
      </c>
    </row>
    <row r="631" spans="1:3">
      <c r="A631" s="567">
        <v>2826</v>
      </c>
      <c r="B631" s="568">
        <v>6</v>
      </c>
      <c r="C631" s="3" t="str">
        <f t="shared" si="9"/>
        <v>2 - National Remote</v>
      </c>
    </row>
    <row r="632" spans="1:3">
      <c r="A632" s="567">
        <v>2827</v>
      </c>
      <c r="B632" s="568">
        <v>5</v>
      </c>
      <c r="C632" s="3" t="str">
        <f t="shared" si="9"/>
        <v>1 - National</v>
      </c>
    </row>
    <row r="633" spans="1:3">
      <c r="A633" s="567">
        <v>2828</v>
      </c>
      <c r="B633" s="568">
        <v>5</v>
      </c>
      <c r="C633" s="3" t="str">
        <f t="shared" si="9"/>
        <v>1 - National</v>
      </c>
    </row>
    <row r="634" spans="1:3">
      <c r="A634" s="567">
        <v>2829</v>
      </c>
      <c r="B634" s="568">
        <v>6</v>
      </c>
      <c r="C634" s="3" t="str">
        <f t="shared" si="9"/>
        <v>2 - National Remote</v>
      </c>
    </row>
    <row r="635" spans="1:3">
      <c r="A635" s="567">
        <v>2830</v>
      </c>
      <c r="B635" s="568">
        <v>5</v>
      </c>
      <c r="C635" s="3" t="str">
        <f t="shared" si="9"/>
        <v>1 - National</v>
      </c>
    </row>
    <row r="636" spans="1:3">
      <c r="A636" s="567">
        <v>2831</v>
      </c>
      <c r="B636" s="568">
        <v>5</v>
      </c>
      <c r="C636" s="3" t="str">
        <f t="shared" si="9"/>
        <v>1 - National</v>
      </c>
    </row>
    <row r="637" spans="1:3">
      <c r="A637" s="567">
        <v>2832</v>
      </c>
      <c r="B637" s="568">
        <v>6</v>
      </c>
      <c r="C637" s="3" t="str">
        <f t="shared" si="9"/>
        <v>2 - National Remote</v>
      </c>
    </row>
    <row r="638" spans="1:3">
      <c r="A638" s="567">
        <v>2833</v>
      </c>
      <c r="B638" s="568">
        <v>6</v>
      </c>
      <c r="C638" s="3" t="str">
        <f t="shared" si="9"/>
        <v>2 - National Remote</v>
      </c>
    </row>
    <row r="639" spans="1:3">
      <c r="A639" s="567">
        <v>2834</v>
      </c>
      <c r="B639" s="568">
        <v>7</v>
      </c>
      <c r="C639" s="3" t="str">
        <f t="shared" si="9"/>
        <v>3 - National Very Remote</v>
      </c>
    </row>
    <row r="640" spans="1:3">
      <c r="A640" s="567">
        <v>2835</v>
      </c>
      <c r="B640" s="568">
        <v>7</v>
      </c>
      <c r="C640" s="3" t="str">
        <f t="shared" si="9"/>
        <v>3 - National Very Remote</v>
      </c>
    </row>
    <row r="641" spans="1:3">
      <c r="A641" s="567">
        <v>2836</v>
      </c>
      <c r="B641" s="568">
        <v>7</v>
      </c>
      <c r="C641" s="3" t="str">
        <f t="shared" si="9"/>
        <v>3 - National Very Remote</v>
      </c>
    </row>
    <row r="642" spans="1:3">
      <c r="A642" s="567">
        <v>2838</v>
      </c>
      <c r="B642" s="568">
        <v>7</v>
      </c>
      <c r="C642" s="3" t="str">
        <f t="shared" si="9"/>
        <v>3 - National Very Remote</v>
      </c>
    </row>
    <row r="643" spans="1:3">
      <c r="A643" s="567">
        <v>2839</v>
      </c>
      <c r="B643" s="568">
        <v>7</v>
      </c>
      <c r="C643" s="3" t="str">
        <f t="shared" ref="C643:C706" si="10">IF(B643&lt;=5,"1 - National",IF(B643=6,"2 - National Remote","3 - National Very Remote"))</f>
        <v>3 - National Very Remote</v>
      </c>
    </row>
    <row r="644" spans="1:3">
      <c r="A644" s="567">
        <v>2840</v>
      </c>
      <c r="B644" s="568">
        <v>7</v>
      </c>
      <c r="C644" s="3" t="str">
        <f t="shared" si="10"/>
        <v>3 - National Very Remote</v>
      </c>
    </row>
    <row r="645" spans="1:3">
      <c r="A645" s="567">
        <v>2842</v>
      </c>
      <c r="B645" s="568">
        <v>5</v>
      </c>
      <c r="C645" s="3" t="str">
        <f t="shared" si="10"/>
        <v>1 - National</v>
      </c>
    </row>
    <row r="646" spans="1:3">
      <c r="A646" s="567">
        <v>2843</v>
      </c>
      <c r="B646" s="568">
        <v>5</v>
      </c>
      <c r="C646" s="3" t="str">
        <f t="shared" si="10"/>
        <v>1 - National</v>
      </c>
    </row>
    <row r="647" spans="1:3">
      <c r="A647" s="567">
        <v>2844</v>
      </c>
      <c r="B647" s="568">
        <v>5</v>
      </c>
      <c r="C647" s="3" t="str">
        <f t="shared" si="10"/>
        <v>1 - National</v>
      </c>
    </row>
    <row r="648" spans="1:3">
      <c r="A648" s="567">
        <v>2845</v>
      </c>
      <c r="B648" s="568">
        <v>5</v>
      </c>
      <c r="C648" s="3" t="str">
        <f t="shared" si="10"/>
        <v>1 - National</v>
      </c>
    </row>
    <row r="649" spans="1:3">
      <c r="A649" s="567">
        <v>2846</v>
      </c>
      <c r="B649" s="568">
        <v>5</v>
      </c>
      <c r="C649" s="3" t="str">
        <f t="shared" si="10"/>
        <v>1 - National</v>
      </c>
    </row>
    <row r="650" spans="1:3">
      <c r="A650" s="569">
        <v>2847</v>
      </c>
      <c r="B650" s="569">
        <v>5</v>
      </c>
      <c r="C650" s="3" t="str">
        <f t="shared" si="10"/>
        <v>1 - National</v>
      </c>
    </row>
    <row r="651" spans="1:3">
      <c r="A651" s="567">
        <v>2848</v>
      </c>
      <c r="B651" s="568">
        <v>5</v>
      </c>
      <c r="C651" s="3" t="str">
        <f t="shared" si="10"/>
        <v>1 - National</v>
      </c>
    </row>
    <row r="652" spans="1:3">
      <c r="A652" s="567">
        <v>2849</v>
      </c>
      <c r="B652" s="568">
        <v>5</v>
      </c>
      <c r="C652" s="3" t="str">
        <f t="shared" si="10"/>
        <v>1 - National</v>
      </c>
    </row>
    <row r="653" spans="1:3">
      <c r="A653" s="567">
        <v>2850</v>
      </c>
      <c r="B653" s="568">
        <v>5</v>
      </c>
      <c r="C653" s="3" t="str">
        <f t="shared" si="10"/>
        <v>1 - National</v>
      </c>
    </row>
    <row r="654" spans="1:3">
      <c r="A654" s="567">
        <v>2852</v>
      </c>
      <c r="B654" s="568">
        <v>5</v>
      </c>
      <c r="C654" s="3" t="str">
        <f t="shared" si="10"/>
        <v>1 - National</v>
      </c>
    </row>
    <row r="655" spans="1:3">
      <c r="A655" s="567">
        <v>2864</v>
      </c>
      <c r="B655" s="568">
        <v>5</v>
      </c>
      <c r="C655" s="3" t="str">
        <f t="shared" si="10"/>
        <v>1 - National</v>
      </c>
    </row>
    <row r="656" spans="1:3">
      <c r="A656" s="567">
        <v>2865</v>
      </c>
      <c r="B656" s="568">
        <v>5</v>
      </c>
      <c r="C656" s="3" t="str">
        <f t="shared" si="10"/>
        <v>1 - National</v>
      </c>
    </row>
    <row r="657" spans="1:3">
      <c r="A657" s="567">
        <v>2866</v>
      </c>
      <c r="B657" s="568">
        <v>5</v>
      </c>
      <c r="C657" s="3" t="str">
        <f t="shared" si="10"/>
        <v>1 - National</v>
      </c>
    </row>
    <row r="658" spans="1:3">
      <c r="A658" s="567">
        <v>2867</v>
      </c>
      <c r="B658" s="568">
        <v>5</v>
      </c>
      <c r="C658" s="3" t="str">
        <f t="shared" si="10"/>
        <v>1 - National</v>
      </c>
    </row>
    <row r="659" spans="1:3">
      <c r="A659" s="567">
        <v>2868</v>
      </c>
      <c r="B659" s="568">
        <v>5</v>
      </c>
      <c r="C659" s="3" t="str">
        <f t="shared" si="10"/>
        <v>1 - National</v>
      </c>
    </row>
    <row r="660" spans="1:3">
      <c r="A660" s="567">
        <v>2869</v>
      </c>
      <c r="B660" s="568">
        <v>5</v>
      </c>
      <c r="C660" s="3" t="str">
        <f t="shared" si="10"/>
        <v>1 - National</v>
      </c>
    </row>
    <row r="661" spans="1:3">
      <c r="A661" s="567">
        <v>2870</v>
      </c>
      <c r="B661" s="568">
        <v>5</v>
      </c>
      <c r="C661" s="3" t="str">
        <f t="shared" si="10"/>
        <v>1 - National</v>
      </c>
    </row>
    <row r="662" spans="1:3">
      <c r="A662" s="567">
        <v>2871</v>
      </c>
      <c r="B662" s="568">
        <v>5</v>
      </c>
      <c r="C662" s="3" t="str">
        <f t="shared" si="10"/>
        <v>1 - National</v>
      </c>
    </row>
    <row r="663" spans="1:3">
      <c r="A663" s="567">
        <v>2873</v>
      </c>
      <c r="B663" s="568">
        <v>6</v>
      </c>
      <c r="C663" s="3" t="str">
        <f t="shared" si="10"/>
        <v>2 - National Remote</v>
      </c>
    </row>
    <row r="664" spans="1:3">
      <c r="A664" s="567">
        <v>2874</v>
      </c>
      <c r="B664" s="568">
        <v>5</v>
      </c>
      <c r="C664" s="3" t="str">
        <f t="shared" si="10"/>
        <v>1 - National</v>
      </c>
    </row>
    <row r="665" spans="1:3">
      <c r="A665" s="567">
        <v>2875</v>
      </c>
      <c r="B665" s="568">
        <v>5</v>
      </c>
      <c r="C665" s="3" t="str">
        <f t="shared" si="10"/>
        <v>1 - National</v>
      </c>
    </row>
    <row r="666" spans="1:3">
      <c r="A666" s="567">
        <v>2876</v>
      </c>
      <c r="B666" s="568">
        <v>5</v>
      </c>
      <c r="C666" s="3" t="str">
        <f t="shared" si="10"/>
        <v>1 - National</v>
      </c>
    </row>
    <row r="667" spans="1:3">
      <c r="A667" s="567">
        <v>2877</v>
      </c>
      <c r="B667" s="568">
        <v>6</v>
      </c>
      <c r="C667" s="3" t="str">
        <f t="shared" si="10"/>
        <v>2 - National Remote</v>
      </c>
    </row>
    <row r="668" spans="1:3">
      <c r="A668" s="567">
        <v>2878</v>
      </c>
      <c r="B668" s="568">
        <v>7</v>
      </c>
      <c r="C668" s="3" t="str">
        <f t="shared" si="10"/>
        <v>3 - National Very Remote</v>
      </c>
    </row>
    <row r="669" spans="1:3">
      <c r="A669" s="567">
        <v>2879</v>
      </c>
      <c r="B669" s="568">
        <v>7</v>
      </c>
      <c r="C669" s="3" t="str">
        <f t="shared" si="10"/>
        <v>3 - National Very Remote</v>
      </c>
    </row>
    <row r="670" spans="1:3">
      <c r="A670" s="567">
        <v>2880</v>
      </c>
      <c r="B670" s="568">
        <v>3</v>
      </c>
      <c r="C670" s="3" t="str">
        <f t="shared" si="10"/>
        <v>1 - National</v>
      </c>
    </row>
    <row r="671" spans="1:3">
      <c r="A671" s="567">
        <v>2898</v>
      </c>
      <c r="B671" s="568">
        <v>7</v>
      </c>
      <c r="C671" s="3" t="str">
        <f t="shared" si="10"/>
        <v>3 - National Very Remote</v>
      </c>
    </row>
    <row r="672" spans="1:3">
      <c r="A672" s="568">
        <v>2899</v>
      </c>
      <c r="B672" s="568">
        <v>7</v>
      </c>
      <c r="C672" s="3" t="str">
        <f t="shared" si="10"/>
        <v>3 - National Very Remote</v>
      </c>
    </row>
    <row r="673" spans="1:3">
      <c r="A673" s="567">
        <v>2900</v>
      </c>
      <c r="B673" s="568">
        <v>1</v>
      </c>
      <c r="C673" s="3" t="str">
        <f t="shared" si="10"/>
        <v>1 - National</v>
      </c>
    </row>
    <row r="674" spans="1:3">
      <c r="A674" s="567">
        <v>2902</v>
      </c>
      <c r="B674" s="568">
        <v>1</v>
      </c>
      <c r="C674" s="3" t="str">
        <f t="shared" si="10"/>
        <v>1 - National</v>
      </c>
    </row>
    <row r="675" spans="1:3">
      <c r="A675" s="567">
        <v>2903</v>
      </c>
      <c r="B675" s="568">
        <v>1</v>
      </c>
      <c r="C675" s="3" t="str">
        <f t="shared" si="10"/>
        <v>1 - National</v>
      </c>
    </row>
    <row r="676" spans="1:3">
      <c r="A676" s="567">
        <v>2904</v>
      </c>
      <c r="B676" s="568">
        <v>1</v>
      </c>
      <c r="C676" s="3" t="str">
        <f t="shared" si="10"/>
        <v>1 - National</v>
      </c>
    </row>
    <row r="677" spans="1:3">
      <c r="A677" s="567">
        <v>2905</v>
      </c>
      <c r="B677" s="568">
        <v>1</v>
      </c>
      <c r="C677" s="3" t="str">
        <f t="shared" si="10"/>
        <v>1 - National</v>
      </c>
    </row>
    <row r="678" spans="1:3">
      <c r="A678" s="567">
        <v>2906</v>
      </c>
      <c r="B678" s="568">
        <v>1</v>
      </c>
      <c r="C678" s="3" t="str">
        <f t="shared" si="10"/>
        <v>1 - National</v>
      </c>
    </row>
    <row r="679" spans="1:3">
      <c r="A679" s="567">
        <v>2911</v>
      </c>
      <c r="B679" s="568">
        <v>1</v>
      </c>
      <c r="C679" s="3" t="str">
        <f t="shared" si="10"/>
        <v>1 - National</v>
      </c>
    </row>
    <row r="680" spans="1:3">
      <c r="A680" s="567">
        <v>2912</v>
      </c>
      <c r="B680" s="568">
        <v>1</v>
      </c>
      <c r="C680" s="3" t="str">
        <f t="shared" si="10"/>
        <v>1 - National</v>
      </c>
    </row>
    <row r="681" spans="1:3">
      <c r="A681" s="567">
        <v>2913</v>
      </c>
      <c r="B681" s="568">
        <v>1</v>
      </c>
      <c r="C681" s="3" t="str">
        <f t="shared" si="10"/>
        <v>1 - National</v>
      </c>
    </row>
    <row r="682" spans="1:3">
      <c r="A682" s="567">
        <v>2914</v>
      </c>
      <c r="B682" s="568">
        <v>1</v>
      </c>
      <c r="C682" s="3" t="str">
        <f t="shared" si="10"/>
        <v>1 - National</v>
      </c>
    </row>
    <row r="683" spans="1:3">
      <c r="A683" s="567">
        <v>3000</v>
      </c>
      <c r="B683" s="568">
        <v>1</v>
      </c>
      <c r="C683" s="3" t="str">
        <f t="shared" si="10"/>
        <v>1 - National</v>
      </c>
    </row>
    <row r="684" spans="1:3">
      <c r="A684" s="567">
        <v>3002</v>
      </c>
      <c r="B684" s="568">
        <v>1</v>
      </c>
      <c r="C684" s="3" t="str">
        <f t="shared" si="10"/>
        <v>1 - National</v>
      </c>
    </row>
    <row r="685" spans="1:3">
      <c r="A685" s="567">
        <v>3003</v>
      </c>
      <c r="B685" s="568">
        <v>1</v>
      </c>
      <c r="C685" s="3" t="str">
        <f t="shared" si="10"/>
        <v>1 - National</v>
      </c>
    </row>
    <row r="686" spans="1:3">
      <c r="A686" s="567">
        <v>3004</v>
      </c>
      <c r="B686" s="568">
        <v>1</v>
      </c>
      <c r="C686" s="3" t="str">
        <f t="shared" si="10"/>
        <v>1 - National</v>
      </c>
    </row>
    <row r="687" spans="1:3">
      <c r="A687" s="567">
        <v>3005</v>
      </c>
      <c r="B687" s="568">
        <v>1</v>
      </c>
      <c r="C687" s="3" t="str">
        <f t="shared" si="10"/>
        <v>1 - National</v>
      </c>
    </row>
    <row r="688" spans="1:3">
      <c r="A688" s="567">
        <v>3006</v>
      </c>
      <c r="B688" s="568">
        <v>1</v>
      </c>
      <c r="C688" s="3" t="str">
        <f t="shared" si="10"/>
        <v>1 - National</v>
      </c>
    </row>
    <row r="689" spans="1:3">
      <c r="A689" s="567">
        <v>3008</v>
      </c>
      <c r="B689" s="568">
        <v>1</v>
      </c>
      <c r="C689" s="3" t="str">
        <f t="shared" si="10"/>
        <v>1 - National</v>
      </c>
    </row>
    <row r="690" spans="1:3">
      <c r="A690" s="567">
        <v>3010</v>
      </c>
      <c r="B690" s="568">
        <v>1</v>
      </c>
      <c r="C690" s="3" t="str">
        <f t="shared" si="10"/>
        <v>1 - National</v>
      </c>
    </row>
    <row r="691" spans="1:3">
      <c r="A691" s="567">
        <v>3011</v>
      </c>
      <c r="B691" s="568">
        <v>1</v>
      </c>
      <c r="C691" s="3" t="str">
        <f t="shared" si="10"/>
        <v>1 - National</v>
      </c>
    </row>
    <row r="692" spans="1:3">
      <c r="A692" s="567">
        <v>3012</v>
      </c>
      <c r="B692" s="568">
        <v>1</v>
      </c>
      <c r="C692" s="3" t="str">
        <f t="shared" si="10"/>
        <v>1 - National</v>
      </c>
    </row>
    <row r="693" spans="1:3">
      <c r="A693" s="567">
        <v>3013</v>
      </c>
      <c r="B693" s="568">
        <v>1</v>
      </c>
      <c r="C693" s="3" t="str">
        <f t="shared" si="10"/>
        <v>1 - National</v>
      </c>
    </row>
    <row r="694" spans="1:3">
      <c r="A694" s="567">
        <v>3015</v>
      </c>
      <c r="B694" s="568">
        <v>1</v>
      </c>
      <c r="C694" s="3" t="str">
        <f t="shared" si="10"/>
        <v>1 - National</v>
      </c>
    </row>
    <row r="695" spans="1:3">
      <c r="A695" s="567">
        <v>3016</v>
      </c>
      <c r="B695" s="568">
        <v>1</v>
      </c>
      <c r="C695" s="3" t="str">
        <f t="shared" si="10"/>
        <v>1 - National</v>
      </c>
    </row>
    <row r="696" spans="1:3">
      <c r="A696" s="567">
        <v>3018</v>
      </c>
      <c r="B696" s="568">
        <v>1</v>
      </c>
      <c r="C696" s="3" t="str">
        <f t="shared" si="10"/>
        <v>1 - National</v>
      </c>
    </row>
    <row r="697" spans="1:3">
      <c r="A697" s="567">
        <v>3019</v>
      </c>
      <c r="B697" s="568">
        <v>1</v>
      </c>
      <c r="C697" s="3" t="str">
        <f t="shared" si="10"/>
        <v>1 - National</v>
      </c>
    </row>
    <row r="698" spans="1:3">
      <c r="A698" s="567">
        <v>3020</v>
      </c>
      <c r="B698" s="568">
        <v>1</v>
      </c>
      <c r="C698" s="3" t="str">
        <f t="shared" si="10"/>
        <v>1 - National</v>
      </c>
    </row>
    <row r="699" spans="1:3">
      <c r="A699" s="567">
        <v>3021</v>
      </c>
      <c r="B699" s="568">
        <v>1</v>
      </c>
      <c r="C699" s="3" t="str">
        <f t="shared" si="10"/>
        <v>1 - National</v>
      </c>
    </row>
    <row r="700" spans="1:3">
      <c r="A700" s="567">
        <v>3022</v>
      </c>
      <c r="B700" s="568">
        <v>1</v>
      </c>
      <c r="C700" s="3" t="str">
        <f t="shared" si="10"/>
        <v>1 - National</v>
      </c>
    </row>
    <row r="701" spans="1:3">
      <c r="A701" s="567">
        <v>3023</v>
      </c>
      <c r="B701" s="568">
        <v>1</v>
      </c>
      <c r="C701" s="3" t="str">
        <f t="shared" si="10"/>
        <v>1 - National</v>
      </c>
    </row>
    <row r="702" spans="1:3">
      <c r="A702" s="567">
        <v>3024</v>
      </c>
      <c r="B702" s="568">
        <v>2</v>
      </c>
      <c r="C702" s="3" t="str">
        <f t="shared" si="10"/>
        <v>1 - National</v>
      </c>
    </row>
    <row r="703" spans="1:3">
      <c r="A703" s="567">
        <v>3025</v>
      </c>
      <c r="B703" s="568">
        <v>1</v>
      </c>
      <c r="C703" s="3" t="str">
        <f t="shared" si="10"/>
        <v>1 - National</v>
      </c>
    </row>
    <row r="704" spans="1:3">
      <c r="A704" s="567">
        <v>3026</v>
      </c>
      <c r="B704" s="568">
        <v>1</v>
      </c>
      <c r="C704" s="3" t="str">
        <f t="shared" si="10"/>
        <v>1 - National</v>
      </c>
    </row>
    <row r="705" spans="1:3">
      <c r="A705" s="567">
        <v>3027</v>
      </c>
      <c r="B705" s="568">
        <v>1</v>
      </c>
      <c r="C705" s="3" t="str">
        <f t="shared" si="10"/>
        <v>1 - National</v>
      </c>
    </row>
    <row r="706" spans="1:3">
      <c r="A706" s="567">
        <v>3028</v>
      </c>
      <c r="B706" s="568">
        <v>1</v>
      </c>
      <c r="C706" s="3" t="str">
        <f t="shared" si="10"/>
        <v>1 - National</v>
      </c>
    </row>
    <row r="707" spans="1:3">
      <c r="A707" s="567">
        <v>3029</v>
      </c>
      <c r="B707" s="568">
        <v>1</v>
      </c>
      <c r="C707" s="3" t="str">
        <f t="shared" ref="C707:C770" si="11">IF(B707&lt;=5,"1 - National",IF(B707=6,"2 - National Remote","3 - National Very Remote"))</f>
        <v>1 - National</v>
      </c>
    </row>
    <row r="708" spans="1:3">
      <c r="A708" s="567">
        <v>3030</v>
      </c>
      <c r="B708" s="568">
        <v>1</v>
      </c>
      <c r="C708" s="3" t="str">
        <f t="shared" si="11"/>
        <v>1 - National</v>
      </c>
    </row>
    <row r="709" spans="1:3">
      <c r="A709" s="567">
        <v>3031</v>
      </c>
      <c r="B709" s="568">
        <v>1</v>
      </c>
      <c r="C709" s="3" t="str">
        <f t="shared" si="11"/>
        <v>1 - National</v>
      </c>
    </row>
    <row r="710" spans="1:3">
      <c r="A710" s="567">
        <v>3032</v>
      </c>
      <c r="B710" s="568">
        <v>1</v>
      </c>
      <c r="C710" s="3" t="str">
        <f t="shared" si="11"/>
        <v>1 - National</v>
      </c>
    </row>
    <row r="711" spans="1:3">
      <c r="A711" s="567">
        <v>3033</v>
      </c>
      <c r="B711" s="568">
        <v>1</v>
      </c>
      <c r="C711" s="3" t="str">
        <f t="shared" si="11"/>
        <v>1 - National</v>
      </c>
    </row>
    <row r="712" spans="1:3">
      <c r="A712" s="567">
        <v>3034</v>
      </c>
      <c r="B712" s="568">
        <v>1</v>
      </c>
      <c r="C712" s="3" t="str">
        <f t="shared" si="11"/>
        <v>1 - National</v>
      </c>
    </row>
    <row r="713" spans="1:3">
      <c r="A713" s="567">
        <v>3036</v>
      </c>
      <c r="B713" s="568">
        <v>1</v>
      </c>
      <c r="C713" s="3" t="str">
        <f t="shared" si="11"/>
        <v>1 - National</v>
      </c>
    </row>
    <row r="714" spans="1:3">
      <c r="A714" s="567">
        <v>3037</v>
      </c>
      <c r="B714" s="568">
        <v>1</v>
      </c>
      <c r="C714" s="3" t="str">
        <f t="shared" si="11"/>
        <v>1 - National</v>
      </c>
    </row>
    <row r="715" spans="1:3">
      <c r="A715" s="567">
        <v>3038</v>
      </c>
      <c r="B715" s="568">
        <v>1</v>
      </c>
      <c r="C715" s="3" t="str">
        <f t="shared" si="11"/>
        <v>1 - National</v>
      </c>
    </row>
    <row r="716" spans="1:3">
      <c r="A716" s="567">
        <v>3039</v>
      </c>
      <c r="B716" s="568">
        <v>1</v>
      </c>
      <c r="C716" s="3" t="str">
        <f t="shared" si="11"/>
        <v>1 - National</v>
      </c>
    </row>
    <row r="717" spans="1:3">
      <c r="A717" s="567">
        <v>3040</v>
      </c>
      <c r="B717" s="568">
        <v>1</v>
      </c>
      <c r="C717" s="3" t="str">
        <f t="shared" si="11"/>
        <v>1 - National</v>
      </c>
    </row>
    <row r="718" spans="1:3">
      <c r="A718" s="567">
        <v>3041</v>
      </c>
      <c r="B718" s="568">
        <v>1</v>
      </c>
      <c r="C718" s="3" t="str">
        <f t="shared" si="11"/>
        <v>1 - National</v>
      </c>
    </row>
    <row r="719" spans="1:3">
      <c r="A719" s="567">
        <v>3042</v>
      </c>
      <c r="B719" s="568">
        <v>1</v>
      </c>
      <c r="C719" s="3" t="str">
        <f t="shared" si="11"/>
        <v>1 - National</v>
      </c>
    </row>
    <row r="720" spans="1:3">
      <c r="A720" s="567">
        <v>3043</v>
      </c>
      <c r="B720" s="568">
        <v>1</v>
      </c>
      <c r="C720" s="3" t="str">
        <f t="shared" si="11"/>
        <v>1 - National</v>
      </c>
    </row>
    <row r="721" spans="1:3">
      <c r="A721" s="567">
        <v>3044</v>
      </c>
      <c r="B721" s="568">
        <v>1</v>
      </c>
      <c r="C721" s="3" t="str">
        <f t="shared" si="11"/>
        <v>1 - National</v>
      </c>
    </row>
    <row r="722" spans="1:3">
      <c r="A722" s="567">
        <v>3045</v>
      </c>
      <c r="B722" s="568">
        <v>1</v>
      </c>
      <c r="C722" s="3" t="str">
        <f t="shared" si="11"/>
        <v>1 - National</v>
      </c>
    </row>
    <row r="723" spans="1:3">
      <c r="A723" s="567">
        <v>3046</v>
      </c>
      <c r="B723" s="568">
        <v>1</v>
      </c>
      <c r="C723" s="3" t="str">
        <f t="shared" si="11"/>
        <v>1 - National</v>
      </c>
    </row>
    <row r="724" spans="1:3">
      <c r="A724" s="567">
        <v>3047</v>
      </c>
      <c r="B724" s="568">
        <v>1</v>
      </c>
      <c r="C724" s="3" t="str">
        <f t="shared" si="11"/>
        <v>1 - National</v>
      </c>
    </row>
    <row r="725" spans="1:3">
      <c r="A725" s="567">
        <v>3048</v>
      </c>
      <c r="B725" s="568">
        <v>1</v>
      </c>
      <c r="C725" s="3" t="str">
        <f t="shared" si="11"/>
        <v>1 - National</v>
      </c>
    </row>
    <row r="726" spans="1:3">
      <c r="A726" s="567">
        <v>3049</v>
      </c>
      <c r="B726" s="568">
        <v>1</v>
      </c>
      <c r="C726" s="3" t="str">
        <f t="shared" si="11"/>
        <v>1 - National</v>
      </c>
    </row>
    <row r="727" spans="1:3">
      <c r="A727" s="567">
        <v>3050</v>
      </c>
      <c r="B727" s="568">
        <v>1</v>
      </c>
      <c r="C727" s="3" t="str">
        <f t="shared" si="11"/>
        <v>1 - National</v>
      </c>
    </row>
    <row r="728" spans="1:3">
      <c r="A728" s="567">
        <v>3051</v>
      </c>
      <c r="B728" s="568">
        <v>1</v>
      </c>
      <c r="C728" s="3" t="str">
        <f t="shared" si="11"/>
        <v>1 - National</v>
      </c>
    </row>
    <row r="729" spans="1:3">
      <c r="A729" s="567">
        <v>3052</v>
      </c>
      <c r="B729" s="568">
        <v>1</v>
      </c>
      <c r="C729" s="3" t="str">
        <f t="shared" si="11"/>
        <v>1 - National</v>
      </c>
    </row>
    <row r="730" spans="1:3">
      <c r="A730" s="567">
        <v>3053</v>
      </c>
      <c r="B730" s="568">
        <v>1</v>
      </c>
      <c r="C730" s="3" t="str">
        <f t="shared" si="11"/>
        <v>1 - National</v>
      </c>
    </row>
    <row r="731" spans="1:3">
      <c r="A731" s="567">
        <v>3054</v>
      </c>
      <c r="B731" s="568">
        <v>1</v>
      </c>
      <c r="C731" s="3" t="str">
        <f t="shared" si="11"/>
        <v>1 - National</v>
      </c>
    </row>
    <row r="732" spans="1:3">
      <c r="A732" s="567">
        <v>3055</v>
      </c>
      <c r="B732" s="568">
        <v>1</v>
      </c>
      <c r="C732" s="3" t="str">
        <f t="shared" si="11"/>
        <v>1 - National</v>
      </c>
    </row>
    <row r="733" spans="1:3">
      <c r="A733" s="567">
        <v>3056</v>
      </c>
      <c r="B733" s="568">
        <v>1</v>
      </c>
      <c r="C733" s="3" t="str">
        <f t="shared" si="11"/>
        <v>1 - National</v>
      </c>
    </row>
    <row r="734" spans="1:3">
      <c r="A734" s="567">
        <v>3057</v>
      </c>
      <c r="B734" s="568">
        <v>1</v>
      </c>
      <c r="C734" s="3" t="str">
        <f t="shared" si="11"/>
        <v>1 - National</v>
      </c>
    </row>
    <row r="735" spans="1:3">
      <c r="A735" s="567">
        <v>3058</v>
      </c>
      <c r="B735" s="568">
        <v>1</v>
      </c>
      <c r="C735" s="3" t="str">
        <f t="shared" si="11"/>
        <v>1 - National</v>
      </c>
    </row>
    <row r="736" spans="1:3">
      <c r="A736" s="567">
        <v>3059</v>
      </c>
      <c r="B736" s="568">
        <v>1</v>
      </c>
      <c r="C736" s="3" t="str">
        <f t="shared" si="11"/>
        <v>1 - National</v>
      </c>
    </row>
    <row r="737" spans="1:3">
      <c r="A737" s="567">
        <v>3060</v>
      </c>
      <c r="B737" s="568">
        <v>1</v>
      </c>
      <c r="C737" s="3" t="str">
        <f t="shared" si="11"/>
        <v>1 - National</v>
      </c>
    </row>
    <row r="738" spans="1:3">
      <c r="A738" s="567">
        <v>3061</v>
      </c>
      <c r="B738" s="568">
        <v>1</v>
      </c>
      <c r="C738" s="3" t="str">
        <f t="shared" si="11"/>
        <v>1 - National</v>
      </c>
    </row>
    <row r="739" spans="1:3">
      <c r="A739" s="567">
        <v>3062</v>
      </c>
      <c r="B739" s="568">
        <v>1</v>
      </c>
      <c r="C739" s="3" t="str">
        <f t="shared" si="11"/>
        <v>1 - National</v>
      </c>
    </row>
    <row r="740" spans="1:3">
      <c r="A740" s="567">
        <v>3063</v>
      </c>
      <c r="B740" s="568">
        <v>2</v>
      </c>
      <c r="C740" s="3" t="str">
        <f t="shared" si="11"/>
        <v>1 - National</v>
      </c>
    </row>
    <row r="741" spans="1:3">
      <c r="A741" s="567">
        <v>3064</v>
      </c>
      <c r="B741" s="568">
        <v>1</v>
      </c>
      <c r="C741" s="3" t="str">
        <f t="shared" si="11"/>
        <v>1 - National</v>
      </c>
    </row>
    <row r="742" spans="1:3">
      <c r="A742" s="567">
        <v>3065</v>
      </c>
      <c r="B742" s="568">
        <v>1</v>
      </c>
      <c r="C742" s="3" t="str">
        <f t="shared" si="11"/>
        <v>1 - National</v>
      </c>
    </row>
    <row r="743" spans="1:3">
      <c r="A743" s="567">
        <v>3066</v>
      </c>
      <c r="B743" s="568">
        <v>1</v>
      </c>
      <c r="C743" s="3" t="str">
        <f t="shared" si="11"/>
        <v>1 - National</v>
      </c>
    </row>
    <row r="744" spans="1:3">
      <c r="A744" s="567">
        <v>3067</v>
      </c>
      <c r="B744" s="568">
        <v>1</v>
      </c>
      <c r="C744" s="3" t="str">
        <f t="shared" si="11"/>
        <v>1 - National</v>
      </c>
    </row>
    <row r="745" spans="1:3">
      <c r="A745" s="567">
        <v>3068</v>
      </c>
      <c r="B745" s="568">
        <v>1</v>
      </c>
      <c r="C745" s="3" t="str">
        <f t="shared" si="11"/>
        <v>1 - National</v>
      </c>
    </row>
    <row r="746" spans="1:3">
      <c r="A746" s="567">
        <v>3070</v>
      </c>
      <c r="B746" s="568">
        <v>1</v>
      </c>
      <c r="C746" s="3" t="str">
        <f t="shared" si="11"/>
        <v>1 - National</v>
      </c>
    </row>
    <row r="747" spans="1:3">
      <c r="A747" s="567">
        <v>3071</v>
      </c>
      <c r="B747" s="568">
        <v>1</v>
      </c>
      <c r="C747" s="3" t="str">
        <f t="shared" si="11"/>
        <v>1 - National</v>
      </c>
    </row>
    <row r="748" spans="1:3">
      <c r="A748" s="567">
        <v>3072</v>
      </c>
      <c r="B748" s="568">
        <v>1</v>
      </c>
      <c r="C748" s="3" t="str">
        <f t="shared" si="11"/>
        <v>1 - National</v>
      </c>
    </row>
    <row r="749" spans="1:3">
      <c r="A749" s="570">
        <v>3073</v>
      </c>
      <c r="B749" s="569">
        <v>1</v>
      </c>
      <c r="C749" s="3" t="str">
        <f t="shared" si="11"/>
        <v>1 - National</v>
      </c>
    </row>
    <row r="750" spans="1:3">
      <c r="A750" s="567">
        <v>3074</v>
      </c>
      <c r="B750" s="568">
        <v>1</v>
      </c>
      <c r="C750" s="3" t="str">
        <f t="shared" si="11"/>
        <v>1 - National</v>
      </c>
    </row>
    <row r="751" spans="1:3">
      <c r="A751" s="567">
        <v>3075</v>
      </c>
      <c r="B751" s="568">
        <v>1</v>
      </c>
      <c r="C751" s="3" t="str">
        <f t="shared" si="11"/>
        <v>1 - National</v>
      </c>
    </row>
    <row r="752" spans="1:3">
      <c r="A752" s="567">
        <v>3076</v>
      </c>
      <c r="B752" s="568">
        <v>1</v>
      </c>
      <c r="C752" s="3" t="str">
        <f t="shared" si="11"/>
        <v>1 - National</v>
      </c>
    </row>
    <row r="753" spans="1:3">
      <c r="A753" s="567">
        <v>3078</v>
      </c>
      <c r="B753" s="568">
        <v>1</v>
      </c>
      <c r="C753" s="3" t="str">
        <f t="shared" si="11"/>
        <v>1 - National</v>
      </c>
    </row>
    <row r="754" spans="1:3">
      <c r="A754" s="567">
        <v>3079</v>
      </c>
      <c r="B754" s="568">
        <v>1</v>
      </c>
      <c r="C754" s="3" t="str">
        <f t="shared" si="11"/>
        <v>1 - National</v>
      </c>
    </row>
    <row r="755" spans="1:3">
      <c r="A755" s="567">
        <v>3081</v>
      </c>
      <c r="B755" s="568">
        <v>1</v>
      </c>
      <c r="C755" s="3" t="str">
        <f t="shared" si="11"/>
        <v>1 - National</v>
      </c>
    </row>
    <row r="756" spans="1:3">
      <c r="A756" s="567">
        <v>3082</v>
      </c>
      <c r="B756" s="568">
        <v>1</v>
      </c>
      <c r="C756" s="3" t="str">
        <f t="shared" si="11"/>
        <v>1 - National</v>
      </c>
    </row>
    <row r="757" spans="1:3">
      <c r="A757" s="567">
        <v>3083</v>
      </c>
      <c r="B757" s="568">
        <v>1</v>
      </c>
      <c r="C757" s="3" t="str">
        <f t="shared" si="11"/>
        <v>1 - National</v>
      </c>
    </row>
    <row r="758" spans="1:3">
      <c r="A758" s="567">
        <v>3084</v>
      </c>
      <c r="B758" s="568">
        <v>1</v>
      </c>
      <c r="C758" s="3" t="str">
        <f t="shared" si="11"/>
        <v>1 - National</v>
      </c>
    </row>
    <row r="759" spans="1:3">
      <c r="A759" s="567">
        <v>3085</v>
      </c>
      <c r="B759" s="568">
        <v>1</v>
      </c>
      <c r="C759" s="3" t="str">
        <f t="shared" si="11"/>
        <v>1 - National</v>
      </c>
    </row>
    <row r="760" spans="1:3">
      <c r="A760" s="567">
        <v>3086</v>
      </c>
      <c r="B760" s="568">
        <v>1</v>
      </c>
      <c r="C760" s="3" t="str">
        <f t="shared" si="11"/>
        <v>1 - National</v>
      </c>
    </row>
    <row r="761" spans="1:3">
      <c r="A761" s="567">
        <v>3087</v>
      </c>
      <c r="B761" s="568">
        <v>1</v>
      </c>
      <c r="C761" s="3" t="str">
        <f t="shared" si="11"/>
        <v>1 - National</v>
      </c>
    </row>
    <row r="762" spans="1:3">
      <c r="A762" s="567">
        <v>3088</v>
      </c>
      <c r="B762" s="568">
        <v>1</v>
      </c>
      <c r="C762" s="3" t="str">
        <f t="shared" si="11"/>
        <v>1 - National</v>
      </c>
    </row>
    <row r="763" spans="1:3">
      <c r="A763" s="567">
        <v>3089</v>
      </c>
      <c r="B763" s="568">
        <v>1</v>
      </c>
      <c r="C763" s="3" t="str">
        <f t="shared" si="11"/>
        <v>1 - National</v>
      </c>
    </row>
    <row r="764" spans="1:3">
      <c r="A764" s="567">
        <v>3090</v>
      </c>
      <c r="B764" s="568">
        <v>1</v>
      </c>
      <c r="C764" s="3" t="str">
        <f t="shared" si="11"/>
        <v>1 - National</v>
      </c>
    </row>
    <row r="765" spans="1:3">
      <c r="A765" s="567">
        <v>3091</v>
      </c>
      <c r="B765" s="568">
        <v>1</v>
      </c>
      <c r="C765" s="3" t="str">
        <f t="shared" si="11"/>
        <v>1 - National</v>
      </c>
    </row>
    <row r="766" spans="1:3">
      <c r="A766" s="567">
        <v>3093</v>
      </c>
      <c r="B766" s="568">
        <v>1</v>
      </c>
      <c r="C766" s="3" t="str">
        <f t="shared" si="11"/>
        <v>1 - National</v>
      </c>
    </row>
    <row r="767" spans="1:3">
      <c r="A767" s="567">
        <v>3094</v>
      </c>
      <c r="B767" s="568">
        <v>1</v>
      </c>
      <c r="C767" s="3" t="str">
        <f t="shared" si="11"/>
        <v>1 - National</v>
      </c>
    </row>
    <row r="768" spans="1:3">
      <c r="A768" s="567">
        <v>3095</v>
      </c>
      <c r="B768" s="568">
        <v>1</v>
      </c>
      <c r="C768" s="3" t="str">
        <f t="shared" si="11"/>
        <v>1 - National</v>
      </c>
    </row>
    <row r="769" spans="1:3">
      <c r="A769" s="567">
        <v>3096</v>
      </c>
      <c r="B769" s="568">
        <v>1</v>
      </c>
      <c r="C769" s="3" t="str">
        <f t="shared" si="11"/>
        <v>1 - National</v>
      </c>
    </row>
    <row r="770" spans="1:3">
      <c r="A770" s="567">
        <v>3097</v>
      </c>
      <c r="B770" s="568">
        <v>2</v>
      </c>
      <c r="C770" s="3" t="str">
        <f t="shared" si="11"/>
        <v>1 - National</v>
      </c>
    </row>
    <row r="771" spans="1:3">
      <c r="A771" s="567">
        <v>3099</v>
      </c>
      <c r="B771" s="568">
        <v>2</v>
      </c>
      <c r="C771" s="3" t="str">
        <f t="shared" ref="C771:C834" si="12">IF(B771&lt;=5,"1 - National",IF(B771=6,"2 - National Remote","3 - National Very Remote"))</f>
        <v>1 - National</v>
      </c>
    </row>
    <row r="772" spans="1:3">
      <c r="A772" s="567">
        <v>3101</v>
      </c>
      <c r="B772" s="568">
        <v>1</v>
      </c>
      <c r="C772" s="3" t="str">
        <f t="shared" si="12"/>
        <v>1 - National</v>
      </c>
    </row>
    <row r="773" spans="1:3">
      <c r="A773" s="567">
        <v>3102</v>
      </c>
      <c r="B773" s="568">
        <v>1</v>
      </c>
      <c r="C773" s="3" t="str">
        <f t="shared" si="12"/>
        <v>1 - National</v>
      </c>
    </row>
    <row r="774" spans="1:3">
      <c r="A774" s="567">
        <v>3103</v>
      </c>
      <c r="B774" s="568">
        <v>1</v>
      </c>
      <c r="C774" s="3" t="str">
        <f t="shared" si="12"/>
        <v>1 - National</v>
      </c>
    </row>
    <row r="775" spans="1:3">
      <c r="A775" s="567">
        <v>3104</v>
      </c>
      <c r="B775" s="568">
        <v>1</v>
      </c>
      <c r="C775" s="3" t="str">
        <f t="shared" si="12"/>
        <v>1 - National</v>
      </c>
    </row>
    <row r="776" spans="1:3">
      <c r="A776" s="567">
        <v>3105</v>
      </c>
      <c r="B776" s="568">
        <v>1</v>
      </c>
      <c r="C776" s="3" t="str">
        <f t="shared" si="12"/>
        <v>1 - National</v>
      </c>
    </row>
    <row r="777" spans="1:3">
      <c r="A777" s="567">
        <v>3106</v>
      </c>
      <c r="B777" s="568">
        <v>1</v>
      </c>
      <c r="C777" s="3" t="str">
        <f t="shared" si="12"/>
        <v>1 - National</v>
      </c>
    </row>
    <row r="778" spans="1:3">
      <c r="A778" s="567">
        <v>3107</v>
      </c>
      <c r="B778" s="568">
        <v>1</v>
      </c>
      <c r="C778" s="3" t="str">
        <f t="shared" si="12"/>
        <v>1 - National</v>
      </c>
    </row>
    <row r="779" spans="1:3">
      <c r="A779" s="567">
        <v>3108</v>
      </c>
      <c r="B779" s="568">
        <v>1</v>
      </c>
      <c r="C779" s="3" t="str">
        <f t="shared" si="12"/>
        <v>1 - National</v>
      </c>
    </row>
    <row r="780" spans="1:3">
      <c r="A780" s="567">
        <v>3109</v>
      </c>
      <c r="B780" s="568">
        <v>1</v>
      </c>
      <c r="C780" s="3" t="str">
        <f t="shared" si="12"/>
        <v>1 - National</v>
      </c>
    </row>
    <row r="781" spans="1:3">
      <c r="A781" s="567">
        <v>3111</v>
      </c>
      <c r="B781" s="568">
        <v>1</v>
      </c>
      <c r="C781" s="3" t="str">
        <f t="shared" si="12"/>
        <v>1 - National</v>
      </c>
    </row>
    <row r="782" spans="1:3">
      <c r="A782" s="567">
        <v>3113</v>
      </c>
      <c r="B782" s="568">
        <v>1</v>
      </c>
      <c r="C782" s="3" t="str">
        <f t="shared" si="12"/>
        <v>1 - National</v>
      </c>
    </row>
    <row r="783" spans="1:3">
      <c r="A783" s="567">
        <v>3114</v>
      </c>
      <c r="B783" s="568">
        <v>1</v>
      </c>
      <c r="C783" s="3" t="str">
        <f t="shared" si="12"/>
        <v>1 - National</v>
      </c>
    </row>
    <row r="784" spans="1:3">
      <c r="A784" s="567">
        <v>3115</v>
      </c>
      <c r="B784" s="568">
        <v>1</v>
      </c>
      <c r="C784" s="3" t="str">
        <f t="shared" si="12"/>
        <v>1 - National</v>
      </c>
    </row>
    <row r="785" spans="1:3">
      <c r="A785" s="567">
        <v>3116</v>
      </c>
      <c r="B785" s="568">
        <v>1</v>
      </c>
      <c r="C785" s="3" t="str">
        <f t="shared" si="12"/>
        <v>1 - National</v>
      </c>
    </row>
    <row r="786" spans="1:3">
      <c r="A786" s="567">
        <v>3121</v>
      </c>
      <c r="B786" s="568">
        <v>1</v>
      </c>
      <c r="C786" s="3" t="str">
        <f t="shared" si="12"/>
        <v>1 - National</v>
      </c>
    </row>
    <row r="787" spans="1:3">
      <c r="A787" s="567">
        <v>3122</v>
      </c>
      <c r="B787" s="568">
        <v>1</v>
      </c>
      <c r="C787" s="3" t="str">
        <f t="shared" si="12"/>
        <v>1 - National</v>
      </c>
    </row>
    <row r="788" spans="1:3">
      <c r="A788" s="567">
        <v>3123</v>
      </c>
      <c r="B788" s="568">
        <v>1</v>
      </c>
      <c r="C788" s="3" t="str">
        <f t="shared" si="12"/>
        <v>1 - National</v>
      </c>
    </row>
    <row r="789" spans="1:3">
      <c r="A789" s="567">
        <v>3124</v>
      </c>
      <c r="B789" s="568">
        <v>1</v>
      </c>
      <c r="C789" s="3" t="str">
        <f t="shared" si="12"/>
        <v>1 - National</v>
      </c>
    </row>
    <row r="790" spans="1:3">
      <c r="A790" s="567">
        <v>3125</v>
      </c>
      <c r="B790" s="568">
        <v>1</v>
      </c>
      <c r="C790" s="3" t="str">
        <f t="shared" si="12"/>
        <v>1 - National</v>
      </c>
    </row>
    <row r="791" spans="1:3">
      <c r="A791" s="567">
        <v>3126</v>
      </c>
      <c r="B791" s="568">
        <v>1</v>
      </c>
      <c r="C791" s="3" t="str">
        <f t="shared" si="12"/>
        <v>1 - National</v>
      </c>
    </row>
    <row r="792" spans="1:3">
      <c r="A792" s="567">
        <v>3127</v>
      </c>
      <c r="B792" s="568">
        <v>1</v>
      </c>
      <c r="C792" s="3" t="str">
        <f t="shared" si="12"/>
        <v>1 - National</v>
      </c>
    </row>
    <row r="793" spans="1:3">
      <c r="A793" s="567">
        <v>3128</v>
      </c>
      <c r="B793" s="568">
        <v>1</v>
      </c>
      <c r="C793" s="3" t="str">
        <f t="shared" si="12"/>
        <v>1 - National</v>
      </c>
    </row>
    <row r="794" spans="1:3">
      <c r="A794" s="567">
        <v>3129</v>
      </c>
      <c r="B794" s="568">
        <v>1</v>
      </c>
      <c r="C794" s="3" t="str">
        <f t="shared" si="12"/>
        <v>1 - National</v>
      </c>
    </row>
    <row r="795" spans="1:3">
      <c r="A795" s="567">
        <v>3130</v>
      </c>
      <c r="B795" s="568">
        <v>1</v>
      </c>
      <c r="C795" s="3" t="str">
        <f t="shared" si="12"/>
        <v>1 - National</v>
      </c>
    </row>
    <row r="796" spans="1:3">
      <c r="A796" s="567">
        <v>3131</v>
      </c>
      <c r="B796" s="568">
        <v>1</v>
      </c>
      <c r="C796" s="3" t="str">
        <f t="shared" si="12"/>
        <v>1 - National</v>
      </c>
    </row>
    <row r="797" spans="1:3">
      <c r="A797" s="567">
        <v>3132</v>
      </c>
      <c r="B797" s="568">
        <v>1</v>
      </c>
      <c r="C797" s="3" t="str">
        <f t="shared" si="12"/>
        <v>1 - National</v>
      </c>
    </row>
    <row r="798" spans="1:3">
      <c r="A798" s="567">
        <v>3133</v>
      </c>
      <c r="B798" s="568">
        <v>1</v>
      </c>
      <c r="C798" s="3" t="str">
        <f t="shared" si="12"/>
        <v>1 - National</v>
      </c>
    </row>
    <row r="799" spans="1:3">
      <c r="A799" s="567">
        <v>3134</v>
      </c>
      <c r="B799" s="568">
        <v>1</v>
      </c>
      <c r="C799" s="3" t="str">
        <f t="shared" si="12"/>
        <v>1 - National</v>
      </c>
    </row>
    <row r="800" spans="1:3">
      <c r="A800" s="567">
        <v>3135</v>
      </c>
      <c r="B800" s="568">
        <v>1</v>
      </c>
      <c r="C800" s="3" t="str">
        <f t="shared" si="12"/>
        <v>1 - National</v>
      </c>
    </row>
    <row r="801" spans="1:3">
      <c r="A801" s="567">
        <v>3136</v>
      </c>
      <c r="B801" s="568">
        <v>1</v>
      </c>
      <c r="C801" s="3" t="str">
        <f t="shared" si="12"/>
        <v>1 - National</v>
      </c>
    </row>
    <row r="802" spans="1:3">
      <c r="A802" s="567">
        <v>3137</v>
      </c>
      <c r="B802" s="568">
        <v>1</v>
      </c>
      <c r="C802" s="3" t="str">
        <f t="shared" si="12"/>
        <v>1 - National</v>
      </c>
    </row>
    <row r="803" spans="1:3">
      <c r="A803" s="567">
        <v>3138</v>
      </c>
      <c r="B803" s="568">
        <v>1</v>
      </c>
      <c r="C803" s="3" t="str">
        <f t="shared" si="12"/>
        <v>1 - National</v>
      </c>
    </row>
    <row r="804" spans="1:3">
      <c r="A804" s="567">
        <v>3139</v>
      </c>
      <c r="B804" s="568">
        <v>2</v>
      </c>
      <c r="C804" s="3" t="str">
        <f t="shared" si="12"/>
        <v>1 - National</v>
      </c>
    </row>
    <row r="805" spans="1:3">
      <c r="A805" s="567">
        <v>3140</v>
      </c>
      <c r="B805" s="568">
        <v>1</v>
      </c>
      <c r="C805" s="3" t="str">
        <f t="shared" si="12"/>
        <v>1 - National</v>
      </c>
    </row>
    <row r="806" spans="1:3">
      <c r="A806" s="567">
        <v>3141</v>
      </c>
      <c r="B806" s="568">
        <v>1</v>
      </c>
      <c r="C806" s="3" t="str">
        <f t="shared" si="12"/>
        <v>1 - National</v>
      </c>
    </row>
    <row r="807" spans="1:3">
      <c r="A807" s="567">
        <v>3142</v>
      </c>
      <c r="B807" s="568">
        <v>1</v>
      </c>
      <c r="C807" s="3" t="str">
        <f t="shared" si="12"/>
        <v>1 - National</v>
      </c>
    </row>
    <row r="808" spans="1:3">
      <c r="A808" s="567">
        <v>3143</v>
      </c>
      <c r="B808" s="568">
        <v>1</v>
      </c>
      <c r="C808" s="3" t="str">
        <f t="shared" si="12"/>
        <v>1 - National</v>
      </c>
    </row>
    <row r="809" spans="1:3">
      <c r="A809" s="567">
        <v>3144</v>
      </c>
      <c r="B809" s="568">
        <v>1</v>
      </c>
      <c r="C809" s="3" t="str">
        <f t="shared" si="12"/>
        <v>1 - National</v>
      </c>
    </row>
    <row r="810" spans="1:3">
      <c r="A810" s="567">
        <v>3145</v>
      </c>
      <c r="B810" s="568">
        <v>1</v>
      </c>
      <c r="C810" s="3" t="str">
        <f t="shared" si="12"/>
        <v>1 - National</v>
      </c>
    </row>
    <row r="811" spans="1:3">
      <c r="A811" s="567">
        <v>3146</v>
      </c>
      <c r="B811" s="568">
        <v>1</v>
      </c>
      <c r="C811" s="3" t="str">
        <f t="shared" si="12"/>
        <v>1 - National</v>
      </c>
    </row>
    <row r="812" spans="1:3">
      <c r="A812" s="567">
        <v>3147</v>
      </c>
      <c r="B812" s="568">
        <v>1</v>
      </c>
      <c r="C812" s="3" t="str">
        <f t="shared" si="12"/>
        <v>1 - National</v>
      </c>
    </row>
    <row r="813" spans="1:3">
      <c r="A813" s="567">
        <v>3148</v>
      </c>
      <c r="B813" s="568">
        <v>1</v>
      </c>
      <c r="C813" s="3" t="str">
        <f t="shared" si="12"/>
        <v>1 - National</v>
      </c>
    </row>
    <row r="814" spans="1:3">
      <c r="A814" s="567">
        <v>3149</v>
      </c>
      <c r="B814" s="568">
        <v>1</v>
      </c>
      <c r="C814" s="3" t="str">
        <f t="shared" si="12"/>
        <v>1 - National</v>
      </c>
    </row>
    <row r="815" spans="1:3">
      <c r="A815" s="567">
        <v>3150</v>
      </c>
      <c r="B815" s="568">
        <v>1</v>
      </c>
      <c r="C815" s="3" t="str">
        <f t="shared" si="12"/>
        <v>1 - National</v>
      </c>
    </row>
    <row r="816" spans="1:3">
      <c r="A816" s="567">
        <v>3151</v>
      </c>
      <c r="B816" s="568">
        <v>1</v>
      </c>
      <c r="C816" s="3" t="str">
        <f t="shared" si="12"/>
        <v>1 - National</v>
      </c>
    </row>
    <row r="817" spans="1:3">
      <c r="A817" s="567">
        <v>3152</v>
      </c>
      <c r="B817" s="568">
        <v>1</v>
      </c>
      <c r="C817" s="3" t="str">
        <f t="shared" si="12"/>
        <v>1 - National</v>
      </c>
    </row>
    <row r="818" spans="1:3">
      <c r="A818" s="567">
        <v>3153</v>
      </c>
      <c r="B818" s="568">
        <v>1</v>
      </c>
      <c r="C818" s="3" t="str">
        <f t="shared" si="12"/>
        <v>1 - National</v>
      </c>
    </row>
    <row r="819" spans="1:3">
      <c r="A819" s="567">
        <v>3154</v>
      </c>
      <c r="B819" s="568">
        <v>1</v>
      </c>
      <c r="C819" s="3" t="str">
        <f t="shared" si="12"/>
        <v>1 - National</v>
      </c>
    </row>
    <row r="820" spans="1:3">
      <c r="A820" s="567">
        <v>3155</v>
      </c>
      <c r="B820" s="568">
        <v>1</v>
      </c>
      <c r="C820" s="3" t="str">
        <f t="shared" si="12"/>
        <v>1 - National</v>
      </c>
    </row>
    <row r="821" spans="1:3">
      <c r="A821" s="567">
        <v>3156</v>
      </c>
      <c r="B821" s="568">
        <v>1</v>
      </c>
      <c r="C821" s="3" t="str">
        <f t="shared" si="12"/>
        <v>1 - National</v>
      </c>
    </row>
    <row r="822" spans="1:3">
      <c r="A822" s="567">
        <v>3158</v>
      </c>
      <c r="B822" s="568">
        <v>1</v>
      </c>
      <c r="C822" s="3" t="str">
        <f t="shared" si="12"/>
        <v>1 - National</v>
      </c>
    </row>
    <row r="823" spans="1:3">
      <c r="A823" s="567">
        <v>3159</v>
      </c>
      <c r="B823" s="568">
        <v>1</v>
      </c>
      <c r="C823" s="3" t="str">
        <f t="shared" si="12"/>
        <v>1 - National</v>
      </c>
    </row>
    <row r="824" spans="1:3">
      <c r="A824" s="567">
        <v>3160</v>
      </c>
      <c r="B824" s="568">
        <v>1</v>
      </c>
      <c r="C824" s="3" t="str">
        <f t="shared" si="12"/>
        <v>1 - National</v>
      </c>
    </row>
    <row r="825" spans="1:3">
      <c r="A825" s="567">
        <v>3161</v>
      </c>
      <c r="B825" s="568">
        <v>1</v>
      </c>
      <c r="C825" s="3" t="str">
        <f t="shared" si="12"/>
        <v>1 - National</v>
      </c>
    </row>
    <row r="826" spans="1:3">
      <c r="A826" s="567">
        <v>3162</v>
      </c>
      <c r="B826" s="568">
        <v>1</v>
      </c>
      <c r="C826" s="3" t="str">
        <f t="shared" si="12"/>
        <v>1 - National</v>
      </c>
    </row>
    <row r="827" spans="1:3">
      <c r="A827" s="567">
        <v>3163</v>
      </c>
      <c r="B827" s="568">
        <v>1</v>
      </c>
      <c r="C827" s="3" t="str">
        <f t="shared" si="12"/>
        <v>1 - National</v>
      </c>
    </row>
    <row r="828" spans="1:3">
      <c r="A828" s="567">
        <v>3165</v>
      </c>
      <c r="B828" s="568">
        <v>1</v>
      </c>
      <c r="C828" s="3" t="str">
        <f t="shared" si="12"/>
        <v>1 - National</v>
      </c>
    </row>
    <row r="829" spans="1:3">
      <c r="A829" s="567">
        <v>3166</v>
      </c>
      <c r="B829" s="568">
        <v>1</v>
      </c>
      <c r="C829" s="3" t="str">
        <f t="shared" si="12"/>
        <v>1 - National</v>
      </c>
    </row>
    <row r="830" spans="1:3">
      <c r="A830" s="567">
        <v>3167</v>
      </c>
      <c r="B830" s="568">
        <v>1</v>
      </c>
      <c r="C830" s="3" t="str">
        <f t="shared" si="12"/>
        <v>1 - National</v>
      </c>
    </row>
    <row r="831" spans="1:3">
      <c r="A831" s="567">
        <v>3168</v>
      </c>
      <c r="B831" s="568">
        <v>1</v>
      </c>
      <c r="C831" s="3" t="str">
        <f t="shared" si="12"/>
        <v>1 - National</v>
      </c>
    </row>
    <row r="832" spans="1:3">
      <c r="A832" s="567">
        <v>3169</v>
      </c>
      <c r="B832" s="568">
        <v>1</v>
      </c>
      <c r="C832" s="3" t="str">
        <f t="shared" si="12"/>
        <v>1 - National</v>
      </c>
    </row>
    <row r="833" spans="1:3">
      <c r="A833" s="567">
        <v>3170</v>
      </c>
      <c r="B833" s="568">
        <v>1</v>
      </c>
      <c r="C833" s="3" t="str">
        <f t="shared" si="12"/>
        <v>1 - National</v>
      </c>
    </row>
    <row r="834" spans="1:3">
      <c r="A834" s="567">
        <v>3171</v>
      </c>
      <c r="B834" s="568">
        <v>1</v>
      </c>
      <c r="C834" s="3" t="str">
        <f t="shared" si="12"/>
        <v>1 - National</v>
      </c>
    </row>
    <row r="835" spans="1:3">
      <c r="A835" s="567">
        <v>3172</v>
      </c>
      <c r="B835" s="568">
        <v>1</v>
      </c>
      <c r="C835" s="3" t="str">
        <f t="shared" ref="C835:C898" si="13">IF(B835&lt;=5,"1 - National",IF(B835=6,"2 - National Remote","3 - National Very Remote"))</f>
        <v>1 - National</v>
      </c>
    </row>
    <row r="836" spans="1:3">
      <c r="A836" s="567">
        <v>3173</v>
      </c>
      <c r="B836" s="568">
        <v>1</v>
      </c>
      <c r="C836" s="3" t="str">
        <f t="shared" si="13"/>
        <v>1 - National</v>
      </c>
    </row>
    <row r="837" spans="1:3">
      <c r="A837" s="567">
        <v>3174</v>
      </c>
      <c r="B837" s="568">
        <v>1</v>
      </c>
      <c r="C837" s="3" t="str">
        <f t="shared" si="13"/>
        <v>1 - National</v>
      </c>
    </row>
    <row r="838" spans="1:3">
      <c r="A838" s="567">
        <v>3175</v>
      </c>
      <c r="B838" s="568">
        <v>1</v>
      </c>
      <c r="C838" s="3" t="str">
        <f t="shared" si="13"/>
        <v>1 - National</v>
      </c>
    </row>
    <row r="839" spans="1:3">
      <c r="A839" s="567">
        <v>3177</v>
      </c>
      <c r="B839" s="568">
        <v>1</v>
      </c>
      <c r="C839" s="3" t="str">
        <f t="shared" si="13"/>
        <v>1 - National</v>
      </c>
    </row>
    <row r="840" spans="1:3">
      <c r="A840" s="567">
        <v>3178</v>
      </c>
      <c r="B840" s="568">
        <v>1</v>
      </c>
      <c r="C840" s="3" t="str">
        <f t="shared" si="13"/>
        <v>1 - National</v>
      </c>
    </row>
    <row r="841" spans="1:3">
      <c r="A841" s="567">
        <v>3179</v>
      </c>
      <c r="B841" s="568">
        <v>1</v>
      </c>
      <c r="C841" s="3" t="str">
        <f t="shared" si="13"/>
        <v>1 - National</v>
      </c>
    </row>
    <row r="842" spans="1:3">
      <c r="A842" s="567">
        <v>3180</v>
      </c>
      <c r="B842" s="568">
        <v>1</v>
      </c>
      <c r="C842" s="3" t="str">
        <f t="shared" si="13"/>
        <v>1 - National</v>
      </c>
    </row>
    <row r="843" spans="1:3">
      <c r="A843" s="567">
        <v>3181</v>
      </c>
      <c r="B843" s="568">
        <v>1</v>
      </c>
      <c r="C843" s="3" t="str">
        <f t="shared" si="13"/>
        <v>1 - National</v>
      </c>
    </row>
    <row r="844" spans="1:3">
      <c r="A844" s="567">
        <v>3182</v>
      </c>
      <c r="B844" s="568">
        <v>1</v>
      </c>
      <c r="C844" s="3" t="str">
        <f t="shared" si="13"/>
        <v>1 - National</v>
      </c>
    </row>
    <row r="845" spans="1:3">
      <c r="A845" s="567">
        <v>3183</v>
      </c>
      <c r="B845" s="568">
        <v>1</v>
      </c>
      <c r="C845" s="3" t="str">
        <f t="shared" si="13"/>
        <v>1 - National</v>
      </c>
    </row>
    <row r="846" spans="1:3">
      <c r="A846" s="567">
        <v>3184</v>
      </c>
      <c r="B846" s="568">
        <v>1</v>
      </c>
      <c r="C846" s="3" t="str">
        <f t="shared" si="13"/>
        <v>1 - National</v>
      </c>
    </row>
    <row r="847" spans="1:3">
      <c r="A847" s="567">
        <v>3185</v>
      </c>
      <c r="B847" s="568">
        <v>1</v>
      </c>
      <c r="C847" s="3" t="str">
        <f t="shared" si="13"/>
        <v>1 - National</v>
      </c>
    </row>
    <row r="848" spans="1:3">
      <c r="A848" s="567">
        <v>3186</v>
      </c>
      <c r="B848" s="568">
        <v>1</v>
      </c>
      <c r="C848" s="3" t="str">
        <f t="shared" si="13"/>
        <v>1 - National</v>
      </c>
    </row>
    <row r="849" spans="1:3">
      <c r="A849" s="567">
        <v>3187</v>
      </c>
      <c r="B849" s="568">
        <v>1</v>
      </c>
      <c r="C849" s="3" t="str">
        <f t="shared" si="13"/>
        <v>1 - National</v>
      </c>
    </row>
    <row r="850" spans="1:3">
      <c r="A850" s="567">
        <v>3188</v>
      </c>
      <c r="B850" s="568">
        <v>1</v>
      </c>
      <c r="C850" s="3" t="str">
        <f t="shared" si="13"/>
        <v>1 - National</v>
      </c>
    </row>
    <row r="851" spans="1:3">
      <c r="A851" s="567">
        <v>3189</v>
      </c>
      <c r="B851" s="568">
        <v>1</v>
      </c>
      <c r="C851" s="3" t="str">
        <f t="shared" si="13"/>
        <v>1 - National</v>
      </c>
    </row>
    <row r="852" spans="1:3">
      <c r="A852" s="567">
        <v>3190</v>
      </c>
      <c r="B852" s="568">
        <v>1</v>
      </c>
      <c r="C852" s="3" t="str">
        <f t="shared" si="13"/>
        <v>1 - National</v>
      </c>
    </row>
    <row r="853" spans="1:3">
      <c r="A853" s="567">
        <v>3191</v>
      </c>
      <c r="B853" s="568">
        <v>1</v>
      </c>
      <c r="C853" s="3" t="str">
        <f t="shared" si="13"/>
        <v>1 - National</v>
      </c>
    </row>
    <row r="854" spans="1:3">
      <c r="A854" s="567">
        <v>3192</v>
      </c>
      <c r="B854" s="568">
        <v>1</v>
      </c>
      <c r="C854" s="3" t="str">
        <f t="shared" si="13"/>
        <v>1 - National</v>
      </c>
    </row>
    <row r="855" spans="1:3">
      <c r="A855" s="567">
        <v>3193</v>
      </c>
      <c r="B855" s="568">
        <v>1</v>
      </c>
      <c r="C855" s="3" t="str">
        <f t="shared" si="13"/>
        <v>1 - National</v>
      </c>
    </row>
    <row r="856" spans="1:3">
      <c r="A856" s="567">
        <v>3194</v>
      </c>
      <c r="B856" s="568">
        <v>1</v>
      </c>
      <c r="C856" s="3" t="str">
        <f t="shared" si="13"/>
        <v>1 - National</v>
      </c>
    </row>
    <row r="857" spans="1:3">
      <c r="A857" s="567">
        <v>3195</v>
      </c>
      <c r="B857" s="568">
        <v>1</v>
      </c>
      <c r="C857" s="3" t="str">
        <f t="shared" si="13"/>
        <v>1 - National</v>
      </c>
    </row>
    <row r="858" spans="1:3">
      <c r="A858" s="567">
        <v>3196</v>
      </c>
      <c r="B858" s="568">
        <v>1</v>
      </c>
      <c r="C858" s="3" t="str">
        <f t="shared" si="13"/>
        <v>1 - National</v>
      </c>
    </row>
    <row r="859" spans="1:3">
      <c r="A859" s="567">
        <v>3197</v>
      </c>
      <c r="B859" s="568">
        <v>1</v>
      </c>
      <c r="C859" s="3" t="str">
        <f t="shared" si="13"/>
        <v>1 - National</v>
      </c>
    </row>
    <row r="860" spans="1:3">
      <c r="A860" s="567">
        <v>3198</v>
      </c>
      <c r="B860" s="568">
        <v>1</v>
      </c>
      <c r="C860" s="3" t="str">
        <f t="shared" si="13"/>
        <v>1 - National</v>
      </c>
    </row>
    <row r="861" spans="1:3">
      <c r="A861" s="567">
        <v>3199</v>
      </c>
      <c r="B861" s="568">
        <v>1</v>
      </c>
      <c r="C861" s="3" t="str">
        <f t="shared" si="13"/>
        <v>1 - National</v>
      </c>
    </row>
    <row r="862" spans="1:3">
      <c r="A862" s="567">
        <v>3200</v>
      </c>
      <c r="B862" s="568">
        <v>1</v>
      </c>
      <c r="C862" s="3" t="str">
        <f t="shared" si="13"/>
        <v>1 - National</v>
      </c>
    </row>
    <row r="863" spans="1:3">
      <c r="A863" s="567">
        <v>3201</v>
      </c>
      <c r="B863" s="568">
        <v>1</v>
      </c>
      <c r="C863" s="3" t="str">
        <f t="shared" si="13"/>
        <v>1 - National</v>
      </c>
    </row>
    <row r="864" spans="1:3">
      <c r="A864" s="567">
        <v>3202</v>
      </c>
      <c r="B864" s="568">
        <v>1</v>
      </c>
      <c r="C864" s="3" t="str">
        <f t="shared" si="13"/>
        <v>1 - National</v>
      </c>
    </row>
    <row r="865" spans="1:3">
      <c r="A865" s="567">
        <v>3204</v>
      </c>
      <c r="B865" s="568">
        <v>1</v>
      </c>
      <c r="C865" s="3" t="str">
        <f t="shared" si="13"/>
        <v>1 - National</v>
      </c>
    </row>
    <row r="866" spans="1:3">
      <c r="A866" s="567">
        <v>3205</v>
      </c>
      <c r="B866" s="568">
        <v>1</v>
      </c>
      <c r="C866" s="3" t="str">
        <f t="shared" si="13"/>
        <v>1 - National</v>
      </c>
    </row>
    <row r="867" spans="1:3">
      <c r="A867" s="567">
        <v>3206</v>
      </c>
      <c r="B867" s="568">
        <v>1</v>
      </c>
      <c r="C867" s="3" t="str">
        <f t="shared" si="13"/>
        <v>1 - National</v>
      </c>
    </row>
    <row r="868" spans="1:3">
      <c r="A868" s="567">
        <v>3207</v>
      </c>
      <c r="B868" s="568">
        <v>1</v>
      </c>
      <c r="C868" s="3" t="str">
        <f t="shared" si="13"/>
        <v>1 - National</v>
      </c>
    </row>
    <row r="869" spans="1:3">
      <c r="A869" s="567">
        <v>3211</v>
      </c>
      <c r="B869" s="568">
        <v>2</v>
      </c>
      <c r="C869" s="3" t="str">
        <f t="shared" si="13"/>
        <v>1 - National</v>
      </c>
    </row>
    <row r="870" spans="1:3">
      <c r="A870" s="567">
        <v>3212</v>
      </c>
      <c r="B870" s="568">
        <v>1</v>
      </c>
      <c r="C870" s="3" t="str">
        <f t="shared" si="13"/>
        <v>1 - National</v>
      </c>
    </row>
    <row r="871" spans="1:3">
      <c r="A871" s="567">
        <v>3213</v>
      </c>
      <c r="B871" s="568">
        <v>5</v>
      </c>
      <c r="C871" s="3" t="str">
        <f t="shared" si="13"/>
        <v>1 - National</v>
      </c>
    </row>
    <row r="872" spans="1:3">
      <c r="A872" s="567">
        <v>3214</v>
      </c>
      <c r="B872" s="568">
        <v>1</v>
      </c>
      <c r="C872" s="3" t="str">
        <f t="shared" si="13"/>
        <v>1 - National</v>
      </c>
    </row>
    <row r="873" spans="1:3">
      <c r="A873" s="567">
        <v>3215</v>
      </c>
      <c r="B873" s="568">
        <v>1</v>
      </c>
      <c r="C873" s="3" t="str">
        <f t="shared" si="13"/>
        <v>1 - National</v>
      </c>
    </row>
    <row r="874" spans="1:3">
      <c r="A874" s="567">
        <v>3216</v>
      </c>
      <c r="B874" s="568">
        <v>1</v>
      </c>
      <c r="C874" s="3" t="str">
        <f t="shared" si="13"/>
        <v>1 - National</v>
      </c>
    </row>
    <row r="875" spans="1:3">
      <c r="A875" s="567">
        <v>3217</v>
      </c>
      <c r="B875" s="568">
        <v>2</v>
      </c>
      <c r="C875" s="3" t="str">
        <f t="shared" si="13"/>
        <v>1 - National</v>
      </c>
    </row>
    <row r="876" spans="1:3">
      <c r="A876" s="567">
        <v>3218</v>
      </c>
      <c r="B876" s="568">
        <v>1</v>
      </c>
      <c r="C876" s="3" t="str">
        <f t="shared" si="13"/>
        <v>1 - National</v>
      </c>
    </row>
    <row r="877" spans="1:3">
      <c r="A877" s="567">
        <v>3219</v>
      </c>
      <c r="B877" s="568">
        <v>1</v>
      </c>
      <c r="C877" s="3" t="str">
        <f t="shared" si="13"/>
        <v>1 - National</v>
      </c>
    </row>
    <row r="878" spans="1:3">
      <c r="A878" s="567">
        <v>3220</v>
      </c>
      <c r="B878" s="568">
        <v>1</v>
      </c>
      <c r="C878" s="3" t="str">
        <f t="shared" si="13"/>
        <v>1 - National</v>
      </c>
    </row>
    <row r="879" spans="1:3">
      <c r="A879" s="567">
        <v>3221</v>
      </c>
      <c r="B879" s="568">
        <v>2</v>
      </c>
      <c r="C879" s="3" t="str">
        <f t="shared" si="13"/>
        <v>1 - National</v>
      </c>
    </row>
    <row r="880" spans="1:3">
      <c r="A880" s="567">
        <v>3222</v>
      </c>
      <c r="B880" s="568">
        <v>2</v>
      </c>
      <c r="C880" s="3" t="str">
        <f t="shared" si="13"/>
        <v>1 - National</v>
      </c>
    </row>
    <row r="881" spans="1:3">
      <c r="A881" s="567">
        <v>3223</v>
      </c>
      <c r="B881" s="568">
        <v>4</v>
      </c>
      <c r="C881" s="3" t="str">
        <f t="shared" si="13"/>
        <v>1 - National</v>
      </c>
    </row>
    <row r="882" spans="1:3">
      <c r="A882" s="567">
        <v>3224</v>
      </c>
      <c r="B882" s="568">
        <v>1</v>
      </c>
      <c r="C882" s="3" t="str">
        <f t="shared" si="13"/>
        <v>1 - National</v>
      </c>
    </row>
    <row r="883" spans="1:3">
      <c r="A883" s="567">
        <v>3225</v>
      </c>
      <c r="B883" s="568">
        <v>3</v>
      </c>
      <c r="C883" s="3" t="str">
        <f t="shared" si="13"/>
        <v>1 - National</v>
      </c>
    </row>
    <row r="884" spans="1:3">
      <c r="A884" s="567">
        <v>3226</v>
      </c>
      <c r="B884" s="568">
        <v>2</v>
      </c>
      <c r="C884" s="3" t="str">
        <f t="shared" si="13"/>
        <v>1 - National</v>
      </c>
    </row>
    <row r="885" spans="1:3">
      <c r="A885" s="567">
        <v>3227</v>
      </c>
      <c r="B885" s="568">
        <v>2</v>
      </c>
      <c r="C885" s="3" t="str">
        <f t="shared" si="13"/>
        <v>1 - National</v>
      </c>
    </row>
    <row r="886" spans="1:3">
      <c r="A886" s="567">
        <v>3228</v>
      </c>
      <c r="B886" s="568">
        <v>2</v>
      </c>
      <c r="C886" s="3" t="str">
        <f t="shared" si="13"/>
        <v>1 - National</v>
      </c>
    </row>
    <row r="887" spans="1:3">
      <c r="A887" s="567">
        <v>3230</v>
      </c>
      <c r="B887" s="568">
        <v>3</v>
      </c>
      <c r="C887" s="3" t="str">
        <f t="shared" si="13"/>
        <v>1 - National</v>
      </c>
    </row>
    <row r="888" spans="1:3">
      <c r="A888" s="567">
        <v>3231</v>
      </c>
      <c r="B888" s="568">
        <v>5</v>
      </c>
      <c r="C888" s="3" t="str">
        <f t="shared" si="13"/>
        <v>1 - National</v>
      </c>
    </row>
    <row r="889" spans="1:3">
      <c r="A889" s="567">
        <v>3232</v>
      </c>
      <c r="B889" s="568">
        <v>5</v>
      </c>
      <c r="C889" s="3" t="str">
        <f t="shared" si="13"/>
        <v>1 - National</v>
      </c>
    </row>
    <row r="890" spans="1:3">
      <c r="A890" s="567">
        <v>3233</v>
      </c>
      <c r="B890" s="568">
        <v>5</v>
      </c>
      <c r="C890" s="3" t="str">
        <f t="shared" si="13"/>
        <v>1 - National</v>
      </c>
    </row>
    <row r="891" spans="1:3">
      <c r="A891" s="568">
        <v>3234</v>
      </c>
      <c r="B891" s="568">
        <v>5</v>
      </c>
      <c r="C891" s="3" t="str">
        <f t="shared" si="13"/>
        <v>1 - National</v>
      </c>
    </row>
    <row r="892" spans="1:3">
      <c r="A892" s="567">
        <v>3235</v>
      </c>
      <c r="B892" s="568">
        <v>5</v>
      </c>
      <c r="C892" s="3" t="str">
        <f t="shared" si="13"/>
        <v>1 - National</v>
      </c>
    </row>
    <row r="893" spans="1:3">
      <c r="A893" s="567">
        <v>3236</v>
      </c>
      <c r="B893" s="568">
        <v>5</v>
      </c>
      <c r="C893" s="3" t="str">
        <f t="shared" si="13"/>
        <v>1 - National</v>
      </c>
    </row>
    <row r="894" spans="1:3">
      <c r="A894" s="567">
        <v>3237</v>
      </c>
      <c r="B894" s="568">
        <v>5</v>
      </c>
      <c r="C894" s="3" t="str">
        <f t="shared" si="13"/>
        <v>1 - National</v>
      </c>
    </row>
    <row r="895" spans="1:3">
      <c r="A895" s="567">
        <v>3238</v>
      </c>
      <c r="B895" s="568">
        <v>5</v>
      </c>
      <c r="C895" s="3" t="str">
        <f t="shared" si="13"/>
        <v>1 - National</v>
      </c>
    </row>
    <row r="896" spans="1:3">
      <c r="A896" s="567">
        <v>3239</v>
      </c>
      <c r="B896" s="568">
        <v>5</v>
      </c>
      <c r="C896" s="3" t="str">
        <f t="shared" si="13"/>
        <v>1 - National</v>
      </c>
    </row>
    <row r="897" spans="1:3">
      <c r="A897" s="567">
        <v>3240</v>
      </c>
      <c r="B897" s="568">
        <v>5</v>
      </c>
      <c r="C897" s="3" t="str">
        <f t="shared" si="13"/>
        <v>1 - National</v>
      </c>
    </row>
    <row r="898" spans="1:3">
      <c r="A898" s="567">
        <v>3241</v>
      </c>
      <c r="B898" s="568">
        <v>5</v>
      </c>
      <c r="C898" s="3" t="str">
        <f t="shared" si="13"/>
        <v>1 - National</v>
      </c>
    </row>
    <row r="899" spans="1:3">
      <c r="A899" s="567">
        <v>3242</v>
      </c>
      <c r="B899" s="568">
        <v>5</v>
      </c>
      <c r="C899" s="3" t="str">
        <f t="shared" ref="C899:C962" si="14">IF(B899&lt;=5,"1 - National",IF(B899=6,"2 - National Remote","3 - National Very Remote"))</f>
        <v>1 - National</v>
      </c>
    </row>
    <row r="900" spans="1:3">
      <c r="A900" s="567">
        <v>3243</v>
      </c>
      <c r="B900" s="568">
        <v>5</v>
      </c>
      <c r="C900" s="3" t="str">
        <f t="shared" si="14"/>
        <v>1 - National</v>
      </c>
    </row>
    <row r="901" spans="1:3">
      <c r="A901" s="567">
        <v>3249</v>
      </c>
      <c r="B901" s="568">
        <v>5</v>
      </c>
      <c r="C901" s="3" t="str">
        <f t="shared" si="14"/>
        <v>1 - National</v>
      </c>
    </row>
    <row r="902" spans="1:3">
      <c r="A902" s="567">
        <v>3250</v>
      </c>
      <c r="B902" s="568">
        <v>4</v>
      </c>
      <c r="C902" s="3" t="str">
        <f t="shared" si="14"/>
        <v>1 - National</v>
      </c>
    </row>
    <row r="903" spans="1:3">
      <c r="A903" s="567">
        <v>3251</v>
      </c>
      <c r="B903" s="568">
        <v>5</v>
      </c>
      <c r="C903" s="3" t="str">
        <f t="shared" si="14"/>
        <v>1 - National</v>
      </c>
    </row>
    <row r="904" spans="1:3">
      <c r="A904" s="567">
        <v>3254</v>
      </c>
      <c r="B904" s="568">
        <v>4</v>
      </c>
      <c r="C904" s="3" t="str">
        <f t="shared" si="14"/>
        <v>1 - National</v>
      </c>
    </row>
    <row r="905" spans="1:3">
      <c r="A905" s="567">
        <v>3260</v>
      </c>
      <c r="B905" s="568">
        <v>5</v>
      </c>
      <c r="C905" s="3" t="str">
        <f t="shared" si="14"/>
        <v>1 - National</v>
      </c>
    </row>
    <row r="906" spans="1:3">
      <c r="A906" s="567">
        <v>3264</v>
      </c>
      <c r="B906" s="568">
        <v>5</v>
      </c>
      <c r="C906" s="3" t="str">
        <f t="shared" si="14"/>
        <v>1 - National</v>
      </c>
    </row>
    <row r="907" spans="1:3">
      <c r="A907" s="567">
        <v>3265</v>
      </c>
      <c r="B907" s="568">
        <v>5</v>
      </c>
      <c r="C907" s="3" t="str">
        <f t="shared" si="14"/>
        <v>1 - National</v>
      </c>
    </row>
    <row r="908" spans="1:3">
      <c r="A908" s="567">
        <v>3266</v>
      </c>
      <c r="B908" s="568">
        <v>5</v>
      </c>
      <c r="C908" s="3" t="str">
        <f t="shared" si="14"/>
        <v>1 - National</v>
      </c>
    </row>
    <row r="909" spans="1:3">
      <c r="A909" s="567">
        <v>3267</v>
      </c>
      <c r="B909" s="568">
        <v>5</v>
      </c>
      <c r="C909" s="3" t="str">
        <f t="shared" si="14"/>
        <v>1 - National</v>
      </c>
    </row>
    <row r="910" spans="1:3">
      <c r="A910" s="567">
        <v>3268</v>
      </c>
      <c r="B910" s="568">
        <v>5</v>
      </c>
      <c r="C910" s="3" t="str">
        <f t="shared" si="14"/>
        <v>1 - National</v>
      </c>
    </row>
    <row r="911" spans="1:3">
      <c r="A911" s="567">
        <v>3269</v>
      </c>
      <c r="B911" s="568">
        <v>5</v>
      </c>
      <c r="C911" s="3" t="str">
        <f t="shared" si="14"/>
        <v>1 - National</v>
      </c>
    </row>
    <row r="912" spans="1:3">
      <c r="A912" s="567">
        <v>3270</v>
      </c>
      <c r="B912" s="568">
        <v>5</v>
      </c>
      <c r="C912" s="3" t="str">
        <f t="shared" si="14"/>
        <v>1 - National</v>
      </c>
    </row>
    <row r="913" spans="1:3">
      <c r="A913" s="567">
        <v>3271</v>
      </c>
      <c r="B913" s="568">
        <v>5</v>
      </c>
      <c r="C913" s="3" t="str">
        <f t="shared" si="14"/>
        <v>1 - National</v>
      </c>
    </row>
    <row r="914" spans="1:3">
      <c r="A914" s="567">
        <v>3272</v>
      </c>
      <c r="B914" s="568">
        <v>5</v>
      </c>
      <c r="C914" s="3" t="str">
        <f t="shared" si="14"/>
        <v>1 - National</v>
      </c>
    </row>
    <row r="915" spans="1:3">
      <c r="A915" s="567">
        <v>3273</v>
      </c>
      <c r="B915" s="568">
        <v>5</v>
      </c>
      <c r="C915" s="3" t="str">
        <f t="shared" si="14"/>
        <v>1 - National</v>
      </c>
    </row>
    <row r="916" spans="1:3">
      <c r="A916" s="567">
        <v>3274</v>
      </c>
      <c r="B916" s="568">
        <v>5</v>
      </c>
      <c r="C916" s="3" t="str">
        <f t="shared" si="14"/>
        <v>1 - National</v>
      </c>
    </row>
    <row r="917" spans="1:3">
      <c r="A917" s="567">
        <v>3275</v>
      </c>
      <c r="B917" s="568">
        <v>3</v>
      </c>
      <c r="C917" s="3" t="str">
        <f t="shared" si="14"/>
        <v>1 - National</v>
      </c>
    </row>
    <row r="918" spans="1:3">
      <c r="A918" s="567">
        <v>3276</v>
      </c>
      <c r="B918" s="568">
        <v>5</v>
      </c>
      <c r="C918" s="3" t="str">
        <f t="shared" si="14"/>
        <v>1 - National</v>
      </c>
    </row>
    <row r="919" spans="1:3">
      <c r="A919" s="567">
        <v>3277</v>
      </c>
      <c r="B919" s="568">
        <v>3</v>
      </c>
      <c r="C919" s="3" t="str">
        <f t="shared" si="14"/>
        <v>1 - National</v>
      </c>
    </row>
    <row r="920" spans="1:3">
      <c r="A920" s="567">
        <v>3278</v>
      </c>
      <c r="B920" s="568">
        <v>3</v>
      </c>
      <c r="C920" s="3" t="str">
        <f t="shared" si="14"/>
        <v>1 - National</v>
      </c>
    </row>
    <row r="921" spans="1:3">
      <c r="A921" s="567">
        <v>3279</v>
      </c>
      <c r="B921" s="568">
        <v>5</v>
      </c>
      <c r="C921" s="3" t="str">
        <f t="shared" si="14"/>
        <v>1 - National</v>
      </c>
    </row>
    <row r="922" spans="1:3">
      <c r="A922" s="567">
        <v>3280</v>
      </c>
      <c r="B922" s="568">
        <v>3</v>
      </c>
      <c r="C922" s="3" t="str">
        <f t="shared" si="14"/>
        <v>1 - National</v>
      </c>
    </row>
    <row r="923" spans="1:3">
      <c r="A923" s="567">
        <v>3281</v>
      </c>
      <c r="B923" s="568">
        <v>3</v>
      </c>
      <c r="C923" s="3" t="str">
        <f t="shared" si="14"/>
        <v>1 - National</v>
      </c>
    </row>
    <row r="924" spans="1:3">
      <c r="A924" s="567">
        <v>3282</v>
      </c>
      <c r="B924" s="568">
        <v>3</v>
      </c>
      <c r="C924" s="3" t="str">
        <f t="shared" si="14"/>
        <v>1 - National</v>
      </c>
    </row>
    <row r="925" spans="1:3">
      <c r="A925" s="567">
        <v>3283</v>
      </c>
      <c r="B925" s="568">
        <v>5</v>
      </c>
      <c r="C925" s="3" t="str">
        <f t="shared" si="14"/>
        <v>1 - National</v>
      </c>
    </row>
    <row r="926" spans="1:3">
      <c r="A926" s="567">
        <v>3284</v>
      </c>
      <c r="B926" s="568">
        <v>5</v>
      </c>
      <c r="C926" s="3" t="str">
        <f t="shared" si="14"/>
        <v>1 - National</v>
      </c>
    </row>
    <row r="927" spans="1:3">
      <c r="A927" s="567">
        <v>3285</v>
      </c>
      <c r="B927" s="568">
        <v>5</v>
      </c>
      <c r="C927" s="3" t="str">
        <f t="shared" si="14"/>
        <v>1 - National</v>
      </c>
    </row>
    <row r="928" spans="1:3">
      <c r="A928" s="568">
        <v>3286</v>
      </c>
      <c r="B928" s="568">
        <v>5</v>
      </c>
      <c r="C928" s="3" t="str">
        <f t="shared" si="14"/>
        <v>1 - National</v>
      </c>
    </row>
    <row r="929" spans="1:3">
      <c r="A929" s="567">
        <v>3287</v>
      </c>
      <c r="B929" s="568">
        <v>5</v>
      </c>
      <c r="C929" s="3" t="str">
        <f t="shared" si="14"/>
        <v>1 - National</v>
      </c>
    </row>
    <row r="930" spans="1:3">
      <c r="A930" s="567">
        <v>3289</v>
      </c>
      <c r="B930" s="568">
        <v>5</v>
      </c>
      <c r="C930" s="3" t="str">
        <f t="shared" si="14"/>
        <v>1 - National</v>
      </c>
    </row>
    <row r="931" spans="1:3">
      <c r="A931" s="567">
        <v>3292</v>
      </c>
      <c r="B931" s="568">
        <v>5</v>
      </c>
      <c r="C931" s="3" t="str">
        <f t="shared" si="14"/>
        <v>1 - National</v>
      </c>
    </row>
    <row r="932" spans="1:3">
      <c r="A932" s="567">
        <v>3293</v>
      </c>
      <c r="B932" s="568">
        <v>5</v>
      </c>
      <c r="C932" s="3" t="str">
        <f t="shared" si="14"/>
        <v>1 - National</v>
      </c>
    </row>
    <row r="933" spans="1:3">
      <c r="A933" s="567">
        <v>3294</v>
      </c>
      <c r="B933" s="568">
        <v>5</v>
      </c>
      <c r="C933" s="3" t="str">
        <f t="shared" si="14"/>
        <v>1 - National</v>
      </c>
    </row>
    <row r="934" spans="1:3">
      <c r="A934" s="567">
        <v>3300</v>
      </c>
      <c r="B934" s="568">
        <v>5</v>
      </c>
      <c r="C934" s="3" t="str">
        <f t="shared" si="14"/>
        <v>1 - National</v>
      </c>
    </row>
    <row r="935" spans="1:3">
      <c r="A935" s="567">
        <v>3301</v>
      </c>
      <c r="B935" s="568">
        <v>5</v>
      </c>
      <c r="C935" s="3" t="str">
        <f t="shared" si="14"/>
        <v>1 - National</v>
      </c>
    </row>
    <row r="936" spans="1:3">
      <c r="A936" s="567">
        <v>3302</v>
      </c>
      <c r="B936" s="568">
        <v>5</v>
      </c>
      <c r="C936" s="3" t="str">
        <f t="shared" si="14"/>
        <v>1 - National</v>
      </c>
    </row>
    <row r="937" spans="1:3">
      <c r="A937" s="567">
        <v>3303</v>
      </c>
      <c r="B937" s="568">
        <v>5</v>
      </c>
      <c r="C937" s="3" t="str">
        <f t="shared" si="14"/>
        <v>1 - National</v>
      </c>
    </row>
    <row r="938" spans="1:3">
      <c r="A938" s="567">
        <v>3304</v>
      </c>
      <c r="B938" s="568">
        <v>5</v>
      </c>
      <c r="C938" s="3" t="str">
        <f t="shared" si="14"/>
        <v>1 - National</v>
      </c>
    </row>
    <row r="939" spans="1:3">
      <c r="A939" s="567">
        <v>3305</v>
      </c>
      <c r="B939" s="568">
        <v>4</v>
      </c>
      <c r="C939" s="3" t="str">
        <f t="shared" si="14"/>
        <v>1 - National</v>
      </c>
    </row>
    <row r="940" spans="1:3">
      <c r="A940" s="567">
        <v>3309</v>
      </c>
      <c r="B940" s="568">
        <v>5</v>
      </c>
      <c r="C940" s="3" t="str">
        <f t="shared" si="14"/>
        <v>1 - National</v>
      </c>
    </row>
    <row r="941" spans="1:3">
      <c r="A941" s="567">
        <v>3310</v>
      </c>
      <c r="B941" s="568">
        <v>5</v>
      </c>
      <c r="C941" s="3" t="str">
        <f t="shared" si="14"/>
        <v>1 - National</v>
      </c>
    </row>
    <row r="942" spans="1:3">
      <c r="A942" s="567">
        <v>3311</v>
      </c>
      <c r="B942" s="568">
        <v>5</v>
      </c>
      <c r="C942" s="3" t="str">
        <f t="shared" si="14"/>
        <v>1 - National</v>
      </c>
    </row>
    <row r="943" spans="1:3">
      <c r="A943" s="567">
        <v>3312</v>
      </c>
      <c r="B943" s="568">
        <v>5</v>
      </c>
      <c r="C943" s="3" t="str">
        <f t="shared" si="14"/>
        <v>1 - National</v>
      </c>
    </row>
    <row r="944" spans="1:3">
      <c r="A944" s="567">
        <v>3314</v>
      </c>
      <c r="B944" s="568">
        <v>5</v>
      </c>
      <c r="C944" s="3" t="str">
        <f t="shared" si="14"/>
        <v>1 - National</v>
      </c>
    </row>
    <row r="945" spans="1:3">
      <c r="A945" s="567">
        <v>3315</v>
      </c>
      <c r="B945" s="568">
        <v>5</v>
      </c>
      <c r="C945" s="3" t="str">
        <f t="shared" si="14"/>
        <v>1 - National</v>
      </c>
    </row>
    <row r="946" spans="1:3">
      <c r="A946" s="567">
        <v>3317</v>
      </c>
      <c r="B946" s="568">
        <v>5</v>
      </c>
      <c r="C946" s="3" t="str">
        <f t="shared" si="14"/>
        <v>1 - National</v>
      </c>
    </row>
    <row r="947" spans="1:3">
      <c r="A947" s="567">
        <v>3318</v>
      </c>
      <c r="B947" s="568">
        <v>5</v>
      </c>
      <c r="C947" s="3" t="str">
        <f t="shared" si="14"/>
        <v>1 - National</v>
      </c>
    </row>
    <row r="948" spans="1:3">
      <c r="A948" s="567">
        <v>3319</v>
      </c>
      <c r="B948" s="568">
        <v>5</v>
      </c>
      <c r="C948" s="3" t="str">
        <f t="shared" si="14"/>
        <v>1 - National</v>
      </c>
    </row>
    <row r="949" spans="1:3">
      <c r="A949" s="567">
        <v>3321</v>
      </c>
      <c r="B949" s="568">
        <v>5</v>
      </c>
      <c r="C949" s="3" t="str">
        <f t="shared" si="14"/>
        <v>1 - National</v>
      </c>
    </row>
    <row r="950" spans="1:3">
      <c r="A950" s="567">
        <v>3322</v>
      </c>
      <c r="B950" s="568">
        <v>5</v>
      </c>
      <c r="C950" s="3" t="str">
        <f t="shared" si="14"/>
        <v>1 - National</v>
      </c>
    </row>
    <row r="951" spans="1:3">
      <c r="A951" s="567">
        <v>3323</v>
      </c>
      <c r="B951" s="568">
        <v>5</v>
      </c>
      <c r="C951" s="3" t="str">
        <f t="shared" si="14"/>
        <v>1 - National</v>
      </c>
    </row>
    <row r="952" spans="1:3">
      <c r="A952" s="567">
        <v>3324</v>
      </c>
      <c r="B952" s="568">
        <v>5</v>
      </c>
      <c r="C952" s="3" t="str">
        <f t="shared" si="14"/>
        <v>1 - National</v>
      </c>
    </row>
    <row r="953" spans="1:3">
      <c r="A953" s="567">
        <v>3325</v>
      </c>
      <c r="B953" s="568">
        <v>5</v>
      </c>
      <c r="C953" s="3" t="str">
        <f t="shared" si="14"/>
        <v>1 - National</v>
      </c>
    </row>
    <row r="954" spans="1:3">
      <c r="A954" s="567">
        <v>3328</v>
      </c>
      <c r="B954" s="568">
        <v>5</v>
      </c>
      <c r="C954" s="3" t="str">
        <f t="shared" si="14"/>
        <v>1 - National</v>
      </c>
    </row>
    <row r="955" spans="1:3">
      <c r="A955" s="567">
        <v>3329</v>
      </c>
      <c r="B955" s="568">
        <v>5</v>
      </c>
      <c r="C955" s="3" t="str">
        <f t="shared" si="14"/>
        <v>1 - National</v>
      </c>
    </row>
    <row r="956" spans="1:3">
      <c r="A956" s="567">
        <v>3330</v>
      </c>
      <c r="B956" s="568">
        <v>5</v>
      </c>
      <c r="C956" s="3" t="str">
        <f t="shared" si="14"/>
        <v>1 - National</v>
      </c>
    </row>
    <row r="957" spans="1:3">
      <c r="A957" s="567">
        <v>3331</v>
      </c>
      <c r="B957" s="568">
        <v>2</v>
      </c>
      <c r="C957" s="3" t="str">
        <f t="shared" si="14"/>
        <v>1 - National</v>
      </c>
    </row>
    <row r="958" spans="1:3">
      <c r="A958" s="567">
        <v>3332</v>
      </c>
      <c r="B958" s="568">
        <v>5</v>
      </c>
      <c r="C958" s="3" t="str">
        <f t="shared" si="14"/>
        <v>1 - National</v>
      </c>
    </row>
    <row r="959" spans="1:3">
      <c r="A959" s="567">
        <v>3333</v>
      </c>
      <c r="B959" s="568">
        <v>5</v>
      </c>
      <c r="C959" s="3" t="str">
        <f t="shared" si="14"/>
        <v>1 - National</v>
      </c>
    </row>
    <row r="960" spans="1:3">
      <c r="A960" s="567">
        <v>3334</v>
      </c>
      <c r="B960" s="568">
        <v>5</v>
      </c>
      <c r="C960" s="3" t="str">
        <f t="shared" si="14"/>
        <v>1 - National</v>
      </c>
    </row>
    <row r="961" spans="1:3">
      <c r="A961" s="567">
        <v>3335</v>
      </c>
      <c r="B961" s="568">
        <v>1</v>
      </c>
      <c r="C961" s="3" t="str">
        <f t="shared" si="14"/>
        <v>1 - National</v>
      </c>
    </row>
    <row r="962" spans="1:3">
      <c r="A962" s="567">
        <v>3337</v>
      </c>
      <c r="B962" s="568">
        <v>1</v>
      </c>
      <c r="C962" s="3" t="str">
        <f t="shared" si="14"/>
        <v>1 - National</v>
      </c>
    </row>
    <row r="963" spans="1:3">
      <c r="A963" s="567">
        <v>3338</v>
      </c>
      <c r="B963" s="568">
        <v>1</v>
      </c>
      <c r="C963" s="3" t="str">
        <f t="shared" ref="C963:C1026" si="15">IF(B963&lt;=5,"1 - National",IF(B963=6,"2 - National Remote","3 - National Very Remote"))</f>
        <v>1 - National</v>
      </c>
    </row>
    <row r="964" spans="1:3">
      <c r="A964" s="567">
        <v>3340</v>
      </c>
      <c r="B964" s="568">
        <v>3</v>
      </c>
      <c r="C964" s="3" t="str">
        <f t="shared" si="15"/>
        <v>1 - National</v>
      </c>
    </row>
    <row r="965" spans="1:3">
      <c r="A965" s="567">
        <v>3341</v>
      </c>
      <c r="B965" s="568">
        <v>5</v>
      </c>
      <c r="C965" s="3" t="str">
        <f t="shared" si="15"/>
        <v>1 - National</v>
      </c>
    </row>
    <row r="966" spans="1:3">
      <c r="A966" s="567">
        <v>3342</v>
      </c>
      <c r="B966" s="568">
        <v>5</v>
      </c>
      <c r="C966" s="3" t="str">
        <f t="shared" si="15"/>
        <v>1 - National</v>
      </c>
    </row>
    <row r="967" spans="1:3">
      <c r="A967" s="567">
        <v>3345</v>
      </c>
      <c r="B967" s="568">
        <v>2</v>
      </c>
      <c r="C967" s="3" t="str">
        <f t="shared" si="15"/>
        <v>1 - National</v>
      </c>
    </row>
    <row r="968" spans="1:3">
      <c r="A968" s="567">
        <v>3350</v>
      </c>
      <c r="B968" s="568">
        <v>2</v>
      </c>
      <c r="C968" s="3" t="str">
        <f t="shared" si="15"/>
        <v>1 - National</v>
      </c>
    </row>
    <row r="969" spans="1:3">
      <c r="A969" s="567">
        <v>3351</v>
      </c>
      <c r="B969" s="568">
        <v>5</v>
      </c>
      <c r="C969" s="3" t="str">
        <f t="shared" si="15"/>
        <v>1 - National</v>
      </c>
    </row>
    <row r="970" spans="1:3">
      <c r="A970" s="567">
        <v>3352</v>
      </c>
      <c r="B970" s="568">
        <v>2</v>
      </c>
      <c r="C970" s="3" t="str">
        <f t="shared" si="15"/>
        <v>1 - National</v>
      </c>
    </row>
    <row r="971" spans="1:3">
      <c r="A971" s="567">
        <v>3355</v>
      </c>
      <c r="B971" s="568">
        <v>2</v>
      </c>
      <c r="C971" s="3" t="str">
        <f t="shared" si="15"/>
        <v>1 - National</v>
      </c>
    </row>
    <row r="972" spans="1:3">
      <c r="A972" s="567">
        <v>3356</v>
      </c>
      <c r="B972" s="568">
        <v>2</v>
      </c>
      <c r="C972" s="3" t="str">
        <f t="shared" si="15"/>
        <v>1 - National</v>
      </c>
    </row>
    <row r="973" spans="1:3">
      <c r="A973" s="567">
        <v>3357</v>
      </c>
      <c r="B973" s="568">
        <v>2</v>
      </c>
      <c r="C973" s="3" t="str">
        <f t="shared" si="15"/>
        <v>1 - National</v>
      </c>
    </row>
    <row r="974" spans="1:3">
      <c r="A974" s="567">
        <v>3360</v>
      </c>
      <c r="B974" s="568">
        <v>5</v>
      </c>
      <c r="C974" s="3" t="str">
        <f t="shared" si="15"/>
        <v>1 - National</v>
      </c>
    </row>
    <row r="975" spans="1:3">
      <c r="A975" s="567">
        <v>3361</v>
      </c>
      <c r="B975" s="568">
        <v>5</v>
      </c>
      <c r="C975" s="3" t="str">
        <f t="shared" si="15"/>
        <v>1 - National</v>
      </c>
    </row>
    <row r="976" spans="1:3">
      <c r="A976" s="567">
        <v>3363</v>
      </c>
      <c r="B976" s="568">
        <v>2</v>
      </c>
      <c r="C976" s="3" t="str">
        <f t="shared" si="15"/>
        <v>1 - National</v>
      </c>
    </row>
    <row r="977" spans="1:3">
      <c r="A977" s="567">
        <v>3364</v>
      </c>
      <c r="B977" s="568">
        <v>5</v>
      </c>
      <c r="C977" s="3" t="str">
        <f t="shared" si="15"/>
        <v>1 - National</v>
      </c>
    </row>
    <row r="978" spans="1:3">
      <c r="A978" s="567">
        <v>3370</v>
      </c>
      <c r="B978" s="568">
        <v>5</v>
      </c>
      <c r="C978" s="3" t="str">
        <f t="shared" si="15"/>
        <v>1 - National</v>
      </c>
    </row>
    <row r="979" spans="1:3">
      <c r="A979" s="567">
        <v>3371</v>
      </c>
      <c r="B979" s="568">
        <v>5</v>
      </c>
      <c r="C979" s="3" t="str">
        <f t="shared" si="15"/>
        <v>1 - National</v>
      </c>
    </row>
    <row r="980" spans="1:3">
      <c r="A980" s="567">
        <v>3373</v>
      </c>
      <c r="B980" s="568">
        <v>5</v>
      </c>
      <c r="C980" s="3" t="str">
        <f t="shared" si="15"/>
        <v>1 - National</v>
      </c>
    </row>
    <row r="981" spans="1:3">
      <c r="A981" s="567">
        <v>3374</v>
      </c>
      <c r="B981" s="568">
        <v>5</v>
      </c>
      <c r="C981" s="3" t="str">
        <f t="shared" si="15"/>
        <v>1 - National</v>
      </c>
    </row>
    <row r="982" spans="1:3">
      <c r="A982" s="567">
        <v>3375</v>
      </c>
      <c r="B982" s="568">
        <v>5</v>
      </c>
      <c r="C982" s="3" t="str">
        <f t="shared" si="15"/>
        <v>1 - National</v>
      </c>
    </row>
    <row r="983" spans="1:3">
      <c r="A983" s="567">
        <v>3377</v>
      </c>
      <c r="B983" s="568">
        <v>4</v>
      </c>
      <c r="C983" s="3" t="str">
        <f t="shared" si="15"/>
        <v>1 - National</v>
      </c>
    </row>
    <row r="984" spans="1:3">
      <c r="A984" s="567">
        <v>3378</v>
      </c>
      <c r="B984" s="568">
        <v>5</v>
      </c>
      <c r="C984" s="3" t="str">
        <f t="shared" si="15"/>
        <v>1 - National</v>
      </c>
    </row>
    <row r="985" spans="1:3">
      <c r="A985" s="567">
        <v>3379</v>
      </c>
      <c r="B985" s="568">
        <v>5</v>
      </c>
      <c r="C985" s="3" t="str">
        <f t="shared" si="15"/>
        <v>1 - National</v>
      </c>
    </row>
    <row r="986" spans="1:3">
      <c r="A986" s="567">
        <v>3380</v>
      </c>
      <c r="B986" s="568">
        <v>4</v>
      </c>
      <c r="C986" s="3" t="str">
        <f t="shared" si="15"/>
        <v>1 - National</v>
      </c>
    </row>
    <row r="987" spans="1:3">
      <c r="A987" s="567">
        <v>3381</v>
      </c>
      <c r="B987" s="568">
        <v>5</v>
      </c>
      <c r="C987" s="3" t="str">
        <f t="shared" si="15"/>
        <v>1 - National</v>
      </c>
    </row>
    <row r="988" spans="1:3">
      <c r="A988" s="567">
        <v>3384</v>
      </c>
      <c r="B988" s="568">
        <v>5</v>
      </c>
      <c r="C988" s="3" t="str">
        <f t="shared" si="15"/>
        <v>1 - National</v>
      </c>
    </row>
    <row r="989" spans="1:3">
      <c r="A989" s="567">
        <v>3385</v>
      </c>
      <c r="B989" s="568">
        <v>5</v>
      </c>
      <c r="C989" s="3" t="str">
        <f t="shared" si="15"/>
        <v>1 - National</v>
      </c>
    </row>
    <row r="990" spans="1:3">
      <c r="A990" s="567">
        <v>3387</v>
      </c>
      <c r="B990" s="568">
        <v>5</v>
      </c>
      <c r="C990" s="3" t="str">
        <f t="shared" si="15"/>
        <v>1 - National</v>
      </c>
    </row>
    <row r="991" spans="1:3">
      <c r="A991" s="567">
        <v>3388</v>
      </c>
      <c r="B991" s="568">
        <v>5</v>
      </c>
      <c r="C991" s="3" t="str">
        <f t="shared" si="15"/>
        <v>1 - National</v>
      </c>
    </row>
    <row r="992" spans="1:3">
      <c r="A992" s="567">
        <v>3390</v>
      </c>
      <c r="B992" s="568">
        <v>5</v>
      </c>
      <c r="C992" s="3" t="str">
        <f t="shared" si="15"/>
        <v>1 - National</v>
      </c>
    </row>
    <row r="993" spans="1:3">
      <c r="A993" s="567">
        <v>3391</v>
      </c>
      <c r="B993" s="568">
        <v>5</v>
      </c>
      <c r="C993" s="3" t="str">
        <f t="shared" si="15"/>
        <v>1 - National</v>
      </c>
    </row>
    <row r="994" spans="1:3">
      <c r="A994" s="567">
        <v>3392</v>
      </c>
      <c r="B994" s="568">
        <v>5</v>
      </c>
      <c r="C994" s="3" t="str">
        <f t="shared" si="15"/>
        <v>1 - National</v>
      </c>
    </row>
    <row r="995" spans="1:3">
      <c r="A995" s="567">
        <v>3393</v>
      </c>
      <c r="B995" s="568">
        <v>5</v>
      </c>
      <c r="C995" s="3" t="str">
        <f t="shared" si="15"/>
        <v>1 - National</v>
      </c>
    </row>
    <row r="996" spans="1:3">
      <c r="A996" s="567">
        <v>3395</v>
      </c>
      <c r="B996" s="568">
        <v>6</v>
      </c>
      <c r="C996" s="3" t="str">
        <f t="shared" si="15"/>
        <v>2 - National Remote</v>
      </c>
    </row>
    <row r="997" spans="1:3">
      <c r="A997" s="567">
        <v>3396</v>
      </c>
      <c r="B997" s="568">
        <v>6</v>
      </c>
      <c r="C997" s="3" t="str">
        <f t="shared" si="15"/>
        <v>2 - National Remote</v>
      </c>
    </row>
    <row r="998" spans="1:3">
      <c r="A998" s="567">
        <v>3400</v>
      </c>
      <c r="B998" s="568">
        <v>3</v>
      </c>
      <c r="C998" s="3" t="str">
        <f t="shared" si="15"/>
        <v>1 - National</v>
      </c>
    </row>
    <row r="999" spans="1:3">
      <c r="A999" s="568">
        <v>3401</v>
      </c>
      <c r="B999" s="568">
        <v>5</v>
      </c>
      <c r="C999" s="3" t="str">
        <f t="shared" si="15"/>
        <v>1 - National</v>
      </c>
    </row>
    <row r="1000" spans="1:3">
      <c r="A1000" s="567">
        <v>3407</v>
      </c>
      <c r="B1000" s="568">
        <v>5</v>
      </c>
      <c r="C1000" s="3" t="str">
        <f t="shared" si="15"/>
        <v>1 - National</v>
      </c>
    </row>
    <row r="1001" spans="1:3">
      <c r="A1001" s="567">
        <v>3409</v>
      </c>
      <c r="B1001" s="568">
        <v>5</v>
      </c>
      <c r="C1001" s="3" t="str">
        <f t="shared" si="15"/>
        <v>1 - National</v>
      </c>
    </row>
    <row r="1002" spans="1:3">
      <c r="A1002" s="567">
        <v>3412</v>
      </c>
      <c r="B1002" s="568">
        <v>5</v>
      </c>
      <c r="C1002" s="3" t="str">
        <f t="shared" si="15"/>
        <v>1 - National</v>
      </c>
    </row>
    <row r="1003" spans="1:3">
      <c r="A1003" s="567">
        <v>3413</v>
      </c>
      <c r="B1003" s="568">
        <v>5</v>
      </c>
      <c r="C1003" s="3" t="str">
        <f t="shared" si="15"/>
        <v>1 - National</v>
      </c>
    </row>
    <row r="1004" spans="1:3">
      <c r="A1004" s="567">
        <v>3414</v>
      </c>
      <c r="B1004" s="568">
        <v>5</v>
      </c>
      <c r="C1004" s="3" t="str">
        <f t="shared" si="15"/>
        <v>1 - National</v>
      </c>
    </row>
    <row r="1005" spans="1:3">
      <c r="A1005" s="567">
        <v>3415</v>
      </c>
      <c r="B1005" s="568">
        <v>5</v>
      </c>
      <c r="C1005" s="3" t="str">
        <f t="shared" si="15"/>
        <v>1 - National</v>
      </c>
    </row>
    <row r="1006" spans="1:3">
      <c r="A1006" s="567">
        <v>3418</v>
      </c>
      <c r="B1006" s="568">
        <v>5</v>
      </c>
      <c r="C1006" s="3" t="str">
        <f t="shared" si="15"/>
        <v>1 - National</v>
      </c>
    </row>
    <row r="1007" spans="1:3">
      <c r="A1007" s="567">
        <v>3419</v>
      </c>
      <c r="B1007" s="568">
        <v>5</v>
      </c>
      <c r="C1007" s="3" t="str">
        <f t="shared" si="15"/>
        <v>1 - National</v>
      </c>
    </row>
    <row r="1008" spans="1:3">
      <c r="A1008" s="567">
        <v>3420</v>
      </c>
      <c r="B1008" s="568">
        <v>5</v>
      </c>
      <c r="C1008" s="3" t="str">
        <f t="shared" si="15"/>
        <v>1 - National</v>
      </c>
    </row>
    <row r="1009" spans="1:3">
      <c r="A1009" s="567">
        <v>3423</v>
      </c>
      <c r="B1009" s="568">
        <v>5</v>
      </c>
      <c r="C1009" s="3" t="str">
        <f t="shared" si="15"/>
        <v>1 - National</v>
      </c>
    </row>
    <row r="1010" spans="1:3">
      <c r="A1010" s="567">
        <v>3424</v>
      </c>
      <c r="B1010" s="568">
        <v>6</v>
      </c>
      <c r="C1010" s="3" t="str">
        <f t="shared" si="15"/>
        <v>2 - National Remote</v>
      </c>
    </row>
    <row r="1011" spans="1:3">
      <c r="A1011" s="567">
        <v>3427</v>
      </c>
      <c r="B1011" s="568">
        <v>1</v>
      </c>
      <c r="C1011" s="3" t="str">
        <f t="shared" si="15"/>
        <v>1 - National</v>
      </c>
    </row>
    <row r="1012" spans="1:3">
      <c r="A1012" s="567">
        <v>3428</v>
      </c>
      <c r="B1012" s="568">
        <v>1</v>
      </c>
      <c r="C1012" s="3" t="str">
        <f t="shared" si="15"/>
        <v>1 - National</v>
      </c>
    </row>
    <row r="1013" spans="1:3">
      <c r="A1013" s="567">
        <v>3429</v>
      </c>
      <c r="B1013" s="568">
        <v>1</v>
      </c>
      <c r="C1013" s="3" t="str">
        <f t="shared" si="15"/>
        <v>1 - National</v>
      </c>
    </row>
    <row r="1014" spans="1:3">
      <c r="A1014" s="567">
        <v>3430</v>
      </c>
      <c r="B1014" s="568">
        <v>3</v>
      </c>
      <c r="C1014" s="3" t="str">
        <f t="shared" si="15"/>
        <v>1 - National</v>
      </c>
    </row>
    <row r="1015" spans="1:3">
      <c r="A1015" s="567">
        <v>3431</v>
      </c>
      <c r="B1015" s="568">
        <v>3</v>
      </c>
      <c r="C1015" s="3" t="str">
        <f t="shared" si="15"/>
        <v>1 - National</v>
      </c>
    </row>
    <row r="1016" spans="1:3">
      <c r="A1016" s="567">
        <v>3432</v>
      </c>
      <c r="B1016" s="568">
        <v>3</v>
      </c>
      <c r="C1016" s="3" t="str">
        <f t="shared" si="15"/>
        <v>1 - National</v>
      </c>
    </row>
    <row r="1017" spans="1:3">
      <c r="A1017" s="567">
        <v>3433</v>
      </c>
      <c r="B1017" s="568">
        <v>5</v>
      </c>
      <c r="C1017" s="3" t="str">
        <f t="shared" si="15"/>
        <v>1 - National</v>
      </c>
    </row>
    <row r="1018" spans="1:3">
      <c r="A1018" s="567">
        <v>3434</v>
      </c>
      <c r="B1018" s="568">
        <v>5</v>
      </c>
      <c r="C1018" s="3" t="str">
        <f t="shared" si="15"/>
        <v>1 - National</v>
      </c>
    </row>
    <row r="1019" spans="1:3">
      <c r="A1019" s="567">
        <v>3435</v>
      </c>
      <c r="B1019" s="568">
        <v>5</v>
      </c>
      <c r="C1019" s="3" t="str">
        <f t="shared" si="15"/>
        <v>1 - National</v>
      </c>
    </row>
    <row r="1020" spans="1:3">
      <c r="A1020" s="567">
        <v>3437</v>
      </c>
      <c r="B1020" s="568">
        <v>4</v>
      </c>
      <c r="C1020" s="3" t="str">
        <f t="shared" si="15"/>
        <v>1 - National</v>
      </c>
    </row>
    <row r="1021" spans="1:3">
      <c r="A1021" s="567">
        <v>3438</v>
      </c>
      <c r="B1021" s="568">
        <v>3</v>
      </c>
      <c r="C1021" s="3" t="str">
        <f t="shared" si="15"/>
        <v>1 - National</v>
      </c>
    </row>
    <row r="1022" spans="1:3">
      <c r="A1022" s="567">
        <v>3440</v>
      </c>
      <c r="B1022" s="568">
        <v>4</v>
      </c>
      <c r="C1022" s="3" t="str">
        <f t="shared" si="15"/>
        <v>1 - National</v>
      </c>
    </row>
    <row r="1023" spans="1:3">
      <c r="A1023" s="567">
        <v>3441</v>
      </c>
      <c r="B1023" s="568">
        <v>4</v>
      </c>
      <c r="C1023" s="3" t="str">
        <f t="shared" si="15"/>
        <v>1 - National</v>
      </c>
    </row>
    <row r="1024" spans="1:3">
      <c r="A1024" s="567">
        <v>3442</v>
      </c>
      <c r="B1024" s="568">
        <v>5</v>
      </c>
      <c r="C1024" s="3" t="str">
        <f t="shared" si="15"/>
        <v>1 - National</v>
      </c>
    </row>
    <row r="1025" spans="1:3">
      <c r="A1025" s="567">
        <v>3444</v>
      </c>
      <c r="B1025" s="568">
        <v>5</v>
      </c>
      <c r="C1025" s="3" t="str">
        <f t="shared" si="15"/>
        <v>1 - National</v>
      </c>
    </row>
    <row r="1026" spans="1:3">
      <c r="A1026" s="567">
        <v>3446</v>
      </c>
      <c r="B1026" s="568">
        <v>5</v>
      </c>
      <c r="C1026" s="3" t="str">
        <f t="shared" si="15"/>
        <v>1 - National</v>
      </c>
    </row>
    <row r="1027" spans="1:3">
      <c r="A1027" s="567">
        <v>3447</v>
      </c>
      <c r="B1027" s="568">
        <v>5</v>
      </c>
      <c r="C1027" s="3" t="str">
        <f t="shared" ref="C1027:C1090" si="16">IF(B1027&lt;=5,"1 - National",IF(B1027=6,"2 - National Remote","3 - National Very Remote"))</f>
        <v>1 - National</v>
      </c>
    </row>
    <row r="1028" spans="1:3">
      <c r="A1028" s="567">
        <v>3448</v>
      </c>
      <c r="B1028" s="568">
        <v>4</v>
      </c>
      <c r="C1028" s="3" t="str">
        <f t="shared" si="16"/>
        <v>1 - National</v>
      </c>
    </row>
    <row r="1029" spans="1:3">
      <c r="A1029" s="567">
        <v>3450</v>
      </c>
      <c r="B1029" s="568">
        <v>4</v>
      </c>
      <c r="C1029" s="3" t="str">
        <f t="shared" si="16"/>
        <v>1 - National</v>
      </c>
    </row>
    <row r="1030" spans="1:3">
      <c r="A1030" s="567">
        <v>3451</v>
      </c>
      <c r="B1030" s="568">
        <v>4</v>
      </c>
      <c r="C1030" s="3" t="str">
        <f t="shared" si="16"/>
        <v>1 - National</v>
      </c>
    </row>
    <row r="1031" spans="1:3">
      <c r="A1031" s="567">
        <v>3453</v>
      </c>
      <c r="B1031" s="568">
        <v>4</v>
      </c>
      <c r="C1031" s="3" t="str">
        <f t="shared" si="16"/>
        <v>1 - National</v>
      </c>
    </row>
    <row r="1032" spans="1:3">
      <c r="A1032" s="567">
        <v>3458</v>
      </c>
      <c r="B1032" s="568">
        <v>5</v>
      </c>
      <c r="C1032" s="3" t="str">
        <f t="shared" si="16"/>
        <v>1 - National</v>
      </c>
    </row>
    <row r="1033" spans="1:3">
      <c r="A1033" s="567">
        <v>3460</v>
      </c>
      <c r="B1033" s="568">
        <v>5</v>
      </c>
      <c r="C1033" s="3" t="str">
        <f t="shared" si="16"/>
        <v>1 - National</v>
      </c>
    </row>
    <row r="1034" spans="1:3">
      <c r="A1034" s="567">
        <v>3461</v>
      </c>
      <c r="B1034" s="568">
        <v>5</v>
      </c>
      <c r="C1034" s="3" t="str">
        <f t="shared" si="16"/>
        <v>1 - National</v>
      </c>
    </row>
    <row r="1035" spans="1:3">
      <c r="A1035" s="567">
        <v>3462</v>
      </c>
      <c r="B1035" s="568">
        <v>5</v>
      </c>
      <c r="C1035" s="3" t="str">
        <f t="shared" si="16"/>
        <v>1 - National</v>
      </c>
    </row>
    <row r="1036" spans="1:3">
      <c r="A1036" s="567">
        <v>3463</v>
      </c>
      <c r="B1036" s="568">
        <v>5</v>
      </c>
      <c r="C1036" s="3" t="str">
        <f t="shared" si="16"/>
        <v>1 - National</v>
      </c>
    </row>
    <row r="1037" spans="1:3">
      <c r="A1037" s="567">
        <v>3464</v>
      </c>
      <c r="B1037" s="568">
        <v>4</v>
      </c>
      <c r="C1037" s="3" t="str">
        <f t="shared" si="16"/>
        <v>1 - National</v>
      </c>
    </row>
    <row r="1038" spans="1:3">
      <c r="A1038" s="567">
        <v>3465</v>
      </c>
      <c r="B1038" s="568">
        <v>5</v>
      </c>
      <c r="C1038" s="3" t="str">
        <f t="shared" si="16"/>
        <v>1 - National</v>
      </c>
    </row>
    <row r="1039" spans="1:3">
      <c r="A1039" s="567">
        <v>3467</v>
      </c>
      <c r="B1039" s="568">
        <v>5</v>
      </c>
      <c r="C1039" s="3" t="str">
        <f t="shared" si="16"/>
        <v>1 - National</v>
      </c>
    </row>
    <row r="1040" spans="1:3">
      <c r="A1040" s="567">
        <v>3468</v>
      </c>
      <c r="B1040" s="568">
        <v>5</v>
      </c>
      <c r="C1040" s="3" t="str">
        <f t="shared" si="16"/>
        <v>1 - National</v>
      </c>
    </row>
    <row r="1041" spans="1:3">
      <c r="A1041" s="567">
        <v>3469</v>
      </c>
      <c r="B1041" s="568">
        <v>5</v>
      </c>
      <c r="C1041" s="3" t="str">
        <f t="shared" si="16"/>
        <v>1 - National</v>
      </c>
    </row>
    <row r="1042" spans="1:3">
      <c r="A1042" s="567">
        <v>3472</v>
      </c>
      <c r="B1042" s="568">
        <v>5</v>
      </c>
      <c r="C1042" s="3" t="str">
        <f t="shared" si="16"/>
        <v>1 - National</v>
      </c>
    </row>
    <row r="1043" spans="1:3">
      <c r="A1043" s="567">
        <v>3475</v>
      </c>
      <c r="B1043" s="568">
        <v>5</v>
      </c>
      <c r="C1043" s="3" t="str">
        <f t="shared" si="16"/>
        <v>1 - National</v>
      </c>
    </row>
    <row r="1044" spans="1:3">
      <c r="A1044" s="567">
        <v>3477</v>
      </c>
      <c r="B1044" s="568">
        <v>5</v>
      </c>
      <c r="C1044" s="3" t="str">
        <f t="shared" si="16"/>
        <v>1 - National</v>
      </c>
    </row>
    <row r="1045" spans="1:3">
      <c r="A1045" s="567">
        <v>3478</v>
      </c>
      <c r="B1045" s="568">
        <v>5</v>
      </c>
      <c r="C1045" s="3" t="str">
        <f t="shared" si="16"/>
        <v>1 - National</v>
      </c>
    </row>
    <row r="1046" spans="1:3">
      <c r="A1046" s="567">
        <v>3480</v>
      </c>
      <c r="B1046" s="568">
        <v>5</v>
      </c>
      <c r="C1046" s="3" t="str">
        <f t="shared" si="16"/>
        <v>1 - National</v>
      </c>
    </row>
    <row r="1047" spans="1:3">
      <c r="A1047" s="567">
        <v>3482</v>
      </c>
      <c r="B1047" s="568">
        <v>5</v>
      </c>
      <c r="C1047" s="3" t="str">
        <f t="shared" si="16"/>
        <v>1 - National</v>
      </c>
    </row>
    <row r="1048" spans="1:3">
      <c r="A1048" s="567">
        <v>3483</v>
      </c>
      <c r="B1048" s="568">
        <v>5</v>
      </c>
      <c r="C1048" s="3" t="str">
        <f t="shared" si="16"/>
        <v>1 - National</v>
      </c>
    </row>
    <row r="1049" spans="1:3">
      <c r="A1049" s="567">
        <v>3485</v>
      </c>
      <c r="B1049" s="568">
        <v>5</v>
      </c>
      <c r="C1049" s="3" t="str">
        <f t="shared" si="16"/>
        <v>1 - National</v>
      </c>
    </row>
    <row r="1050" spans="1:3">
      <c r="A1050" s="567">
        <v>3487</v>
      </c>
      <c r="B1050" s="568">
        <v>5</v>
      </c>
      <c r="C1050" s="3" t="str">
        <f t="shared" si="16"/>
        <v>1 - National</v>
      </c>
    </row>
    <row r="1051" spans="1:3">
      <c r="A1051" s="567">
        <v>3488</v>
      </c>
      <c r="B1051" s="568">
        <v>5</v>
      </c>
      <c r="C1051" s="3" t="str">
        <f t="shared" si="16"/>
        <v>1 - National</v>
      </c>
    </row>
    <row r="1052" spans="1:3">
      <c r="A1052" s="567">
        <v>3489</v>
      </c>
      <c r="B1052" s="568">
        <v>5</v>
      </c>
      <c r="C1052" s="3" t="str">
        <f t="shared" si="16"/>
        <v>1 - National</v>
      </c>
    </row>
    <row r="1053" spans="1:3">
      <c r="A1053" s="567">
        <v>3490</v>
      </c>
      <c r="B1053" s="568">
        <v>6</v>
      </c>
      <c r="C1053" s="3" t="str">
        <f t="shared" si="16"/>
        <v>2 - National Remote</v>
      </c>
    </row>
    <row r="1054" spans="1:3">
      <c r="A1054" s="567">
        <v>3491</v>
      </c>
      <c r="B1054" s="568">
        <v>5</v>
      </c>
      <c r="C1054" s="3" t="str">
        <f t="shared" si="16"/>
        <v>1 - National</v>
      </c>
    </row>
    <row r="1055" spans="1:3">
      <c r="A1055" s="567">
        <v>3494</v>
      </c>
      <c r="B1055" s="568">
        <v>5</v>
      </c>
      <c r="C1055" s="3" t="str">
        <f t="shared" si="16"/>
        <v>1 - National</v>
      </c>
    </row>
    <row r="1056" spans="1:3">
      <c r="A1056" s="567">
        <v>3496</v>
      </c>
      <c r="B1056" s="568">
        <v>3</v>
      </c>
      <c r="C1056" s="3" t="str">
        <f t="shared" si="16"/>
        <v>1 - National</v>
      </c>
    </row>
    <row r="1057" spans="1:3">
      <c r="A1057" s="567">
        <v>3498</v>
      </c>
      <c r="B1057" s="568">
        <v>3</v>
      </c>
      <c r="C1057" s="3" t="str">
        <f t="shared" si="16"/>
        <v>1 - National</v>
      </c>
    </row>
    <row r="1058" spans="1:3">
      <c r="A1058" s="567">
        <v>3500</v>
      </c>
      <c r="B1058" s="568">
        <v>3</v>
      </c>
      <c r="C1058" s="3" t="str">
        <f t="shared" si="16"/>
        <v>1 - National</v>
      </c>
    </row>
    <row r="1059" spans="1:3">
      <c r="A1059" s="567">
        <v>3501</v>
      </c>
      <c r="B1059" s="568">
        <v>5</v>
      </c>
      <c r="C1059" s="3" t="str">
        <f t="shared" si="16"/>
        <v>1 - National</v>
      </c>
    </row>
    <row r="1060" spans="1:3">
      <c r="A1060" s="567">
        <v>3505</v>
      </c>
      <c r="B1060" s="568">
        <v>3</v>
      </c>
      <c r="C1060" s="3" t="str">
        <f t="shared" si="16"/>
        <v>1 - National</v>
      </c>
    </row>
    <row r="1061" spans="1:3">
      <c r="A1061" s="567">
        <v>3506</v>
      </c>
      <c r="B1061" s="568">
        <v>6</v>
      </c>
      <c r="C1061" s="3" t="str">
        <f t="shared" si="16"/>
        <v>2 - National Remote</v>
      </c>
    </row>
    <row r="1062" spans="1:3">
      <c r="A1062" s="567">
        <v>3507</v>
      </c>
      <c r="B1062" s="568">
        <v>5</v>
      </c>
      <c r="C1062" s="3" t="str">
        <f t="shared" si="16"/>
        <v>1 - National</v>
      </c>
    </row>
    <row r="1063" spans="1:3">
      <c r="A1063" s="567">
        <v>3509</v>
      </c>
      <c r="B1063" s="568">
        <v>6</v>
      </c>
      <c r="C1063" s="3" t="str">
        <f t="shared" si="16"/>
        <v>2 - National Remote</v>
      </c>
    </row>
    <row r="1064" spans="1:3">
      <c r="A1064" s="567">
        <v>3512</v>
      </c>
      <c r="B1064" s="568">
        <v>6</v>
      </c>
      <c r="C1064" s="3" t="str">
        <f t="shared" si="16"/>
        <v>2 - National Remote</v>
      </c>
    </row>
    <row r="1065" spans="1:3">
      <c r="A1065" s="567">
        <v>3515</v>
      </c>
      <c r="B1065" s="568">
        <v>2</v>
      </c>
      <c r="C1065" s="3" t="str">
        <f t="shared" si="16"/>
        <v>1 - National</v>
      </c>
    </row>
    <row r="1066" spans="1:3">
      <c r="A1066" s="567">
        <v>3516</v>
      </c>
      <c r="B1066" s="568">
        <v>5</v>
      </c>
      <c r="C1066" s="3" t="str">
        <f t="shared" si="16"/>
        <v>1 - National</v>
      </c>
    </row>
    <row r="1067" spans="1:3">
      <c r="A1067" s="567">
        <v>3517</v>
      </c>
      <c r="B1067" s="568">
        <v>5</v>
      </c>
      <c r="C1067" s="3" t="str">
        <f t="shared" si="16"/>
        <v>1 - National</v>
      </c>
    </row>
    <row r="1068" spans="1:3">
      <c r="A1068" s="567">
        <v>3518</v>
      </c>
      <c r="B1068" s="568">
        <v>5</v>
      </c>
      <c r="C1068" s="3" t="str">
        <f t="shared" si="16"/>
        <v>1 - National</v>
      </c>
    </row>
    <row r="1069" spans="1:3">
      <c r="A1069" s="567">
        <v>3520</v>
      </c>
      <c r="B1069" s="568">
        <v>5</v>
      </c>
      <c r="C1069" s="3" t="str">
        <f t="shared" si="16"/>
        <v>1 - National</v>
      </c>
    </row>
    <row r="1070" spans="1:3">
      <c r="A1070" s="567">
        <v>3521</v>
      </c>
      <c r="B1070" s="568">
        <v>5</v>
      </c>
      <c r="C1070" s="3" t="str">
        <f t="shared" si="16"/>
        <v>1 - National</v>
      </c>
    </row>
    <row r="1071" spans="1:3">
      <c r="A1071" s="567">
        <v>3522</v>
      </c>
      <c r="B1071" s="568">
        <v>5</v>
      </c>
      <c r="C1071" s="3" t="str">
        <f t="shared" si="16"/>
        <v>1 - National</v>
      </c>
    </row>
    <row r="1072" spans="1:3">
      <c r="A1072" s="567">
        <v>3523</v>
      </c>
      <c r="B1072" s="568">
        <v>5</v>
      </c>
      <c r="C1072" s="3" t="str">
        <f t="shared" si="16"/>
        <v>1 - National</v>
      </c>
    </row>
    <row r="1073" spans="1:3">
      <c r="A1073" s="567">
        <v>3525</v>
      </c>
      <c r="B1073" s="568">
        <v>5</v>
      </c>
      <c r="C1073" s="3" t="str">
        <f t="shared" si="16"/>
        <v>1 - National</v>
      </c>
    </row>
    <row r="1074" spans="1:3">
      <c r="A1074" s="567">
        <v>3527</v>
      </c>
      <c r="B1074" s="568">
        <v>5</v>
      </c>
      <c r="C1074" s="3" t="str">
        <f t="shared" si="16"/>
        <v>1 - National</v>
      </c>
    </row>
    <row r="1075" spans="1:3">
      <c r="A1075" s="567">
        <v>3529</v>
      </c>
      <c r="B1075" s="568">
        <v>5</v>
      </c>
      <c r="C1075" s="3" t="str">
        <f t="shared" si="16"/>
        <v>1 - National</v>
      </c>
    </row>
    <row r="1076" spans="1:3">
      <c r="A1076" s="567">
        <v>3530</v>
      </c>
      <c r="B1076" s="568">
        <v>5</v>
      </c>
      <c r="C1076" s="3" t="str">
        <f t="shared" si="16"/>
        <v>1 - National</v>
      </c>
    </row>
    <row r="1077" spans="1:3">
      <c r="A1077" s="567">
        <v>3531</v>
      </c>
      <c r="B1077" s="568">
        <v>5</v>
      </c>
      <c r="C1077" s="3" t="str">
        <f t="shared" si="16"/>
        <v>1 - National</v>
      </c>
    </row>
    <row r="1078" spans="1:3">
      <c r="A1078" s="567">
        <v>3533</v>
      </c>
      <c r="B1078" s="568">
        <v>5</v>
      </c>
      <c r="C1078" s="3" t="str">
        <f t="shared" si="16"/>
        <v>1 - National</v>
      </c>
    </row>
    <row r="1079" spans="1:3">
      <c r="A1079" s="567">
        <v>3537</v>
      </c>
      <c r="B1079" s="568">
        <v>5</v>
      </c>
      <c r="C1079" s="3" t="str">
        <f t="shared" si="16"/>
        <v>1 - National</v>
      </c>
    </row>
    <row r="1080" spans="1:3">
      <c r="A1080" s="567">
        <v>3540</v>
      </c>
      <c r="B1080" s="568">
        <v>5</v>
      </c>
      <c r="C1080" s="3" t="str">
        <f t="shared" si="16"/>
        <v>1 - National</v>
      </c>
    </row>
    <row r="1081" spans="1:3">
      <c r="A1081" s="567">
        <v>3542</v>
      </c>
      <c r="B1081" s="568">
        <v>5</v>
      </c>
      <c r="C1081" s="3" t="str">
        <f t="shared" si="16"/>
        <v>1 - National</v>
      </c>
    </row>
    <row r="1082" spans="1:3">
      <c r="A1082" s="567">
        <v>3544</v>
      </c>
      <c r="B1082" s="568">
        <v>5</v>
      </c>
      <c r="C1082" s="3" t="str">
        <f t="shared" si="16"/>
        <v>1 - National</v>
      </c>
    </row>
    <row r="1083" spans="1:3">
      <c r="A1083" s="567">
        <v>3546</v>
      </c>
      <c r="B1083" s="568">
        <v>5</v>
      </c>
      <c r="C1083" s="3" t="str">
        <f t="shared" si="16"/>
        <v>1 - National</v>
      </c>
    </row>
    <row r="1084" spans="1:3">
      <c r="A1084" s="567">
        <v>3549</v>
      </c>
      <c r="B1084" s="568">
        <v>5</v>
      </c>
      <c r="C1084" s="3" t="str">
        <f t="shared" si="16"/>
        <v>1 - National</v>
      </c>
    </row>
    <row r="1085" spans="1:3">
      <c r="A1085" s="567">
        <v>3550</v>
      </c>
      <c r="B1085" s="568">
        <v>2</v>
      </c>
      <c r="C1085" s="3" t="str">
        <f t="shared" si="16"/>
        <v>1 - National</v>
      </c>
    </row>
    <row r="1086" spans="1:3">
      <c r="A1086" s="567">
        <v>3551</v>
      </c>
      <c r="B1086" s="568">
        <v>5</v>
      </c>
      <c r="C1086" s="3" t="str">
        <f t="shared" si="16"/>
        <v>1 - National</v>
      </c>
    </row>
    <row r="1087" spans="1:3">
      <c r="A1087" s="567">
        <v>3555</v>
      </c>
      <c r="B1087" s="568">
        <v>2</v>
      </c>
      <c r="C1087" s="3" t="str">
        <f t="shared" si="16"/>
        <v>1 - National</v>
      </c>
    </row>
    <row r="1088" spans="1:3">
      <c r="A1088" s="567">
        <v>3556</v>
      </c>
      <c r="B1088" s="568">
        <v>2</v>
      </c>
      <c r="C1088" s="3" t="str">
        <f t="shared" si="16"/>
        <v>1 - National</v>
      </c>
    </row>
    <row r="1089" spans="1:3">
      <c r="A1089" s="567">
        <v>3557</v>
      </c>
      <c r="B1089" s="568">
        <v>2</v>
      </c>
      <c r="C1089" s="3" t="str">
        <f t="shared" si="16"/>
        <v>1 - National</v>
      </c>
    </row>
    <row r="1090" spans="1:3">
      <c r="A1090" s="567">
        <v>3558</v>
      </c>
      <c r="B1090" s="568">
        <v>5</v>
      </c>
      <c r="C1090" s="3" t="str">
        <f t="shared" si="16"/>
        <v>1 - National</v>
      </c>
    </row>
    <row r="1091" spans="1:3">
      <c r="A1091" s="567">
        <v>3559</v>
      </c>
      <c r="B1091" s="568">
        <v>5</v>
      </c>
      <c r="C1091" s="3" t="str">
        <f t="shared" ref="C1091:C1154" si="17">IF(B1091&lt;=5,"1 - National",IF(B1091=6,"2 - National Remote","3 - National Very Remote"))</f>
        <v>1 - National</v>
      </c>
    </row>
    <row r="1092" spans="1:3">
      <c r="A1092" s="567">
        <v>3561</v>
      </c>
      <c r="B1092" s="568">
        <v>5</v>
      </c>
      <c r="C1092" s="3" t="str">
        <f t="shared" si="17"/>
        <v>1 - National</v>
      </c>
    </row>
    <row r="1093" spans="1:3">
      <c r="A1093" s="567">
        <v>3562</v>
      </c>
      <c r="B1093" s="568">
        <v>5</v>
      </c>
      <c r="C1093" s="3" t="str">
        <f t="shared" si="17"/>
        <v>1 - National</v>
      </c>
    </row>
    <row r="1094" spans="1:3">
      <c r="A1094" s="567">
        <v>3563</v>
      </c>
      <c r="B1094" s="568">
        <v>5</v>
      </c>
      <c r="C1094" s="3" t="str">
        <f t="shared" si="17"/>
        <v>1 - National</v>
      </c>
    </row>
    <row r="1095" spans="1:3">
      <c r="A1095" s="567">
        <v>3564</v>
      </c>
      <c r="B1095" s="568">
        <v>5</v>
      </c>
      <c r="C1095" s="3" t="str">
        <f t="shared" si="17"/>
        <v>1 - National</v>
      </c>
    </row>
    <row r="1096" spans="1:3">
      <c r="A1096" s="567">
        <v>3565</v>
      </c>
      <c r="B1096" s="568">
        <v>5</v>
      </c>
      <c r="C1096" s="3" t="str">
        <f t="shared" si="17"/>
        <v>1 - National</v>
      </c>
    </row>
    <row r="1097" spans="1:3">
      <c r="A1097" s="567">
        <v>3566</v>
      </c>
      <c r="B1097" s="568">
        <v>5</v>
      </c>
      <c r="C1097" s="3" t="str">
        <f t="shared" si="17"/>
        <v>1 - National</v>
      </c>
    </row>
    <row r="1098" spans="1:3">
      <c r="A1098" s="567">
        <v>3567</v>
      </c>
      <c r="B1098" s="568">
        <v>5</v>
      </c>
      <c r="C1098" s="3" t="str">
        <f t="shared" si="17"/>
        <v>1 - National</v>
      </c>
    </row>
    <row r="1099" spans="1:3">
      <c r="A1099" s="567">
        <v>3568</v>
      </c>
      <c r="B1099" s="568">
        <v>5</v>
      </c>
      <c r="C1099" s="3" t="str">
        <f t="shared" si="17"/>
        <v>1 - National</v>
      </c>
    </row>
    <row r="1100" spans="1:3">
      <c r="A1100" s="567">
        <v>3570</v>
      </c>
      <c r="B1100" s="568">
        <v>5</v>
      </c>
      <c r="C1100" s="3" t="str">
        <f t="shared" si="17"/>
        <v>1 - National</v>
      </c>
    </row>
    <row r="1101" spans="1:3">
      <c r="A1101" s="567">
        <v>3571</v>
      </c>
      <c r="B1101" s="568">
        <v>5</v>
      </c>
      <c r="C1101" s="3" t="str">
        <f t="shared" si="17"/>
        <v>1 - National</v>
      </c>
    </row>
    <row r="1102" spans="1:3">
      <c r="A1102" s="567">
        <v>3572</v>
      </c>
      <c r="B1102" s="568">
        <v>5</v>
      </c>
      <c r="C1102" s="3" t="str">
        <f t="shared" si="17"/>
        <v>1 - National</v>
      </c>
    </row>
    <row r="1103" spans="1:3">
      <c r="A1103" s="567">
        <v>3573</v>
      </c>
      <c r="B1103" s="568">
        <v>5</v>
      </c>
      <c r="C1103" s="3" t="str">
        <f t="shared" si="17"/>
        <v>1 - National</v>
      </c>
    </row>
    <row r="1104" spans="1:3">
      <c r="A1104" s="567">
        <v>3575</v>
      </c>
      <c r="B1104" s="568">
        <v>5</v>
      </c>
      <c r="C1104" s="3" t="str">
        <f t="shared" si="17"/>
        <v>1 - National</v>
      </c>
    </row>
    <row r="1105" spans="1:3">
      <c r="A1105" s="567">
        <v>3576</v>
      </c>
      <c r="B1105" s="568">
        <v>5</v>
      </c>
      <c r="C1105" s="3" t="str">
        <f t="shared" si="17"/>
        <v>1 - National</v>
      </c>
    </row>
    <row r="1106" spans="1:3">
      <c r="A1106" s="567">
        <v>3579</v>
      </c>
      <c r="B1106" s="568">
        <v>5</v>
      </c>
      <c r="C1106" s="3" t="str">
        <f t="shared" si="17"/>
        <v>1 - National</v>
      </c>
    </row>
    <row r="1107" spans="1:3">
      <c r="A1107" s="567">
        <v>3580</v>
      </c>
      <c r="B1107" s="568">
        <v>5</v>
      </c>
      <c r="C1107" s="3" t="str">
        <f t="shared" si="17"/>
        <v>1 - National</v>
      </c>
    </row>
    <row r="1108" spans="1:3">
      <c r="A1108" s="567">
        <v>3581</v>
      </c>
      <c r="B1108" s="568">
        <v>5</v>
      </c>
      <c r="C1108" s="3" t="str">
        <f t="shared" si="17"/>
        <v>1 - National</v>
      </c>
    </row>
    <row r="1109" spans="1:3">
      <c r="A1109" s="567">
        <v>3583</v>
      </c>
      <c r="B1109" s="568">
        <v>5</v>
      </c>
      <c r="C1109" s="3" t="str">
        <f t="shared" si="17"/>
        <v>1 - National</v>
      </c>
    </row>
    <row r="1110" spans="1:3">
      <c r="A1110" s="567">
        <v>3584</v>
      </c>
      <c r="B1110" s="568">
        <v>5</v>
      </c>
      <c r="C1110" s="3" t="str">
        <f t="shared" si="17"/>
        <v>1 - National</v>
      </c>
    </row>
    <row r="1111" spans="1:3">
      <c r="A1111" s="567">
        <v>3585</v>
      </c>
      <c r="B1111" s="568">
        <v>5</v>
      </c>
      <c r="C1111" s="3" t="str">
        <f t="shared" si="17"/>
        <v>1 - National</v>
      </c>
    </row>
    <row r="1112" spans="1:3">
      <c r="A1112" s="567">
        <v>3586</v>
      </c>
      <c r="B1112" s="568">
        <v>5</v>
      </c>
      <c r="C1112" s="3" t="str">
        <f t="shared" si="17"/>
        <v>1 - National</v>
      </c>
    </row>
    <row r="1113" spans="1:3">
      <c r="A1113" s="567">
        <v>3588</v>
      </c>
      <c r="B1113" s="568">
        <v>4</v>
      </c>
      <c r="C1113" s="3" t="str">
        <f t="shared" si="17"/>
        <v>1 - National</v>
      </c>
    </row>
    <row r="1114" spans="1:3">
      <c r="A1114" s="567">
        <v>3589</v>
      </c>
      <c r="B1114" s="568">
        <v>4</v>
      </c>
      <c r="C1114" s="3" t="str">
        <f t="shared" si="17"/>
        <v>1 - National</v>
      </c>
    </row>
    <row r="1115" spans="1:3">
      <c r="A1115" s="567">
        <v>3590</v>
      </c>
      <c r="B1115" s="568">
        <v>5</v>
      </c>
      <c r="C1115" s="3" t="str">
        <f t="shared" si="17"/>
        <v>1 - National</v>
      </c>
    </row>
    <row r="1116" spans="1:3">
      <c r="A1116" s="567">
        <v>3591</v>
      </c>
      <c r="B1116" s="568">
        <v>5</v>
      </c>
      <c r="C1116" s="3" t="str">
        <f t="shared" si="17"/>
        <v>1 - National</v>
      </c>
    </row>
    <row r="1117" spans="1:3">
      <c r="A1117" s="567">
        <v>3594</v>
      </c>
      <c r="B1117" s="568">
        <v>5</v>
      </c>
      <c r="C1117" s="3" t="str">
        <f t="shared" si="17"/>
        <v>1 - National</v>
      </c>
    </row>
    <row r="1118" spans="1:3">
      <c r="A1118" s="567">
        <v>3595</v>
      </c>
      <c r="B1118" s="568">
        <v>5</v>
      </c>
      <c r="C1118" s="3" t="str">
        <f t="shared" si="17"/>
        <v>1 - National</v>
      </c>
    </row>
    <row r="1119" spans="1:3">
      <c r="A1119" s="567">
        <v>3596</v>
      </c>
      <c r="B1119" s="568">
        <v>5</v>
      </c>
      <c r="C1119" s="3" t="str">
        <f t="shared" si="17"/>
        <v>1 - National</v>
      </c>
    </row>
    <row r="1120" spans="1:3">
      <c r="A1120" s="567">
        <v>3597</v>
      </c>
      <c r="B1120" s="568">
        <v>5</v>
      </c>
      <c r="C1120" s="3" t="str">
        <f t="shared" si="17"/>
        <v>1 - National</v>
      </c>
    </row>
    <row r="1121" spans="1:3">
      <c r="A1121" s="567">
        <v>3599</v>
      </c>
      <c r="B1121" s="568">
        <v>5</v>
      </c>
      <c r="C1121" s="3" t="str">
        <f t="shared" si="17"/>
        <v>1 - National</v>
      </c>
    </row>
    <row r="1122" spans="1:3">
      <c r="A1122" s="567">
        <v>3607</v>
      </c>
      <c r="B1122" s="568">
        <v>5</v>
      </c>
      <c r="C1122" s="3" t="str">
        <f t="shared" si="17"/>
        <v>1 - National</v>
      </c>
    </row>
    <row r="1123" spans="1:3">
      <c r="A1123" s="567">
        <v>3608</v>
      </c>
      <c r="B1123" s="568">
        <v>5</v>
      </c>
      <c r="C1123" s="3" t="str">
        <f t="shared" si="17"/>
        <v>1 - National</v>
      </c>
    </row>
    <row r="1124" spans="1:3">
      <c r="A1124" s="567">
        <v>3610</v>
      </c>
      <c r="B1124" s="568">
        <v>5</v>
      </c>
      <c r="C1124" s="3" t="str">
        <f t="shared" si="17"/>
        <v>1 - National</v>
      </c>
    </row>
    <row r="1125" spans="1:3">
      <c r="A1125" s="567">
        <v>3612</v>
      </c>
      <c r="B1125" s="568">
        <v>5</v>
      </c>
      <c r="C1125" s="3" t="str">
        <f t="shared" si="17"/>
        <v>1 - National</v>
      </c>
    </row>
    <row r="1126" spans="1:3">
      <c r="A1126" s="567">
        <v>3614</v>
      </c>
      <c r="B1126" s="568">
        <v>3</v>
      </c>
      <c r="C1126" s="3" t="str">
        <f t="shared" si="17"/>
        <v>1 - National</v>
      </c>
    </row>
    <row r="1127" spans="1:3">
      <c r="A1127" s="567">
        <v>3616</v>
      </c>
      <c r="B1127" s="568">
        <v>5</v>
      </c>
      <c r="C1127" s="3" t="str">
        <f t="shared" si="17"/>
        <v>1 - National</v>
      </c>
    </row>
    <row r="1128" spans="1:3">
      <c r="A1128" s="567">
        <v>3617</v>
      </c>
      <c r="B1128" s="568">
        <v>5</v>
      </c>
      <c r="C1128" s="3" t="str">
        <f t="shared" si="17"/>
        <v>1 - National</v>
      </c>
    </row>
    <row r="1129" spans="1:3">
      <c r="A1129" s="567">
        <v>3618</v>
      </c>
      <c r="B1129" s="568">
        <v>5</v>
      </c>
      <c r="C1129" s="3" t="str">
        <f t="shared" si="17"/>
        <v>1 - National</v>
      </c>
    </row>
    <row r="1130" spans="1:3">
      <c r="A1130" s="567">
        <v>3620</v>
      </c>
      <c r="B1130" s="568">
        <v>4</v>
      </c>
      <c r="C1130" s="3" t="str">
        <f t="shared" si="17"/>
        <v>1 - National</v>
      </c>
    </row>
    <row r="1131" spans="1:3">
      <c r="A1131" s="567">
        <v>3621</v>
      </c>
      <c r="B1131" s="568">
        <v>4</v>
      </c>
      <c r="C1131" s="3" t="str">
        <f t="shared" si="17"/>
        <v>1 - National</v>
      </c>
    </row>
    <row r="1132" spans="1:3">
      <c r="A1132" s="567">
        <v>3622</v>
      </c>
      <c r="B1132" s="568">
        <v>5</v>
      </c>
      <c r="C1132" s="3" t="str">
        <f t="shared" si="17"/>
        <v>1 - National</v>
      </c>
    </row>
    <row r="1133" spans="1:3">
      <c r="A1133" s="567">
        <v>3623</v>
      </c>
      <c r="B1133" s="568">
        <v>5</v>
      </c>
      <c r="C1133" s="3" t="str">
        <f t="shared" si="17"/>
        <v>1 - National</v>
      </c>
    </row>
    <row r="1134" spans="1:3">
      <c r="A1134" s="567">
        <v>3624</v>
      </c>
      <c r="B1134" s="568">
        <v>5</v>
      </c>
      <c r="C1134" s="3" t="str">
        <f t="shared" si="17"/>
        <v>1 - National</v>
      </c>
    </row>
    <row r="1135" spans="1:3">
      <c r="A1135" s="567">
        <v>3629</v>
      </c>
      <c r="B1135" s="568">
        <v>3</v>
      </c>
      <c r="C1135" s="3" t="str">
        <f t="shared" si="17"/>
        <v>1 - National</v>
      </c>
    </row>
    <row r="1136" spans="1:3">
      <c r="A1136" s="567">
        <v>3630</v>
      </c>
      <c r="B1136" s="568">
        <v>5</v>
      </c>
      <c r="C1136" s="3" t="str">
        <f t="shared" si="17"/>
        <v>1 - National</v>
      </c>
    </row>
    <row r="1137" spans="1:3">
      <c r="A1137" s="567">
        <v>3631</v>
      </c>
      <c r="B1137" s="568">
        <v>3</v>
      </c>
      <c r="C1137" s="3" t="str">
        <f t="shared" si="17"/>
        <v>1 - National</v>
      </c>
    </row>
    <row r="1138" spans="1:3">
      <c r="A1138" s="567">
        <v>3633</v>
      </c>
      <c r="B1138" s="568">
        <v>3</v>
      </c>
      <c r="C1138" s="3" t="str">
        <f t="shared" si="17"/>
        <v>1 - National</v>
      </c>
    </row>
    <row r="1139" spans="1:3">
      <c r="A1139" s="567">
        <v>3634</v>
      </c>
      <c r="B1139" s="568">
        <v>3</v>
      </c>
      <c r="C1139" s="3" t="str">
        <f t="shared" si="17"/>
        <v>1 - National</v>
      </c>
    </row>
    <row r="1140" spans="1:3">
      <c r="A1140" s="567">
        <v>3635</v>
      </c>
      <c r="B1140" s="568">
        <v>5</v>
      </c>
      <c r="C1140" s="3" t="str">
        <f t="shared" si="17"/>
        <v>1 - National</v>
      </c>
    </row>
    <row r="1141" spans="1:3">
      <c r="A1141" s="567">
        <v>3636</v>
      </c>
      <c r="B1141" s="568">
        <v>5</v>
      </c>
      <c r="C1141" s="3" t="str">
        <f t="shared" si="17"/>
        <v>1 - National</v>
      </c>
    </row>
    <row r="1142" spans="1:3">
      <c r="A1142" s="567">
        <v>3637</v>
      </c>
      <c r="B1142" s="568">
        <v>5</v>
      </c>
      <c r="C1142" s="3" t="str">
        <f t="shared" si="17"/>
        <v>1 - National</v>
      </c>
    </row>
    <row r="1143" spans="1:3">
      <c r="A1143" s="567">
        <v>3638</v>
      </c>
      <c r="B1143" s="568">
        <v>5</v>
      </c>
      <c r="C1143" s="3" t="str">
        <f t="shared" si="17"/>
        <v>1 - National</v>
      </c>
    </row>
    <row r="1144" spans="1:3">
      <c r="A1144" s="567">
        <v>3639</v>
      </c>
      <c r="B1144" s="568">
        <v>5</v>
      </c>
      <c r="C1144" s="3" t="str">
        <f t="shared" si="17"/>
        <v>1 - National</v>
      </c>
    </row>
    <row r="1145" spans="1:3">
      <c r="A1145" s="567">
        <v>3640</v>
      </c>
      <c r="B1145" s="568">
        <v>5</v>
      </c>
      <c r="C1145" s="3" t="str">
        <f t="shared" si="17"/>
        <v>1 - National</v>
      </c>
    </row>
    <row r="1146" spans="1:3">
      <c r="A1146" s="567">
        <v>3641</v>
      </c>
      <c r="B1146" s="568">
        <v>5</v>
      </c>
      <c r="C1146" s="3" t="str">
        <f t="shared" si="17"/>
        <v>1 - National</v>
      </c>
    </row>
    <row r="1147" spans="1:3">
      <c r="A1147" s="567">
        <v>3644</v>
      </c>
      <c r="B1147" s="568">
        <v>4</v>
      </c>
      <c r="C1147" s="3" t="str">
        <f t="shared" si="17"/>
        <v>1 - National</v>
      </c>
    </row>
    <row r="1148" spans="1:3">
      <c r="A1148" s="567">
        <v>3646</v>
      </c>
      <c r="B1148" s="568">
        <v>5</v>
      </c>
      <c r="C1148" s="3" t="str">
        <f t="shared" si="17"/>
        <v>1 - National</v>
      </c>
    </row>
    <row r="1149" spans="1:3">
      <c r="A1149" s="567">
        <v>3647</v>
      </c>
      <c r="B1149" s="568">
        <v>5</v>
      </c>
      <c r="C1149" s="3" t="str">
        <f t="shared" si="17"/>
        <v>1 - National</v>
      </c>
    </row>
    <row r="1150" spans="1:3">
      <c r="A1150" s="567">
        <v>3649</v>
      </c>
      <c r="B1150" s="568">
        <v>5</v>
      </c>
      <c r="C1150" s="3" t="str">
        <f t="shared" si="17"/>
        <v>1 - National</v>
      </c>
    </row>
    <row r="1151" spans="1:3">
      <c r="A1151" s="567">
        <v>3658</v>
      </c>
      <c r="B1151" s="568">
        <v>5</v>
      </c>
      <c r="C1151" s="3" t="str">
        <f t="shared" si="17"/>
        <v>1 - National</v>
      </c>
    </row>
    <row r="1152" spans="1:3">
      <c r="A1152" s="567">
        <v>3659</v>
      </c>
      <c r="B1152" s="568">
        <v>5</v>
      </c>
      <c r="C1152" s="3" t="str">
        <f t="shared" si="17"/>
        <v>1 - National</v>
      </c>
    </row>
    <row r="1153" spans="1:3">
      <c r="A1153" s="567">
        <v>3660</v>
      </c>
      <c r="B1153" s="568">
        <v>5</v>
      </c>
      <c r="C1153" s="3" t="str">
        <f t="shared" si="17"/>
        <v>1 - National</v>
      </c>
    </row>
    <row r="1154" spans="1:3">
      <c r="A1154" s="567">
        <v>3662</v>
      </c>
      <c r="B1154" s="568">
        <v>5</v>
      </c>
      <c r="C1154" s="3" t="str">
        <f t="shared" si="17"/>
        <v>1 - National</v>
      </c>
    </row>
    <row r="1155" spans="1:3">
      <c r="A1155" s="567">
        <v>3663</v>
      </c>
      <c r="B1155" s="568">
        <v>5</v>
      </c>
      <c r="C1155" s="3" t="str">
        <f t="shared" ref="C1155:C1218" si="18">IF(B1155&lt;=5,"1 - National",IF(B1155=6,"2 - National Remote","3 - National Very Remote"))</f>
        <v>1 - National</v>
      </c>
    </row>
    <row r="1156" spans="1:3">
      <c r="A1156" s="567">
        <v>3664</v>
      </c>
      <c r="B1156" s="568">
        <v>5</v>
      </c>
      <c r="C1156" s="3" t="str">
        <f t="shared" si="18"/>
        <v>1 - National</v>
      </c>
    </row>
    <row r="1157" spans="1:3">
      <c r="A1157" s="567">
        <v>3665</v>
      </c>
      <c r="B1157" s="568">
        <v>5</v>
      </c>
      <c r="C1157" s="3" t="str">
        <f t="shared" si="18"/>
        <v>1 - National</v>
      </c>
    </row>
    <row r="1158" spans="1:3">
      <c r="A1158" s="567">
        <v>3666</v>
      </c>
      <c r="B1158" s="568">
        <v>5</v>
      </c>
      <c r="C1158" s="3" t="str">
        <f t="shared" si="18"/>
        <v>1 - National</v>
      </c>
    </row>
    <row r="1159" spans="1:3">
      <c r="A1159" s="567">
        <v>3669</v>
      </c>
      <c r="B1159" s="568">
        <v>5</v>
      </c>
      <c r="C1159" s="3" t="str">
        <f t="shared" si="18"/>
        <v>1 - National</v>
      </c>
    </row>
    <row r="1160" spans="1:3">
      <c r="A1160" s="567">
        <v>3670</v>
      </c>
      <c r="B1160" s="568">
        <v>4</v>
      </c>
      <c r="C1160" s="3" t="str">
        <f t="shared" si="18"/>
        <v>1 - National</v>
      </c>
    </row>
    <row r="1161" spans="1:3">
      <c r="A1161" s="567">
        <v>3672</v>
      </c>
      <c r="B1161" s="568">
        <v>4</v>
      </c>
      <c r="C1161" s="3" t="str">
        <f t="shared" si="18"/>
        <v>1 - National</v>
      </c>
    </row>
    <row r="1162" spans="1:3">
      <c r="A1162" s="567">
        <v>3673</v>
      </c>
      <c r="B1162" s="568">
        <v>5</v>
      </c>
      <c r="C1162" s="3" t="str">
        <f t="shared" si="18"/>
        <v>1 - National</v>
      </c>
    </row>
    <row r="1163" spans="1:3">
      <c r="A1163" s="567">
        <v>3675</v>
      </c>
      <c r="B1163" s="568">
        <v>5</v>
      </c>
      <c r="C1163" s="3" t="str">
        <f t="shared" si="18"/>
        <v>1 - National</v>
      </c>
    </row>
    <row r="1164" spans="1:3">
      <c r="A1164" s="567">
        <v>3677</v>
      </c>
      <c r="B1164" s="568">
        <v>3</v>
      </c>
      <c r="C1164" s="3" t="str">
        <f t="shared" si="18"/>
        <v>1 - National</v>
      </c>
    </row>
    <row r="1165" spans="1:3">
      <c r="A1165" s="567">
        <v>3678</v>
      </c>
      <c r="B1165" s="568">
        <v>5</v>
      </c>
      <c r="C1165" s="3" t="str">
        <f t="shared" si="18"/>
        <v>1 - National</v>
      </c>
    </row>
    <row r="1166" spans="1:3">
      <c r="A1166" s="567">
        <v>3682</v>
      </c>
      <c r="B1166" s="568">
        <v>3</v>
      </c>
      <c r="C1166" s="3" t="str">
        <f t="shared" si="18"/>
        <v>1 - National</v>
      </c>
    </row>
    <row r="1167" spans="1:3">
      <c r="A1167" s="567">
        <v>3683</v>
      </c>
      <c r="B1167" s="568">
        <v>5</v>
      </c>
      <c r="C1167" s="3" t="str">
        <f t="shared" si="18"/>
        <v>1 - National</v>
      </c>
    </row>
    <row r="1168" spans="1:3">
      <c r="A1168" s="567">
        <v>3685</v>
      </c>
      <c r="B1168" s="568">
        <v>5</v>
      </c>
      <c r="C1168" s="3" t="str">
        <f t="shared" si="18"/>
        <v>1 - National</v>
      </c>
    </row>
    <row r="1169" spans="1:3">
      <c r="A1169" s="567">
        <v>3687</v>
      </c>
      <c r="B1169" s="568">
        <v>4</v>
      </c>
      <c r="C1169" s="3" t="str">
        <f t="shared" si="18"/>
        <v>1 - National</v>
      </c>
    </row>
    <row r="1170" spans="1:3">
      <c r="A1170" s="567">
        <v>3688</v>
      </c>
      <c r="B1170" s="568">
        <v>2</v>
      </c>
      <c r="C1170" s="3" t="str">
        <f t="shared" si="18"/>
        <v>1 - National</v>
      </c>
    </row>
    <row r="1171" spans="1:3">
      <c r="A1171" s="567">
        <v>3690</v>
      </c>
      <c r="B1171" s="568">
        <v>2</v>
      </c>
      <c r="C1171" s="3" t="str">
        <f t="shared" si="18"/>
        <v>1 - National</v>
      </c>
    </row>
    <row r="1172" spans="1:3">
      <c r="A1172" s="567">
        <v>3691</v>
      </c>
      <c r="B1172" s="568">
        <v>2</v>
      </c>
      <c r="C1172" s="3" t="str">
        <f t="shared" si="18"/>
        <v>1 - National</v>
      </c>
    </row>
    <row r="1173" spans="1:3">
      <c r="A1173" s="567">
        <v>3694</v>
      </c>
      <c r="B1173" s="568">
        <v>2</v>
      </c>
      <c r="C1173" s="3" t="str">
        <f t="shared" si="18"/>
        <v>1 - National</v>
      </c>
    </row>
    <row r="1174" spans="1:3">
      <c r="A1174" s="567">
        <v>3695</v>
      </c>
      <c r="B1174" s="568">
        <v>5</v>
      </c>
      <c r="C1174" s="3" t="str">
        <f t="shared" si="18"/>
        <v>1 - National</v>
      </c>
    </row>
    <row r="1175" spans="1:3">
      <c r="A1175" s="567">
        <v>3697</v>
      </c>
      <c r="B1175" s="568">
        <v>5</v>
      </c>
      <c r="C1175" s="3" t="str">
        <f t="shared" si="18"/>
        <v>1 - National</v>
      </c>
    </row>
    <row r="1176" spans="1:3">
      <c r="A1176" s="567">
        <v>3698</v>
      </c>
      <c r="B1176" s="568">
        <v>5</v>
      </c>
      <c r="C1176" s="3" t="str">
        <f t="shared" si="18"/>
        <v>1 - National</v>
      </c>
    </row>
    <row r="1177" spans="1:3">
      <c r="A1177" s="567">
        <v>3699</v>
      </c>
      <c r="B1177" s="568">
        <v>5</v>
      </c>
      <c r="C1177" s="3" t="str">
        <f t="shared" si="18"/>
        <v>1 - National</v>
      </c>
    </row>
    <row r="1178" spans="1:3">
      <c r="A1178" s="567">
        <v>3700</v>
      </c>
      <c r="B1178" s="568">
        <v>5</v>
      </c>
      <c r="C1178" s="3" t="str">
        <f t="shared" si="18"/>
        <v>1 - National</v>
      </c>
    </row>
    <row r="1179" spans="1:3">
      <c r="A1179" s="567">
        <v>3701</v>
      </c>
      <c r="B1179" s="568">
        <v>5</v>
      </c>
      <c r="C1179" s="3" t="str">
        <f t="shared" si="18"/>
        <v>1 - National</v>
      </c>
    </row>
    <row r="1180" spans="1:3">
      <c r="A1180" s="567">
        <v>3704</v>
      </c>
      <c r="B1180" s="568">
        <v>5</v>
      </c>
      <c r="C1180" s="3" t="str">
        <f t="shared" si="18"/>
        <v>1 - National</v>
      </c>
    </row>
    <row r="1181" spans="1:3">
      <c r="A1181" s="567">
        <v>3705</v>
      </c>
      <c r="B1181" s="568">
        <v>5</v>
      </c>
      <c r="C1181" s="3" t="str">
        <f t="shared" si="18"/>
        <v>1 - National</v>
      </c>
    </row>
    <row r="1182" spans="1:3">
      <c r="A1182" s="567">
        <v>3707</v>
      </c>
      <c r="B1182" s="568">
        <v>5</v>
      </c>
      <c r="C1182" s="3" t="str">
        <f t="shared" si="18"/>
        <v>1 - National</v>
      </c>
    </row>
    <row r="1183" spans="1:3">
      <c r="A1183" s="567">
        <v>3708</v>
      </c>
      <c r="B1183" s="568">
        <v>5</v>
      </c>
      <c r="C1183" s="3" t="str">
        <f t="shared" si="18"/>
        <v>1 - National</v>
      </c>
    </row>
    <row r="1184" spans="1:3">
      <c r="A1184" s="567">
        <v>3709</v>
      </c>
      <c r="B1184" s="568">
        <v>5</v>
      </c>
      <c r="C1184" s="3" t="str">
        <f t="shared" si="18"/>
        <v>1 - National</v>
      </c>
    </row>
    <row r="1185" spans="1:3">
      <c r="A1185" s="567">
        <v>3711</v>
      </c>
      <c r="B1185" s="568">
        <v>5</v>
      </c>
      <c r="C1185" s="3" t="str">
        <f t="shared" si="18"/>
        <v>1 - National</v>
      </c>
    </row>
    <row r="1186" spans="1:3">
      <c r="A1186" s="567">
        <v>3712</v>
      </c>
      <c r="B1186" s="568">
        <v>5</v>
      </c>
      <c r="C1186" s="3" t="str">
        <f t="shared" si="18"/>
        <v>1 - National</v>
      </c>
    </row>
    <row r="1187" spans="1:3">
      <c r="A1187" s="567">
        <v>3713</v>
      </c>
      <c r="B1187" s="568">
        <v>5</v>
      </c>
      <c r="C1187" s="3" t="str">
        <f t="shared" si="18"/>
        <v>1 - National</v>
      </c>
    </row>
    <row r="1188" spans="1:3">
      <c r="A1188" s="567">
        <v>3714</v>
      </c>
      <c r="B1188" s="568">
        <v>5</v>
      </c>
      <c r="C1188" s="3" t="str">
        <f t="shared" si="18"/>
        <v>1 - National</v>
      </c>
    </row>
    <row r="1189" spans="1:3">
      <c r="A1189" s="567">
        <v>3715</v>
      </c>
      <c r="B1189" s="568">
        <v>5</v>
      </c>
      <c r="C1189" s="3" t="str">
        <f t="shared" si="18"/>
        <v>1 - National</v>
      </c>
    </row>
    <row r="1190" spans="1:3">
      <c r="A1190" s="567">
        <v>3717</v>
      </c>
      <c r="B1190" s="568">
        <v>5</v>
      </c>
      <c r="C1190" s="3" t="str">
        <f t="shared" si="18"/>
        <v>1 - National</v>
      </c>
    </row>
    <row r="1191" spans="1:3">
      <c r="A1191" s="567">
        <v>3718</v>
      </c>
      <c r="B1191" s="568">
        <v>5</v>
      </c>
      <c r="C1191" s="3" t="str">
        <f t="shared" si="18"/>
        <v>1 - National</v>
      </c>
    </row>
    <row r="1192" spans="1:3">
      <c r="A1192" s="567">
        <v>3719</v>
      </c>
      <c r="B1192" s="568">
        <v>5</v>
      </c>
      <c r="C1192" s="3" t="str">
        <f t="shared" si="18"/>
        <v>1 - National</v>
      </c>
    </row>
    <row r="1193" spans="1:3">
      <c r="A1193" s="567">
        <v>3720</v>
      </c>
      <c r="B1193" s="568">
        <v>5</v>
      </c>
      <c r="C1193" s="3" t="str">
        <f t="shared" si="18"/>
        <v>1 - National</v>
      </c>
    </row>
    <row r="1194" spans="1:3">
      <c r="A1194" s="567">
        <v>3722</v>
      </c>
      <c r="B1194" s="568">
        <v>5</v>
      </c>
      <c r="C1194" s="3" t="str">
        <f t="shared" si="18"/>
        <v>1 - National</v>
      </c>
    </row>
    <row r="1195" spans="1:3">
      <c r="A1195" s="567">
        <v>3723</v>
      </c>
      <c r="B1195" s="568">
        <v>5</v>
      </c>
      <c r="C1195" s="3" t="str">
        <f t="shared" si="18"/>
        <v>1 - National</v>
      </c>
    </row>
    <row r="1196" spans="1:3">
      <c r="A1196" s="567">
        <v>3725</v>
      </c>
      <c r="B1196" s="568">
        <v>5</v>
      </c>
      <c r="C1196" s="3" t="str">
        <f t="shared" si="18"/>
        <v>1 - National</v>
      </c>
    </row>
    <row r="1197" spans="1:3">
      <c r="A1197" s="567">
        <v>3726</v>
      </c>
      <c r="B1197" s="568">
        <v>5</v>
      </c>
      <c r="C1197" s="3" t="str">
        <f t="shared" si="18"/>
        <v>1 - National</v>
      </c>
    </row>
    <row r="1198" spans="1:3">
      <c r="A1198" s="567">
        <v>3727</v>
      </c>
      <c r="B1198" s="568">
        <v>5</v>
      </c>
      <c r="C1198" s="3" t="str">
        <f t="shared" si="18"/>
        <v>1 - National</v>
      </c>
    </row>
    <row r="1199" spans="1:3">
      <c r="A1199" s="567">
        <v>3728</v>
      </c>
      <c r="B1199" s="568">
        <v>5</v>
      </c>
      <c r="C1199" s="3" t="str">
        <f t="shared" si="18"/>
        <v>1 - National</v>
      </c>
    </row>
    <row r="1200" spans="1:3">
      <c r="A1200" s="567">
        <v>3730</v>
      </c>
      <c r="B1200" s="568">
        <v>5</v>
      </c>
      <c r="C1200" s="3" t="str">
        <f t="shared" si="18"/>
        <v>1 - National</v>
      </c>
    </row>
    <row r="1201" spans="1:3">
      <c r="A1201" s="567">
        <v>3732</v>
      </c>
      <c r="B1201" s="568">
        <v>5</v>
      </c>
      <c r="C1201" s="3" t="str">
        <f t="shared" si="18"/>
        <v>1 - National</v>
      </c>
    </row>
    <row r="1202" spans="1:3">
      <c r="A1202" s="567">
        <v>3733</v>
      </c>
      <c r="B1202" s="568">
        <v>5</v>
      </c>
      <c r="C1202" s="3" t="str">
        <f t="shared" si="18"/>
        <v>1 - National</v>
      </c>
    </row>
    <row r="1203" spans="1:3">
      <c r="A1203" s="567">
        <v>3735</v>
      </c>
      <c r="B1203" s="568">
        <v>5</v>
      </c>
      <c r="C1203" s="3" t="str">
        <f t="shared" si="18"/>
        <v>1 - National</v>
      </c>
    </row>
    <row r="1204" spans="1:3">
      <c r="A1204" s="567">
        <v>3737</v>
      </c>
      <c r="B1204" s="568">
        <v>5</v>
      </c>
      <c r="C1204" s="3" t="str">
        <f t="shared" si="18"/>
        <v>1 - National</v>
      </c>
    </row>
    <row r="1205" spans="1:3">
      <c r="A1205" s="567">
        <v>3738</v>
      </c>
      <c r="B1205" s="568">
        <v>5</v>
      </c>
      <c r="C1205" s="3" t="str">
        <f t="shared" si="18"/>
        <v>1 - National</v>
      </c>
    </row>
    <row r="1206" spans="1:3">
      <c r="A1206" s="567">
        <v>3739</v>
      </c>
      <c r="B1206" s="568">
        <v>5</v>
      </c>
      <c r="C1206" s="3" t="str">
        <f t="shared" si="18"/>
        <v>1 - National</v>
      </c>
    </row>
    <row r="1207" spans="1:3">
      <c r="A1207" s="567">
        <v>3740</v>
      </c>
      <c r="B1207" s="568">
        <v>5</v>
      </c>
      <c r="C1207" s="3" t="str">
        <f t="shared" si="18"/>
        <v>1 - National</v>
      </c>
    </row>
    <row r="1208" spans="1:3">
      <c r="A1208" s="567">
        <v>3741</v>
      </c>
      <c r="B1208" s="568">
        <v>5</v>
      </c>
      <c r="C1208" s="3" t="str">
        <f t="shared" si="18"/>
        <v>1 - National</v>
      </c>
    </row>
    <row r="1209" spans="1:3">
      <c r="A1209" s="567">
        <v>3744</v>
      </c>
      <c r="B1209" s="568">
        <v>5</v>
      </c>
      <c r="C1209" s="3" t="str">
        <f t="shared" si="18"/>
        <v>1 - National</v>
      </c>
    </row>
    <row r="1210" spans="1:3">
      <c r="A1210" s="567">
        <v>3746</v>
      </c>
      <c r="B1210" s="568">
        <v>5</v>
      </c>
      <c r="C1210" s="3" t="str">
        <f t="shared" si="18"/>
        <v>1 - National</v>
      </c>
    </row>
    <row r="1211" spans="1:3">
      <c r="A1211" s="567">
        <v>3747</v>
      </c>
      <c r="B1211" s="568">
        <v>5</v>
      </c>
      <c r="C1211" s="3" t="str">
        <f t="shared" si="18"/>
        <v>1 - National</v>
      </c>
    </row>
    <row r="1212" spans="1:3">
      <c r="A1212" s="567">
        <v>3749</v>
      </c>
      <c r="B1212" s="568">
        <v>5</v>
      </c>
      <c r="C1212" s="3" t="str">
        <f t="shared" si="18"/>
        <v>1 - National</v>
      </c>
    </row>
    <row r="1213" spans="1:3">
      <c r="A1213" s="567">
        <v>3750</v>
      </c>
      <c r="B1213" s="568">
        <v>1</v>
      </c>
      <c r="C1213" s="3" t="str">
        <f t="shared" si="18"/>
        <v>1 - National</v>
      </c>
    </row>
    <row r="1214" spans="1:3">
      <c r="A1214" s="567">
        <v>3751</v>
      </c>
      <c r="B1214" s="568">
        <v>2</v>
      </c>
      <c r="C1214" s="3" t="str">
        <f t="shared" si="18"/>
        <v>1 - National</v>
      </c>
    </row>
    <row r="1215" spans="1:3">
      <c r="A1215" s="567">
        <v>3752</v>
      </c>
      <c r="B1215" s="568">
        <v>1</v>
      </c>
      <c r="C1215" s="3" t="str">
        <f t="shared" si="18"/>
        <v>1 - National</v>
      </c>
    </row>
    <row r="1216" spans="1:3">
      <c r="A1216" s="567">
        <v>3753</v>
      </c>
      <c r="B1216" s="568">
        <v>2</v>
      </c>
      <c r="C1216" s="3" t="str">
        <f t="shared" si="18"/>
        <v>1 - National</v>
      </c>
    </row>
    <row r="1217" spans="1:3">
      <c r="A1217" s="567">
        <v>3754</v>
      </c>
      <c r="B1217" s="568">
        <v>1</v>
      </c>
      <c r="C1217" s="3" t="str">
        <f t="shared" si="18"/>
        <v>1 - National</v>
      </c>
    </row>
    <row r="1218" spans="1:3">
      <c r="A1218" s="567">
        <v>3755</v>
      </c>
      <c r="B1218" s="568">
        <v>1</v>
      </c>
      <c r="C1218" s="3" t="str">
        <f t="shared" si="18"/>
        <v>1 - National</v>
      </c>
    </row>
    <row r="1219" spans="1:3">
      <c r="A1219" s="567">
        <v>3756</v>
      </c>
      <c r="B1219" s="568">
        <v>5</v>
      </c>
      <c r="C1219" s="3" t="str">
        <f t="shared" ref="C1219:C1282" si="19">IF(B1219&lt;=5,"1 - National",IF(B1219=6,"2 - National Remote","3 - National Very Remote"))</f>
        <v>1 - National</v>
      </c>
    </row>
    <row r="1220" spans="1:3">
      <c r="A1220" s="567">
        <v>3757</v>
      </c>
      <c r="B1220" s="568">
        <v>2</v>
      </c>
      <c r="C1220" s="3" t="str">
        <f t="shared" si="19"/>
        <v>1 - National</v>
      </c>
    </row>
    <row r="1221" spans="1:3">
      <c r="A1221" s="567">
        <v>3758</v>
      </c>
      <c r="B1221" s="568">
        <v>2</v>
      </c>
      <c r="C1221" s="3" t="str">
        <f t="shared" si="19"/>
        <v>1 - National</v>
      </c>
    </row>
    <row r="1222" spans="1:3">
      <c r="A1222" s="567">
        <v>3759</v>
      </c>
      <c r="B1222" s="568">
        <v>1</v>
      </c>
      <c r="C1222" s="3" t="str">
        <f t="shared" si="19"/>
        <v>1 - National</v>
      </c>
    </row>
    <row r="1223" spans="1:3">
      <c r="A1223" s="567">
        <v>3760</v>
      </c>
      <c r="B1223" s="568">
        <v>2</v>
      </c>
      <c r="C1223" s="3" t="str">
        <f t="shared" si="19"/>
        <v>1 - National</v>
      </c>
    </row>
    <row r="1224" spans="1:3">
      <c r="A1224" s="567">
        <v>3761</v>
      </c>
      <c r="B1224" s="568">
        <v>2</v>
      </c>
      <c r="C1224" s="3" t="str">
        <f t="shared" si="19"/>
        <v>1 - National</v>
      </c>
    </row>
    <row r="1225" spans="1:3">
      <c r="A1225" s="567">
        <v>3762</v>
      </c>
      <c r="B1225" s="568">
        <v>4</v>
      </c>
      <c r="C1225" s="3" t="str">
        <f t="shared" si="19"/>
        <v>1 - National</v>
      </c>
    </row>
    <row r="1226" spans="1:3">
      <c r="A1226" s="567">
        <v>3763</v>
      </c>
      <c r="B1226" s="568">
        <v>2</v>
      </c>
      <c r="C1226" s="3" t="str">
        <f t="shared" si="19"/>
        <v>1 - National</v>
      </c>
    </row>
    <row r="1227" spans="1:3">
      <c r="A1227" s="567">
        <v>3764</v>
      </c>
      <c r="B1227" s="568">
        <v>4</v>
      </c>
      <c r="C1227" s="3" t="str">
        <f t="shared" si="19"/>
        <v>1 - National</v>
      </c>
    </row>
    <row r="1228" spans="1:3">
      <c r="A1228" s="567">
        <v>3765</v>
      </c>
      <c r="B1228" s="568">
        <v>1</v>
      </c>
      <c r="C1228" s="3" t="str">
        <f t="shared" si="19"/>
        <v>1 - National</v>
      </c>
    </row>
    <row r="1229" spans="1:3">
      <c r="A1229" s="567">
        <v>3766</v>
      </c>
      <c r="B1229" s="568">
        <v>1</v>
      </c>
      <c r="C1229" s="3" t="str">
        <f t="shared" si="19"/>
        <v>1 - National</v>
      </c>
    </row>
    <row r="1230" spans="1:3">
      <c r="A1230" s="567">
        <v>3767</v>
      </c>
      <c r="B1230" s="568">
        <v>1</v>
      </c>
      <c r="C1230" s="3" t="str">
        <f t="shared" si="19"/>
        <v>1 - National</v>
      </c>
    </row>
    <row r="1231" spans="1:3">
      <c r="A1231" s="567">
        <v>3770</v>
      </c>
      <c r="B1231" s="568">
        <v>1</v>
      </c>
      <c r="C1231" s="3" t="str">
        <f t="shared" si="19"/>
        <v>1 - National</v>
      </c>
    </row>
    <row r="1232" spans="1:3">
      <c r="A1232" s="567">
        <v>3775</v>
      </c>
      <c r="B1232" s="568">
        <v>2</v>
      </c>
      <c r="C1232" s="3" t="str">
        <f t="shared" si="19"/>
        <v>1 - National</v>
      </c>
    </row>
    <row r="1233" spans="1:3">
      <c r="A1233" s="567">
        <v>3777</v>
      </c>
      <c r="B1233" s="568">
        <v>2</v>
      </c>
      <c r="C1233" s="3" t="str">
        <f t="shared" si="19"/>
        <v>1 - National</v>
      </c>
    </row>
    <row r="1234" spans="1:3">
      <c r="A1234" s="567">
        <v>3778</v>
      </c>
      <c r="B1234" s="568">
        <v>4</v>
      </c>
      <c r="C1234" s="3" t="str">
        <f t="shared" si="19"/>
        <v>1 - National</v>
      </c>
    </row>
    <row r="1235" spans="1:3">
      <c r="A1235" s="567">
        <v>3779</v>
      </c>
      <c r="B1235" s="568">
        <v>5</v>
      </c>
      <c r="C1235" s="3" t="str">
        <f t="shared" si="19"/>
        <v>1 - National</v>
      </c>
    </row>
    <row r="1236" spans="1:3">
      <c r="A1236" s="567">
        <v>3781</v>
      </c>
      <c r="B1236" s="568">
        <v>1</v>
      </c>
      <c r="C1236" s="3" t="str">
        <f t="shared" si="19"/>
        <v>1 - National</v>
      </c>
    </row>
    <row r="1237" spans="1:3">
      <c r="A1237" s="567">
        <v>3782</v>
      </c>
      <c r="B1237" s="568">
        <v>1</v>
      </c>
      <c r="C1237" s="3" t="str">
        <f t="shared" si="19"/>
        <v>1 - National</v>
      </c>
    </row>
    <row r="1238" spans="1:3">
      <c r="A1238" s="567">
        <v>3783</v>
      </c>
      <c r="B1238" s="568">
        <v>2</v>
      </c>
      <c r="C1238" s="3" t="str">
        <f t="shared" si="19"/>
        <v>1 - National</v>
      </c>
    </row>
    <row r="1239" spans="1:3">
      <c r="A1239" s="567">
        <v>3785</v>
      </c>
      <c r="B1239" s="568">
        <v>1</v>
      </c>
      <c r="C1239" s="3" t="str">
        <f t="shared" si="19"/>
        <v>1 - National</v>
      </c>
    </row>
    <row r="1240" spans="1:3">
      <c r="A1240" s="567">
        <v>3786</v>
      </c>
      <c r="B1240" s="568">
        <v>1</v>
      </c>
      <c r="C1240" s="3" t="str">
        <f t="shared" si="19"/>
        <v>1 - National</v>
      </c>
    </row>
    <row r="1241" spans="1:3">
      <c r="A1241" s="567">
        <v>3787</v>
      </c>
      <c r="B1241" s="568">
        <v>1</v>
      </c>
      <c r="C1241" s="3" t="str">
        <f t="shared" si="19"/>
        <v>1 - National</v>
      </c>
    </row>
    <row r="1242" spans="1:3">
      <c r="A1242" s="567">
        <v>3788</v>
      </c>
      <c r="B1242" s="568">
        <v>1</v>
      </c>
      <c r="C1242" s="3" t="str">
        <f t="shared" si="19"/>
        <v>1 - National</v>
      </c>
    </row>
    <row r="1243" spans="1:3">
      <c r="A1243" s="567">
        <v>3789</v>
      </c>
      <c r="B1243" s="568">
        <v>1</v>
      </c>
      <c r="C1243" s="3" t="str">
        <f t="shared" si="19"/>
        <v>1 - National</v>
      </c>
    </row>
    <row r="1244" spans="1:3">
      <c r="A1244" s="567">
        <v>3791</v>
      </c>
      <c r="B1244" s="568">
        <v>1</v>
      </c>
      <c r="C1244" s="3" t="str">
        <f t="shared" si="19"/>
        <v>1 - National</v>
      </c>
    </row>
    <row r="1245" spans="1:3">
      <c r="A1245" s="567">
        <v>3792</v>
      </c>
      <c r="B1245" s="568">
        <v>1</v>
      </c>
      <c r="C1245" s="3" t="str">
        <f t="shared" si="19"/>
        <v>1 - National</v>
      </c>
    </row>
    <row r="1246" spans="1:3">
      <c r="A1246" s="567">
        <v>3793</v>
      </c>
      <c r="B1246" s="568">
        <v>1</v>
      </c>
      <c r="C1246" s="3" t="str">
        <f t="shared" si="19"/>
        <v>1 - National</v>
      </c>
    </row>
    <row r="1247" spans="1:3">
      <c r="A1247" s="567">
        <v>3795</v>
      </c>
      <c r="B1247" s="568">
        <v>1</v>
      </c>
      <c r="C1247" s="3" t="str">
        <f t="shared" si="19"/>
        <v>1 - National</v>
      </c>
    </row>
    <row r="1248" spans="1:3">
      <c r="A1248" s="567">
        <v>3796</v>
      </c>
      <c r="B1248" s="568">
        <v>1</v>
      </c>
      <c r="C1248" s="3" t="str">
        <f t="shared" si="19"/>
        <v>1 - National</v>
      </c>
    </row>
    <row r="1249" spans="1:3">
      <c r="A1249" s="567">
        <v>3797</v>
      </c>
      <c r="B1249" s="568">
        <v>5</v>
      </c>
      <c r="C1249" s="3" t="str">
        <f t="shared" si="19"/>
        <v>1 - National</v>
      </c>
    </row>
    <row r="1250" spans="1:3">
      <c r="A1250" s="567">
        <v>3799</v>
      </c>
      <c r="B1250" s="568">
        <v>5</v>
      </c>
      <c r="C1250" s="3" t="str">
        <f t="shared" si="19"/>
        <v>1 - National</v>
      </c>
    </row>
    <row r="1251" spans="1:3">
      <c r="A1251" s="567">
        <v>3800</v>
      </c>
      <c r="B1251" s="568">
        <v>1</v>
      </c>
      <c r="C1251" s="3" t="str">
        <f t="shared" si="19"/>
        <v>1 - National</v>
      </c>
    </row>
    <row r="1252" spans="1:3">
      <c r="A1252" s="567">
        <v>3802</v>
      </c>
      <c r="B1252" s="568">
        <v>1</v>
      </c>
      <c r="C1252" s="3" t="str">
        <f t="shared" si="19"/>
        <v>1 - National</v>
      </c>
    </row>
    <row r="1253" spans="1:3">
      <c r="A1253" s="567">
        <v>3803</v>
      </c>
      <c r="B1253" s="568">
        <v>1</v>
      </c>
      <c r="C1253" s="3" t="str">
        <f t="shared" si="19"/>
        <v>1 - National</v>
      </c>
    </row>
    <row r="1254" spans="1:3">
      <c r="A1254" s="567">
        <v>3804</v>
      </c>
      <c r="B1254" s="568">
        <v>1</v>
      </c>
      <c r="C1254" s="3" t="str">
        <f t="shared" si="19"/>
        <v>1 - National</v>
      </c>
    </row>
    <row r="1255" spans="1:3">
      <c r="A1255" s="567">
        <v>3805</v>
      </c>
      <c r="B1255" s="568">
        <v>1</v>
      </c>
      <c r="C1255" s="3" t="str">
        <f t="shared" si="19"/>
        <v>1 - National</v>
      </c>
    </row>
    <row r="1256" spans="1:3">
      <c r="A1256" s="567">
        <v>3806</v>
      </c>
      <c r="B1256" s="568">
        <v>1</v>
      </c>
      <c r="C1256" s="3" t="str">
        <f t="shared" si="19"/>
        <v>1 - National</v>
      </c>
    </row>
    <row r="1257" spans="1:3">
      <c r="A1257" s="567">
        <v>3807</v>
      </c>
      <c r="B1257" s="568">
        <v>1</v>
      </c>
      <c r="C1257" s="3" t="str">
        <f t="shared" si="19"/>
        <v>1 - National</v>
      </c>
    </row>
    <row r="1258" spans="1:3">
      <c r="A1258" s="567">
        <v>3808</v>
      </c>
      <c r="B1258" s="568">
        <v>1</v>
      </c>
      <c r="C1258" s="3" t="str">
        <f t="shared" si="19"/>
        <v>1 - National</v>
      </c>
    </row>
    <row r="1259" spans="1:3">
      <c r="A1259" s="567">
        <v>3809</v>
      </c>
      <c r="B1259" s="568">
        <v>1</v>
      </c>
      <c r="C1259" s="3" t="str">
        <f t="shared" si="19"/>
        <v>1 - National</v>
      </c>
    </row>
    <row r="1260" spans="1:3">
      <c r="A1260" s="567">
        <v>3810</v>
      </c>
      <c r="B1260" s="568">
        <v>1</v>
      </c>
      <c r="C1260" s="3" t="str">
        <f t="shared" si="19"/>
        <v>1 - National</v>
      </c>
    </row>
    <row r="1261" spans="1:3">
      <c r="A1261" s="567">
        <v>3812</v>
      </c>
      <c r="B1261" s="568">
        <v>2</v>
      </c>
      <c r="C1261" s="3" t="str">
        <f t="shared" si="19"/>
        <v>1 - National</v>
      </c>
    </row>
    <row r="1262" spans="1:3">
      <c r="A1262" s="567">
        <v>3813</v>
      </c>
      <c r="B1262" s="568">
        <v>3</v>
      </c>
      <c r="C1262" s="3" t="str">
        <f t="shared" si="19"/>
        <v>1 - National</v>
      </c>
    </row>
    <row r="1263" spans="1:3">
      <c r="A1263" s="567">
        <v>3814</v>
      </c>
      <c r="B1263" s="568">
        <v>5</v>
      </c>
      <c r="C1263" s="3" t="str">
        <f t="shared" si="19"/>
        <v>1 - National</v>
      </c>
    </row>
    <row r="1264" spans="1:3">
      <c r="A1264" s="567">
        <v>3815</v>
      </c>
      <c r="B1264" s="568">
        <v>4</v>
      </c>
      <c r="C1264" s="3" t="str">
        <f t="shared" si="19"/>
        <v>1 - National</v>
      </c>
    </row>
    <row r="1265" spans="1:3">
      <c r="A1265" s="567">
        <v>3816</v>
      </c>
      <c r="B1265" s="568">
        <v>5</v>
      </c>
      <c r="C1265" s="3" t="str">
        <f t="shared" si="19"/>
        <v>1 - National</v>
      </c>
    </row>
    <row r="1266" spans="1:3">
      <c r="A1266" s="567">
        <v>3818</v>
      </c>
      <c r="B1266" s="568">
        <v>5</v>
      </c>
      <c r="C1266" s="3" t="str">
        <f t="shared" si="19"/>
        <v>1 - National</v>
      </c>
    </row>
    <row r="1267" spans="1:3">
      <c r="A1267" s="567">
        <v>3820</v>
      </c>
      <c r="B1267" s="568">
        <v>4</v>
      </c>
      <c r="C1267" s="3" t="str">
        <f t="shared" si="19"/>
        <v>1 - National</v>
      </c>
    </row>
    <row r="1268" spans="1:3">
      <c r="A1268" s="567">
        <v>3821</v>
      </c>
      <c r="B1268" s="568">
        <v>4</v>
      </c>
      <c r="C1268" s="3" t="str">
        <f t="shared" si="19"/>
        <v>1 - National</v>
      </c>
    </row>
    <row r="1269" spans="1:3">
      <c r="A1269" s="567">
        <v>3822</v>
      </c>
      <c r="B1269" s="568">
        <v>4</v>
      </c>
      <c r="C1269" s="3" t="str">
        <f t="shared" si="19"/>
        <v>1 - National</v>
      </c>
    </row>
    <row r="1270" spans="1:3">
      <c r="A1270" s="567">
        <v>3823</v>
      </c>
      <c r="B1270" s="568">
        <v>5</v>
      </c>
      <c r="C1270" s="3" t="str">
        <f t="shared" si="19"/>
        <v>1 - National</v>
      </c>
    </row>
    <row r="1271" spans="1:3">
      <c r="A1271" s="567">
        <v>3824</v>
      </c>
      <c r="B1271" s="568">
        <v>5</v>
      </c>
      <c r="C1271" s="3" t="str">
        <f t="shared" si="19"/>
        <v>1 - National</v>
      </c>
    </row>
    <row r="1272" spans="1:3">
      <c r="A1272" s="567">
        <v>3825</v>
      </c>
      <c r="B1272" s="568">
        <v>5</v>
      </c>
      <c r="C1272" s="3" t="str">
        <f t="shared" si="19"/>
        <v>1 - National</v>
      </c>
    </row>
    <row r="1273" spans="1:3">
      <c r="A1273" s="567">
        <v>3831</v>
      </c>
      <c r="B1273" s="568">
        <v>5</v>
      </c>
      <c r="C1273" s="3" t="str">
        <f t="shared" si="19"/>
        <v>1 - National</v>
      </c>
    </row>
    <row r="1274" spans="1:3">
      <c r="A1274" s="567">
        <v>3832</v>
      </c>
      <c r="B1274" s="568">
        <v>5</v>
      </c>
      <c r="C1274" s="3" t="str">
        <f t="shared" si="19"/>
        <v>1 - National</v>
      </c>
    </row>
    <row r="1275" spans="1:3">
      <c r="A1275" s="567">
        <v>3833</v>
      </c>
      <c r="B1275" s="568">
        <v>5</v>
      </c>
      <c r="C1275" s="3" t="str">
        <f t="shared" si="19"/>
        <v>1 - National</v>
      </c>
    </row>
    <row r="1276" spans="1:3">
      <c r="A1276" s="567">
        <v>3835</v>
      </c>
      <c r="B1276" s="568">
        <v>5</v>
      </c>
      <c r="C1276" s="3" t="str">
        <f t="shared" si="19"/>
        <v>1 - National</v>
      </c>
    </row>
    <row r="1277" spans="1:3">
      <c r="A1277" s="567">
        <v>3840</v>
      </c>
      <c r="B1277" s="568">
        <v>3</v>
      </c>
      <c r="C1277" s="3" t="str">
        <f t="shared" si="19"/>
        <v>1 - National</v>
      </c>
    </row>
    <row r="1278" spans="1:3">
      <c r="A1278" s="567">
        <v>3842</v>
      </c>
      <c r="B1278" s="568">
        <v>3</v>
      </c>
      <c r="C1278" s="3" t="str">
        <f t="shared" si="19"/>
        <v>1 - National</v>
      </c>
    </row>
    <row r="1279" spans="1:3">
      <c r="A1279" s="567">
        <v>3844</v>
      </c>
      <c r="B1279" s="568">
        <v>5</v>
      </c>
      <c r="C1279" s="3" t="str">
        <f t="shared" si="19"/>
        <v>1 - National</v>
      </c>
    </row>
    <row r="1280" spans="1:3">
      <c r="A1280" s="567">
        <v>3847</v>
      </c>
      <c r="B1280" s="568">
        <v>5</v>
      </c>
      <c r="C1280" s="3" t="str">
        <f t="shared" si="19"/>
        <v>1 - National</v>
      </c>
    </row>
    <row r="1281" spans="1:3">
      <c r="A1281" s="567">
        <v>3850</v>
      </c>
      <c r="B1281" s="568">
        <v>4</v>
      </c>
      <c r="C1281" s="3" t="str">
        <f t="shared" si="19"/>
        <v>1 - National</v>
      </c>
    </row>
    <row r="1282" spans="1:3">
      <c r="A1282" s="567">
        <v>3851</v>
      </c>
      <c r="B1282" s="568">
        <v>4</v>
      </c>
      <c r="C1282" s="3" t="str">
        <f t="shared" si="19"/>
        <v>1 - National</v>
      </c>
    </row>
    <row r="1283" spans="1:3">
      <c r="A1283" s="567">
        <v>3852</v>
      </c>
      <c r="B1283" s="568">
        <v>4</v>
      </c>
      <c r="C1283" s="3" t="str">
        <f t="shared" ref="C1283:C1346" si="20">IF(B1283&lt;=5,"1 - National",IF(B1283=6,"2 - National Remote","3 - National Very Remote"))</f>
        <v>1 - National</v>
      </c>
    </row>
    <row r="1284" spans="1:3">
      <c r="A1284" s="567">
        <v>3854</v>
      </c>
      <c r="B1284" s="568">
        <v>3</v>
      </c>
      <c r="C1284" s="3" t="str">
        <f t="shared" si="20"/>
        <v>1 - National</v>
      </c>
    </row>
    <row r="1285" spans="1:3">
      <c r="A1285" s="567">
        <v>3856</v>
      </c>
      <c r="B1285" s="568">
        <v>5</v>
      </c>
      <c r="C1285" s="3" t="str">
        <f t="shared" si="20"/>
        <v>1 - National</v>
      </c>
    </row>
    <row r="1286" spans="1:3">
      <c r="A1286" s="567">
        <v>3857</v>
      </c>
      <c r="B1286" s="568">
        <v>5</v>
      </c>
      <c r="C1286" s="3" t="str">
        <f t="shared" si="20"/>
        <v>1 - National</v>
      </c>
    </row>
    <row r="1287" spans="1:3">
      <c r="A1287" s="567">
        <v>3858</v>
      </c>
      <c r="B1287" s="568">
        <v>5</v>
      </c>
      <c r="C1287" s="3" t="str">
        <f t="shared" si="20"/>
        <v>1 - National</v>
      </c>
    </row>
    <row r="1288" spans="1:3">
      <c r="A1288" s="567">
        <v>3859</v>
      </c>
      <c r="B1288" s="568">
        <v>5</v>
      </c>
      <c r="C1288" s="3" t="str">
        <f t="shared" si="20"/>
        <v>1 - National</v>
      </c>
    </row>
    <row r="1289" spans="1:3">
      <c r="A1289" s="567">
        <v>3860</v>
      </c>
      <c r="B1289" s="568">
        <v>5</v>
      </c>
      <c r="C1289" s="3" t="str">
        <f t="shared" si="20"/>
        <v>1 - National</v>
      </c>
    </row>
    <row r="1290" spans="1:3">
      <c r="A1290" s="567">
        <v>3862</v>
      </c>
      <c r="B1290" s="568">
        <v>5</v>
      </c>
      <c r="C1290" s="3" t="str">
        <f t="shared" si="20"/>
        <v>1 - National</v>
      </c>
    </row>
    <row r="1291" spans="1:3">
      <c r="A1291" s="567">
        <v>3864</v>
      </c>
      <c r="B1291" s="568">
        <v>5</v>
      </c>
      <c r="C1291" s="3" t="str">
        <f t="shared" si="20"/>
        <v>1 - National</v>
      </c>
    </row>
    <row r="1292" spans="1:3">
      <c r="A1292" s="567">
        <v>3865</v>
      </c>
      <c r="B1292" s="568">
        <v>5</v>
      </c>
      <c r="C1292" s="3" t="str">
        <f t="shared" si="20"/>
        <v>1 - National</v>
      </c>
    </row>
    <row r="1293" spans="1:3">
      <c r="A1293" s="567">
        <v>3869</v>
      </c>
      <c r="B1293" s="568">
        <v>5</v>
      </c>
      <c r="C1293" s="3" t="str">
        <f t="shared" si="20"/>
        <v>1 - National</v>
      </c>
    </row>
    <row r="1294" spans="1:3">
      <c r="A1294" s="567">
        <v>3870</v>
      </c>
      <c r="B1294" s="568">
        <v>5</v>
      </c>
      <c r="C1294" s="3" t="str">
        <f t="shared" si="20"/>
        <v>1 - National</v>
      </c>
    </row>
    <row r="1295" spans="1:3">
      <c r="A1295" s="567">
        <v>3871</v>
      </c>
      <c r="B1295" s="568">
        <v>5</v>
      </c>
      <c r="C1295" s="3" t="str">
        <f t="shared" si="20"/>
        <v>1 - National</v>
      </c>
    </row>
    <row r="1296" spans="1:3">
      <c r="A1296" s="567">
        <v>3873</v>
      </c>
      <c r="B1296" s="568">
        <v>5</v>
      </c>
      <c r="C1296" s="3" t="str">
        <f t="shared" si="20"/>
        <v>1 - National</v>
      </c>
    </row>
    <row r="1297" spans="1:3">
      <c r="A1297" s="567">
        <v>3874</v>
      </c>
      <c r="B1297" s="568">
        <v>5</v>
      </c>
      <c r="C1297" s="3" t="str">
        <f t="shared" si="20"/>
        <v>1 - National</v>
      </c>
    </row>
    <row r="1298" spans="1:3">
      <c r="A1298" s="567">
        <v>3875</v>
      </c>
      <c r="B1298" s="568">
        <v>4</v>
      </c>
      <c r="C1298" s="3" t="str">
        <f t="shared" si="20"/>
        <v>1 - National</v>
      </c>
    </row>
    <row r="1299" spans="1:3">
      <c r="A1299" s="567">
        <v>3878</v>
      </c>
      <c r="B1299" s="568">
        <v>4</v>
      </c>
      <c r="C1299" s="3" t="str">
        <f t="shared" si="20"/>
        <v>1 - National</v>
      </c>
    </row>
    <row r="1300" spans="1:3">
      <c r="A1300" s="567">
        <v>3880</v>
      </c>
      <c r="B1300" s="568">
        <v>5</v>
      </c>
      <c r="C1300" s="3" t="str">
        <f t="shared" si="20"/>
        <v>1 - National</v>
      </c>
    </row>
    <row r="1301" spans="1:3">
      <c r="A1301" s="567">
        <v>3882</v>
      </c>
      <c r="B1301" s="568">
        <v>5</v>
      </c>
      <c r="C1301" s="3" t="str">
        <f t="shared" si="20"/>
        <v>1 - National</v>
      </c>
    </row>
    <row r="1302" spans="1:3">
      <c r="A1302" s="567">
        <v>3885</v>
      </c>
      <c r="B1302" s="568">
        <v>5</v>
      </c>
      <c r="C1302" s="3" t="str">
        <f t="shared" si="20"/>
        <v>1 - National</v>
      </c>
    </row>
    <row r="1303" spans="1:3">
      <c r="A1303" s="567">
        <v>3886</v>
      </c>
      <c r="B1303" s="568">
        <v>5</v>
      </c>
      <c r="C1303" s="3" t="str">
        <f t="shared" si="20"/>
        <v>1 - National</v>
      </c>
    </row>
    <row r="1304" spans="1:3">
      <c r="A1304" s="567">
        <v>3887</v>
      </c>
      <c r="B1304" s="568">
        <v>5</v>
      </c>
      <c r="C1304" s="3" t="str">
        <f t="shared" si="20"/>
        <v>1 - National</v>
      </c>
    </row>
    <row r="1305" spans="1:3">
      <c r="A1305" s="567">
        <v>3888</v>
      </c>
      <c r="B1305" s="568">
        <v>6</v>
      </c>
      <c r="C1305" s="3" t="str">
        <f t="shared" si="20"/>
        <v>2 - National Remote</v>
      </c>
    </row>
    <row r="1306" spans="1:3">
      <c r="A1306" s="567">
        <v>3889</v>
      </c>
      <c r="B1306" s="568">
        <v>5</v>
      </c>
      <c r="C1306" s="3" t="str">
        <f t="shared" si="20"/>
        <v>1 - National</v>
      </c>
    </row>
    <row r="1307" spans="1:3">
      <c r="A1307" s="567">
        <v>3890</v>
      </c>
      <c r="B1307" s="568">
        <v>6</v>
      </c>
      <c r="C1307" s="3" t="str">
        <f t="shared" si="20"/>
        <v>2 - National Remote</v>
      </c>
    </row>
    <row r="1308" spans="1:3">
      <c r="A1308" s="567">
        <v>3891</v>
      </c>
      <c r="B1308" s="568">
        <v>6</v>
      </c>
      <c r="C1308" s="3" t="str">
        <f t="shared" si="20"/>
        <v>2 - National Remote</v>
      </c>
    </row>
    <row r="1309" spans="1:3">
      <c r="A1309" s="567">
        <v>3892</v>
      </c>
      <c r="B1309" s="568">
        <v>6</v>
      </c>
      <c r="C1309" s="3" t="str">
        <f t="shared" si="20"/>
        <v>2 - National Remote</v>
      </c>
    </row>
    <row r="1310" spans="1:3">
      <c r="A1310" s="567">
        <v>3893</v>
      </c>
      <c r="B1310" s="568">
        <v>5</v>
      </c>
      <c r="C1310" s="3" t="str">
        <f t="shared" si="20"/>
        <v>1 - National</v>
      </c>
    </row>
    <row r="1311" spans="1:3">
      <c r="A1311" s="568">
        <v>3895</v>
      </c>
      <c r="B1311" s="568">
        <v>5</v>
      </c>
      <c r="C1311" s="3" t="str">
        <f t="shared" si="20"/>
        <v>1 - National</v>
      </c>
    </row>
    <row r="1312" spans="1:3">
      <c r="A1312" s="567">
        <v>3896</v>
      </c>
      <c r="B1312" s="568">
        <v>5</v>
      </c>
      <c r="C1312" s="3" t="str">
        <f t="shared" si="20"/>
        <v>1 - National</v>
      </c>
    </row>
    <row r="1313" spans="1:3">
      <c r="A1313" s="567">
        <v>3898</v>
      </c>
      <c r="B1313" s="568">
        <v>5</v>
      </c>
      <c r="C1313" s="3" t="str">
        <f t="shared" si="20"/>
        <v>1 - National</v>
      </c>
    </row>
    <row r="1314" spans="1:3">
      <c r="A1314" s="567">
        <v>3900</v>
      </c>
      <c r="B1314" s="568">
        <v>5</v>
      </c>
      <c r="C1314" s="3" t="str">
        <f t="shared" si="20"/>
        <v>1 - National</v>
      </c>
    </row>
    <row r="1315" spans="1:3">
      <c r="A1315" s="567">
        <v>3902</v>
      </c>
      <c r="B1315" s="568">
        <v>5</v>
      </c>
      <c r="C1315" s="3" t="str">
        <f t="shared" si="20"/>
        <v>1 - National</v>
      </c>
    </row>
    <row r="1316" spans="1:3">
      <c r="A1316" s="567">
        <v>3903</v>
      </c>
      <c r="B1316" s="568">
        <v>5</v>
      </c>
      <c r="C1316" s="3" t="str">
        <f t="shared" si="20"/>
        <v>1 - National</v>
      </c>
    </row>
    <row r="1317" spans="1:3">
      <c r="A1317" s="567">
        <v>3904</v>
      </c>
      <c r="B1317" s="568">
        <v>5</v>
      </c>
      <c r="C1317" s="3" t="str">
        <f t="shared" si="20"/>
        <v>1 - National</v>
      </c>
    </row>
    <row r="1318" spans="1:3">
      <c r="A1318" s="567">
        <v>3909</v>
      </c>
      <c r="B1318" s="568">
        <v>4</v>
      </c>
      <c r="C1318" s="3" t="str">
        <f t="shared" si="20"/>
        <v>1 - National</v>
      </c>
    </row>
    <row r="1319" spans="1:3">
      <c r="A1319" s="567">
        <v>3910</v>
      </c>
      <c r="B1319" s="568">
        <v>1</v>
      </c>
      <c r="C1319" s="3" t="str">
        <f t="shared" si="20"/>
        <v>1 - National</v>
      </c>
    </row>
    <row r="1320" spans="1:3">
      <c r="A1320" s="567">
        <v>3911</v>
      </c>
      <c r="B1320" s="568">
        <v>1</v>
      </c>
      <c r="C1320" s="3" t="str">
        <f t="shared" si="20"/>
        <v>1 - National</v>
      </c>
    </row>
    <row r="1321" spans="1:3">
      <c r="A1321" s="567">
        <v>3912</v>
      </c>
      <c r="B1321" s="568">
        <v>1</v>
      </c>
      <c r="C1321" s="3" t="str">
        <f t="shared" si="20"/>
        <v>1 - National</v>
      </c>
    </row>
    <row r="1322" spans="1:3">
      <c r="A1322" s="567">
        <v>3913</v>
      </c>
      <c r="B1322" s="568">
        <v>1</v>
      </c>
      <c r="C1322" s="3" t="str">
        <f t="shared" si="20"/>
        <v>1 - National</v>
      </c>
    </row>
    <row r="1323" spans="1:3">
      <c r="A1323" s="567">
        <v>3915</v>
      </c>
      <c r="B1323" s="568">
        <v>1</v>
      </c>
      <c r="C1323" s="3" t="str">
        <f t="shared" si="20"/>
        <v>1 - National</v>
      </c>
    </row>
    <row r="1324" spans="1:3">
      <c r="A1324" s="567">
        <v>3916</v>
      </c>
      <c r="B1324" s="568">
        <v>2</v>
      </c>
      <c r="C1324" s="3" t="str">
        <f t="shared" si="20"/>
        <v>1 - National</v>
      </c>
    </row>
    <row r="1325" spans="1:3">
      <c r="A1325" s="567">
        <v>3918</v>
      </c>
      <c r="B1325" s="568">
        <v>1</v>
      </c>
      <c r="C1325" s="3" t="str">
        <f t="shared" si="20"/>
        <v>1 - National</v>
      </c>
    </row>
    <row r="1326" spans="1:3">
      <c r="A1326" s="567">
        <v>3919</v>
      </c>
      <c r="B1326" s="568">
        <v>1</v>
      </c>
      <c r="C1326" s="3" t="str">
        <f t="shared" si="20"/>
        <v>1 - National</v>
      </c>
    </row>
    <row r="1327" spans="1:3">
      <c r="A1327" s="567">
        <v>3920</v>
      </c>
      <c r="B1327" s="568">
        <v>1</v>
      </c>
      <c r="C1327" s="3" t="str">
        <f t="shared" si="20"/>
        <v>1 - National</v>
      </c>
    </row>
    <row r="1328" spans="1:3">
      <c r="A1328" s="567">
        <v>3921</v>
      </c>
      <c r="B1328" s="568">
        <v>5</v>
      </c>
      <c r="C1328" s="3" t="str">
        <f t="shared" si="20"/>
        <v>1 - National</v>
      </c>
    </row>
    <row r="1329" spans="1:3">
      <c r="A1329" s="567">
        <v>3922</v>
      </c>
      <c r="B1329" s="568">
        <v>5</v>
      </c>
      <c r="C1329" s="3" t="str">
        <f t="shared" si="20"/>
        <v>1 - National</v>
      </c>
    </row>
    <row r="1330" spans="1:3">
      <c r="A1330" s="567">
        <v>3923</v>
      </c>
      <c r="B1330" s="568">
        <v>5</v>
      </c>
      <c r="C1330" s="3" t="str">
        <f t="shared" si="20"/>
        <v>1 - National</v>
      </c>
    </row>
    <row r="1331" spans="1:3">
      <c r="A1331" s="567">
        <v>3925</v>
      </c>
      <c r="B1331" s="568">
        <v>5</v>
      </c>
      <c r="C1331" s="3" t="str">
        <f t="shared" si="20"/>
        <v>1 - National</v>
      </c>
    </row>
    <row r="1332" spans="1:3">
      <c r="A1332" s="567">
        <v>3926</v>
      </c>
      <c r="B1332" s="568">
        <v>1</v>
      </c>
      <c r="C1332" s="3" t="str">
        <f t="shared" si="20"/>
        <v>1 - National</v>
      </c>
    </row>
    <row r="1333" spans="1:3">
      <c r="A1333" s="567">
        <v>3927</v>
      </c>
      <c r="B1333" s="568">
        <v>1</v>
      </c>
      <c r="C1333" s="3" t="str">
        <f t="shared" si="20"/>
        <v>1 - National</v>
      </c>
    </row>
    <row r="1334" spans="1:3">
      <c r="A1334" s="567">
        <v>3928</v>
      </c>
      <c r="B1334" s="568">
        <v>2</v>
      </c>
      <c r="C1334" s="3" t="str">
        <f t="shared" si="20"/>
        <v>1 - National</v>
      </c>
    </row>
    <row r="1335" spans="1:3">
      <c r="A1335" s="567">
        <v>3929</v>
      </c>
      <c r="B1335" s="568">
        <v>2</v>
      </c>
      <c r="C1335" s="3" t="str">
        <f t="shared" si="20"/>
        <v>1 - National</v>
      </c>
    </row>
    <row r="1336" spans="1:3">
      <c r="A1336" s="567">
        <v>3930</v>
      </c>
      <c r="B1336" s="568">
        <v>1</v>
      </c>
      <c r="C1336" s="3" t="str">
        <f t="shared" si="20"/>
        <v>1 - National</v>
      </c>
    </row>
    <row r="1337" spans="1:3">
      <c r="A1337" s="567">
        <v>3931</v>
      </c>
      <c r="B1337" s="568">
        <v>1</v>
      </c>
      <c r="C1337" s="3" t="str">
        <f t="shared" si="20"/>
        <v>1 - National</v>
      </c>
    </row>
    <row r="1338" spans="1:3">
      <c r="A1338" s="567">
        <v>3933</v>
      </c>
      <c r="B1338" s="568">
        <v>1</v>
      </c>
      <c r="C1338" s="3" t="str">
        <f t="shared" si="20"/>
        <v>1 - National</v>
      </c>
    </row>
    <row r="1339" spans="1:3">
      <c r="A1339" s="567">
        <v>3934</v>
      </c>
      <c r="B1339" s="568">
        <v>1</v>
      </c>
      <c r="C1339" s="3" t="str">
        <f t="shared" si="20"/>
        <v>1 - National</v>
      </c>
    </row>
    <row r="1340" spans="1:3">
      <c r="A1340" s="567">
        <v>3936</v>
      </c>
      <c r="B1340" s="568">
        <v>1</v>
      </c>
      <c r="C1340" s="3" t="str">
        <f t="shared" si="20"/>
        <v>1 - National</v>
      </c>
    </row>
    <row r="1341" spans="1:3">
      <c r="A1341" s="567">
        <v>3937</v>
      </c>
      <c r="B1341" s="568">
        <v>2</v>
      </c>
      <c r="C1341" s="3" t="str">
        <f t="shared" si="20"/>
        <v>1 - National</v>
      </c>
    </row>
    <row r="1342" spans="1:3">
      <c r="A1342" s="567">
        <v>3938</v>
      </c>
      <c r="B1342" s="568">
        <v>1</v>
      </c>
      <c r="C1342" s="3" t="str">
        <f t="shared" si="20"/>
        <v>1 - National</v>
      </c>
    </row>
    <row r="1343" spans="1:3">
      <c r="A1343" s="567">
        <v>3939</v>
      </c>
      <c r="B1343" s="568">
        <v>2</v>
      </c>
      <c r="C1343" s="3" t="str">
        <f t="shared" si="20"/>
        <v>1 - National</v>
      </c>
    </row>
    <row r="1344" spans="1:3">
      <c r="A1344" s="567">
        <v>3940</v>
      </c>
      <c r="B1344" s="568">
        <v>1</v>
      </c>
      <c r="C1344" s="3" t="str">
        <f t="shared" si="20"/>
        <v>1 - National</v>
      </c>
    </row>
    <row r="1345" spans="1:3">
      <c r="A1345" s="567">
        <v>3941</v>
      </c>
      <c r="B1345" s="568">
        <v>1</v>
      </c>
      <c r="C1345" s="3" t="str">
        <f t="shared" si="20"/>
        <v>1 - National</v>
      </c>
    </row>
    <row r="1346" spans="1:3">
      <c r="A1346" s="567">
        <v>3942</v>
      </c>
      <c r="B1346" s="568">
        <v>1</v>
      </c>
      <c r="C1346" s="3" t="str">
        <f t="shared" si="20"/>
        <v>1 - National</v>
      </c>
    </row>
    <row r="1347" spans="1:3">
      <c r="A1347" s="567">
        <v>3943</v>
      </c>
      <c r="B1347" s="568">
        <v>1</v>
      </c>
      <c r="C1347" s="3" t="str">
        <f t="shared" ref="C1347:C1410" si="21">IF(B1347&lt;=5,"1 - National",IF(B1347=6,"2 - National Remote","3 - National Very Remote"))</f>
        <v>1 - National</v>
      </c>
    </row>
    <row r="1348" spans="1:3">
      <c r="A1348" s="567">
        <v>3944</v>
      </c>
      <c r="B1348" s="568">
        <v>1</v>
      </c>
      <c r="C1348" s="3" t="str">
        <f t="shared" si="21"/>
        <v>1 - National</v>
      </c>
    </row>
    <row r="1349" spans="1:3">
      <c r="A1349" s="567">
        <v>3945</v>
      </c>
      <c r="B1349" s="568">
        <v>5</v>
      </c>
      <c r="C1349" s="3" t="str">
        <f t="shared" si="21"/>
        <v>1 - National</v>
      </c>
    </row>
    <row r="1350" spans="1:3">
      <c r="A1350" s="567">
        <v>3946</v>
      </c>
      <c r="B1350" s="568">
        <v>5</v>
      </c>
      <c r="C1350" s="3" t="str">
        <f t="shared" si="21"/>
        <v>1 - National</v>
      </c>
    </row>
    <row r="1351" spans="1:3">
      <c r="A1351" s="567">
        <v>3950</v>
      </c>
      <c r="B1351" s="568">
        <v>5</v>
      </c>
      <c r="C1351" s="3" t="str">
        <f t="shared" si="21"/>
        <v>1 - National</v>
      </c>
    </row>
    <row r="1352" spans="1:3">
      <c r="A1352" s="567">
        <v>3951</v>
      </c>
      <c r="B1352" s="568">
        <v>5</v>
      </c>
      <c r="C1352" s="3" t="str">
        <f t="shared" si="21"/>
        <v>1 - National</v>
      </c>
    </row>
    <row r="1353" spans="1:3">
      <c r="A1353" s="567">
        <v>3953</v>
      </c>
      <c r="B1353" s="568">
        <v>5</v>
      </c>
      <c r="C1353" s="3" t="str">
        <f t="shared" si="21"/>
        <v>1 - National</v>
      </c>
    </row>
    <row r="1354" spans="1:3">
      <c r="A1354" s="567">
        <v>3954</v>
      </c>
      <c r="B1354" s="568">
        <v>5</v>
      </c>
      <c r="C1354" s="3" t="str">
        <f t="shared" si="21"/>
        <v>1 - National</v>
      </c>
    </row>
    <row r="1355" spans="1:3">
      <c r="A1355" s="567">
        <v>3956</v>
      </c>
      <c r="B1355" s="568">
        <v>5</v>
      </c>
      <c r="C1355" s="3" t="str">
        <f t="shared" si="21"/>
        <v>1 - National</v>
      </c>
    </row>
    <row r="1356" spans="1:3">
      <c r="A1356" s="567">
        <v>3957</v>
      </c>
      <c r="B1356" s="568">
        <v>5</v>
      </c>
      <c r="C1356" s="3" t="str">
        <f t="shared" si="21"/>
        <v>1 - National</v>
      </c>
    </row>
    <row r="1357" spans="1:3">
      <c r="A1357" s="567">
        <v>3958</v>
      </c>
      <c r="B1357" s="568">
        <v>5</v>
      </c>
      <c r="C1357" s="3" t="str">
        <f t="shared" si="21"/>
        <v>1 - National</v>
      </c>
    </row>
    <row r="1358" spans="1:3">
      <c r="A1358" s="567">
        <v>3959</v>
      </c>
      <c r="B1358" s="568">
        <v>5</v>
      </c>
      <c r="C1358" s="3" t="str">
        <f t="shared" si="21"/>
        <v>1 - National</v>
      </c>
    </row>
    <row r="1359" spans="1:3">
      <c r="A1359" s="567">
        <v>3960</v>
      </c>
      <c r="B1359" s="568">
        <v>5</v>
      </c>
      <c r="C1359" s="3" t="str">
        <f t="shared" si="21"/>
        <v>1 - National</v>
      </c>
    </row>
    <row r="1360" spans="1:3">
      <c r="A1360" s="567">
        <v>3962</v>
      </c>
      <c r="B1360" s="568">
        <v>5</v>
      </c>
      <c r="C1360" s="3" t="str">
        <f t="shared" si="21"/>
        <v>1 - National</v>
      </c>
    </row>
    <row r="1361" spans="1:3">
      <c r="A1361" s="567">
        <v>3964</v>
      </c>
      <c r="B1361" s="568">
        <v>5</v>
      </c>
      <c r="C1361" s="3" t="str">
        <f t="shared" si="21"/>
        <v>1 - National</v>
      </c>
    </row>
    <row r="1362" spans="1:3">
      <c r="A1362" s="567">
        <v>3965</v>
      </c>
      <c r="B1362" s="568">
        <v>5</v>
      </c>
      <c r="C1362" s="3" t="str">
        <f t="shared" si="21"/>
        <v>1 - National</v>
      </c>
    </row>
    <row r="1363" spans="1:3">
      <c r="A1363" s="567">
        <v>3966</v>
      </c>
      <c r="B1363" s="568">
        <v>5</v>
      </c>
      <c r="C1363" s="3" t="str">
        <f t="shared" si="21"/>
        <v>1 - National</v>
      </c>
    </row>
    <row r="1364" spans="1:3">
      <c r="A1364" s="567">
        <v>3967</v>
      </c>
      <c r="B1364" s="568">
        <v>5</v>
      </c>
      <c r="C1364" s="3" t="str">
        <f t="shared" si="21"/>
        <v>1 - National</v>
      </c>
    </row>
    <row r="1365" spans="1:3">
      <c r="A1365" s="567">
        <v>3971</v>
      </c>
      <c r="B1365" s="568">
        <v>5</v>
      </c>
      <c r="C1365" s="3" t="str">
        <f t="shared" si="21"/>
        <v>1 - National</v>
      </c>
    </row>
    <row r="1366" spans="1:3">
      <c r="A1366" s="567">
        <v>3975</v>
      </c>
      <c r="B1366" s="568">
        <v>1</v>
      </c>
      <c r="C1366" s="3" t="str">
        <f t="shared" si="21"/>
        <v>1 - National</v>
      </c>
    </row>
    <row r="1367" spans="1:3">
      <c r="A1367" s="567">
        <v>3976</v>
      </c>
      <c r="B1367" s="568">
        <v>1</v>
      </c>
      <c r="C1367" s="3" t="str">
        <f t="shared" si="21"/>
        <v>1 - National</v>
      </c>
    </row>
    <row r="1368" spans="1:3">
      <c r="A1368" s="567">
        <v>3977</v>
      </c>
      <c r="B1368" s="568">
        <v>1</v>
      </c>
      <c r="C1368" s="3" t="str">
        <f t="shared" si="21"/>
        <v>1 - National</v>
      </c>
    </row>
    <row r="1369" spans="1:3">
      <c r="A1369" s="567">
        <v>3978</v>
      </c>
      <c r="B1369" s="568">
        <v>2</v>
      </c>
      <c r="C1369" s="3" t="str">
        <f t="shared" si="21"/>
        <v>1 - National</v>
      </c>
    </row>
    <row r="1370" spans="1:3">
      <c r="A1370" s="567">
        <v>3979</v>
      </c>
      <c r="B1370" s="568">
        <v>5</v>
      </c>
      <c r="C1370" s="3" t="str">
        <f t="shared" si="21"/>
        <v>1 - National</v>
      </c>
    </row>
    <row r="1371" spans="1:3">
      <c r="A1371" s="567">
        <v>3980</v>
      </c>
      <c r="B1371" s="568">
        <v>1</v>
      </c>
      <c r="C1371" s="3" t="str">
        <f t="shared" si="21"/>
        <v>1 - National</v>
      </c>
    </row>
    <row r="1372" spans="1:3">
      <c r="A1372" s="567">
        <v>3981</v>
      </c>
      <c r="B1372" s="568">
        <v>5</v>
      </c>
      <c r="C1372" s="3" t="str">
        <f t="shared" si="21"/>
        <v>1 - National</v>
      </c>
    </row>
    <row r="1373" spans="1:3">
      <c r="A1373" s="567">
        <v>3984</v>
      </c>
      <c r="B1373" s="568">
        <v>5</v>
      </c>
      <c r="C1373" s="3" t="str">
        <f t="shared" si="21"/>
        <v>1 - National</v>
      </c>
    </row>
    <row r="1374" spans="1:3">
      <c r="A1374" s="567">
        <v>3987</v>
      </c>
      <c r="B1374" s="568">
        <v>5</v>
      </c>
      <c r="C1374" s="3" t="str">
        <f t="shared" si="21"/>
        <v>1 - National</v>
      </c>
    </row>
    <row r="1375" spans="1:3">
      <c r="A1375" s="567">
        <v>3988</v>
      </c>
      <c r="B1375" s="568">
        <v>5</v>
      </c>
      <c r="C1375" s="3" t="str">
        <f t="shared" si="21"/>
        <v>1 - National</v>
      </c>
    </row>
    <row r="1376" spans="1:3">
      <c r="A1376" s="567">
        <v>3990</v>
      </c>
      <c r="B1376" s="568">
        <v>5</v>
      </c>
      <c r="C1376" s="3" t="str">
        <f t="shared" si="21"/>
        <v>1 - National</v>
      </c>
    </row>
    <row r="1377" spans="1:3">
      <c r="A1377" s="567">
        <v>3991</v>
      </c>
      <c r="B1377" s="568">
        <v>5</v>
      </c>
      <c r="C1377" s="3" t="str">
        <f t="shared" si="21"/>
        <v>1 - National</v>
      </c>
    </row>
    <row r="1378" spans="1:3">
      <c r="A1378" s="567">
        <v>3992</v>
      </c>
      <c r="B1378" s="568">
        <v>4</v>
      </c>
      <c r="C1378" s="3" t="str">
        <f t="shared" si="21"/>
        <v>1 - National</v>
      </c>
    </row>
    <row r="1379" spans="1:3">
      <c r="A1379" s="567">
        <v>3995</v>
      </c>
      <c r="B1379" s="568">
        <v>5</v>
      </c>
      <c r="C1379" s="3" t="str">
        <f t="shared" si="21"/>
        <v>1 - National</v>
      </c>
    </row>
    <row r="1380" spans="1:3">
      <c r="A1380" s="567">
        <v>3996</v>
      </c>
      <c r="B1380" s="568">
        <v>5</v>
      </c>
      <c r="C1380" s="3" t="str">
        <f t="shared" si="21"/>
        <v>1 - National</v>
      </c>
    </row>
    <row r="1381" spans="1:3">
      <c r="A1381" s="567">
        <v>4000</v>
      </c>
      <c r="B1381" s="568">
        <v>1</v>
      </c>
      <c r="C1381" s="3" t="str">
        <f t="shared" si="21"/>
        <v>1 - National</v>
      </c>
    </row>
    <row r="1382" spans="1:3">
      <c r="A1382" s="567">
        <v>4005</v>
      </c>
      <c r="B1382" s="568">
        <v>1</v>
      </c>
      <c r="C1382" s="3" t="str">
        <f t="shared" si="21"/>
        <v>1 - National</v>
      </c>
    </row>
    <row r="1383" spans="1:3">
      <c r="A1383" s="567">
        <v>4006</v>
      </c>
      <c r="B1383" s="568">
        <v>1</v>
      </c>
      <c r="C1383" s="3" t="str">
        <f t="shared" si="21"/>
        <v>1 - National</v>
      </c>
    </row>
    <row r="1384" spans="1:3">
      <c r="A1384" s="567">
        <v>4007</v>
      </c>
      <c r="B1384" s="568">
        <v>1</v>
      </c>
      <c r="C1384" s="3" t="str">
        <f t="shared" si="21"/>
        <v>1 - National</v>
      </c>
    </row>
    <row r="1385" spans="1:3">
      <c r="A1385" s="567">
        <v>4008</v>
      </c>
      <c r="B1385" s="568">
        <v>1</v>
      </c>
      <c r="C1385" s="3" t="str">
        <f t="shared" si="21"/>
        <v>1 - National</v>
      </c>
    </row>
    <row r="1386" spans="1:3">
      <c r="A1386" s="567">
        <v>4009</v>
      </c>
      <c r="B1386" s="568">
        <v>1</v>
      </c>
      <c r="C1386" s="3" t="str">
        <f t="shared" si="21"/>
        <v>1 - National</v>
      </c>
    </row>
    <row r="1387" spans="1:3">
      <c r="A1387" s="567">
        <v>4010</v>
      </c>
      <c r="B1387" s="568">
        <v>1</v>
      </c>
      <c r="C1387" s="3" t="str">
        <f t="shared" si="21"/>
        <v>1 - National</v>
      </c>
    </row>
    <row r="1388" spans="1:3">
      <c r="A1388" s="567">
        <v>4011</v>
      </c>
      <c r="B1388" s="568">
        <v>1</v>
      </c>
      <c r="C1388" s="3" t="str">
        <f t="shared" si="21"/>
        <v>1 - National</v>
      </c>
    </row>
    <row r="1389" spans="1:3">
      <c r="A1389" s="567">
        <v>4012</v>
      </c>
      <c r="B1389" s="568">
        <v>1</v>
      </c>
      <c r="C1389" s="3" t="str">
        <f t="shared" si="21"/>
        <v>1 - National</v>
      </c>
    </row>
    <row r="1390" spans="1:3">
      <c r="A1390" s="567">
        <v>4013</v>
      </c>
      <c r="B1390" s="568">
        <v>1</v>
      </c>
      <c r="C1390" s="3" t="str">
        <f t="shared" si="21"/>
        <v>1 - National</v>
      </c>
    </row>
    <row r="1391" spans="1:3">
      <c r="A1391" s="567">
        <v>4014</v>
      </c>
      <c r="B1391" s="568">
        <v>1</v>
      </c>
      <c r="C1391" s="3" t="str">
        <f t="shared" si="21"/>
        <v>1 - National</v>
      </c>
    </row>
    <row r="1392" spans="1:3">
      <c r="A1392" s="567">
        <v>4017</v>
      </c>
      <c r="B1392" s="568">
        <v>1</v>
      </c>
      <c r="C1392" s="3" t="str">
        <f t="shared" si="21"/>
        <v>1 - National</v>
      </c>
    </row>
    <row r="1393" spans="1:3">
      <c r="A1393" s="567">
        <v>4018</v>
      </c>
      <c r="B1393" s="568">
        <v>1</v>
      </c>
      <c r="C1393" s="3" t="str">
        <f t="shared" si="21"/>
        <v>1 - National</v>
      </c>
    </row>
    <row r="1394" spans="1:3">
      <c r="A1394" s="567">
        <v>4019</v>
      </c>
      <c r="B1394" s="568">
        <v>1</v>
      </c>
      <c r="C1394" s="3" t="str">
        <f t="shared" si="21"/>
        <v>1 - National</v>
      </c>
    </row>
    <row r="1395" spans="1:3">
      <c r="A1395" s="567">
        <v>4020</v>
      </c>
      <c r="B1395" s="568">
        <v>1</v>
      </c>
      <c r="C1395" s="3" t="str">
        <f t="shared" si="21"/>
        <v>1 - National</v>
      </c>
    </row>
    <row r="1396" spans="1:3">
      <c r="A1396" s="567">
        <v>4021</v>
      </c>
      <c r="B1396" s="568">
        <v>1</v>
      </c>
      <c r="C1396" s="3" t="str">
        <f t="shared" si="21"/>
        <v>1 - National</v>
      </c>
    </row>
    <row r="1397" spans="1:3">
      <c r="A1397" s="567">
        <v>4022</v>
      </c>
      <c r="B1397" s="568">
        <v>1</v>
      </c>
      <c r="C1397" s="3" t="str">
        <f t="shared" si="21"/>
        <v>1 - National</v>
      </c>
    </row>
    <row r="1398" spans="1:3">
      <c r="A1398" s="567">
        <v>4025</v>
      </c>
      <c r="B1398" s="568">
        <v>6</v>
      </c>
      <c r="C1398" s="3" t="str">
        <f t="shared" si="21"/>
        <v>2 - National Remote</v>
      </c>
    </row>
    <row r="1399" spans="1:3">
      <c r="A1399" s="567">
        <v>4029</v>
      </c>
      <c r="B1399" s="568">
        <v>1</v>
      </c>
      <c r="C1399" s="3" t="str">
        <f t="shared" si="21"/>
        <v>1 - National</v>
      </c>
    </row>
    <row r="1400" spans="1:3">
      <c r="A1400" s="567">
        <v>4030</v>
      </c>
      <c r="B1400" s="568">
        <v>1</v>
      </c>
      <c r="C1400" s="3" t="str">
        <f t="shared" si="21"/>
        <v>1 - National</v>
      </c>
    </row>
    <row r="1401" spans="1:3">
      <c r="A1401" s="567">
        <v>4031</v>
      </c>
      <c r="B1401" s="568">
        <v>1</v>
      </c>
      <c r="C1401" s="3" t="str">
        <f t="shared" si="21"/>
        <v>1 - National</v>
      </c>
    </row>
    <row r="1402" spans="1:3">
      <c r="A1402" s="567">
        <v>4032</v>
      </c>
      <c r="B1402" s="568">
        <v>1</v>
      </c>
      <c r="C1402" s="3" t="str">
        <f t="shared" si="21"/>
        <v>1 - National</v>
      </c>
    </row>
    <row r="1403" spans="1:3">
      <c r="A1403" s="567">
        <v>4034</v>
      </c>
      <c r="B1403" s="568">
        <v>1</v>
      </c>
      <c r="C1403" s="3" t="str">
        <f t="shared" si="21"/>
        <v>1 - National</v>
      </c>
    </row>
    <row r="1404" spans="1:3">
      <c r="A1404" s="567">
        <v>4035</v>
      </c>
      <c r="B1404" s="568">
        <v>1</v>
      </c>
      <c r="C1404" s="3" t="str">
        <f t="shared" si="21"/>
        <v>1 - National</v>
      </c>
    </row>
    <row r="1405" spans="1:3">
      <c r="A1405" s="567">
        <v>4036</v>
      </c>
      <c r="B1405" s="568">
        <v>1</v>
      </c>
      <c r="C1405" s="3" t="str">
        <f t="shared" si="21"/>
        <v>1 - National</v>
      </c>
    </row>
    <row r="1406" spans="1:3">
      <c r="A1406" s="567">
        <v>4037</v>
      </c>
      <c r="B1406" s="568">
        <v>1</v>
      </c>
      <c r="C1406" s="3" t="str">
        <f t="shared" si="21"/>
        <v>1 - National</v>
      </c>
    </row>
    <row r="1407" spans="1:3">
      <c r="A1407" s="567">
        <v>4051</v>
      </c>
      <c r="B1407" s="568">
        <v>1</v>
      </c>
      <c r="C1407" s="3" t="str">
        <f t="shared" si="21"/>
        <v>1 - National</v>
      </c>
    </row>
    <row r="1408" spans="1:3">
      <c r="A1408" s="567">
        <v>4053</v>
      </c>
      <c r="B1408" s="568">
        <v>1</v>
      </c>
      <c r="C1408" s="3" t="str">
        <f t="shared" si="21"/>
        <v>1 - National</v>
      </c>
    </row>
    <row r="1409" spans="1:3">
      <c r="A1409" s="567">
        <v>4054</v>
      </c>
      <c r="B1409" s="568">
        <v>1</v>
      </c>
      <c r="C1409" s="3" t="str">
        <f t="shared" si="21"/>
        <v>1 - National</v>
      </c>
    </row>
    <row r="1410" spans="1:3">
      <c r="A1410" s="567">
        <v>4055</v>
      </c>
      <c r="B1410" s="568">
        <v>1</v>
      </c>
      <c r="C1410" s="3" t="str">
        <f t="shared" si="21"/>
        <v>1 - National</v>
      </c>
    </row>
    <row r="1411" spans="1:3">
      <c r="A1411" s="567">
        <v>4059</v>
      </c>
      <c r="B1411" s="568">
        <v>1</v>
      </c>
      <c r="C1411" s="3" t="str">
        <f t="shared" ref="C1411:C1474" si="22">IF(B1411&lt;=5,"1 - National",IF(B1411=6,"2 - National Remote","3 - National Very Remote"))</f>
        <v>1 - National</v>
      </c>
    </row>
    <row r="1412" spans="1:3">
      <c r="A1412" s="567">
        <v>4060</v>
      </c>
      <c r="B1412" s="568">
        <v>1</v>
      </c>
      <c r="C1412" s="3" t="str">
        <f t="shared" si="22"/>
        <v>1 - National</v>
      </c>
    </row>
    <row r="1413" spans="1:3">
      <c r="A1413" s="567">
        <v>4061</v>
      </c>
      <c r="B1413" s="568">
        <v>1</v>
      </c>
      <c r="C1413" s="3" t="str">
        <f t="shared" si="22"/>
        <v>1 - National</v>
      </c>
    </row>
    <row r="1414" spans="1:3">
      <c r="A1414" s="567">
        <v>4064</v>
      </c>
      <c r="B1414" s="568">
        <v>1</v>
      </c>
      <c r="C1414" s="3" t="str">
        <f t="shared" si="22"/>
        <v>1 - National</v>
      </c>
    </row>
    <row r="1415" spans="1:3">
      <c r="A1415" s="567">
        <v>4065</v>
      </c>
      <c r="B1415" s="568">
        <v>1</v>
      </c>
      <c r="C1415" s="3" t="str">
        <f t="shared" si="22"/>
        <v>1 - National</v>
      </c>
    </row>
    <row r="1416" spans="1:3">
      <c r="A1416" s="567">
        <v>4066</v>
      </c>
      <c r="B1416" s="568">
        <v>1</v>
      </c>
      <c r="C1416" s="3" t="str">
        <f t="shared" si="22"/>
        <v>1 - National</v>
      </c>
    </row>
    <row r="1417" spans="1:3">
      <c r="A1417" s="567">
        <v>4067</v>
      </c>
      <c r="B1417" s="568">
        <v>1</v>
      </c>
      <c r="C1417" s="3" t="str">
        <f t="shared" si="22"/>
        <v>1 - National</v>
      </c>
    </row>
    <row r="1418" spans="1:3">
      <c r="A1418" s="567">
        <v>4068</v>
      </c>
      <c r="B1418" s="568">
        <v>1</v>
      </c>
      <c r="C1418" s="3" t="str">
        <f t="shared" si="22"/>
        <v>1 - National</v>
      </c>
    </row>
    <row r="1419" spans="1:3">
      <c r="A1419" s="567">
        <v>4069</v>
      </c>
      <c r="B1419" s="568">
        <v>1</v>
      </c>
      <c r="C1419" s="3" t="str">
        <f t="shared" si="22"/>
        <v>1 - National</v>
      </c>
    </row>
    <row r="1420" spans="1:3">
      <c r="A1420" s="567">
        <v>4070</v>
      </c>
      <c r="B1420" s="568">
        <v>1</v>
      </c>
      <c r="C1420" s="3" t="str">
        <f t="shared" si="22"/>
        <v>1 - National</v>
      </c>
    </row>
    <row r="1421" spans="1:3">
      <c r="A1421" s="567">
        <v>4072</v>
      </c>
      <c r="B1421" s="568">
        <v>1</v>
      </c>
      <c r="C1421" s="3" t="str">
        <f t="shared" si="22"/>
        <v>1 - National</v>
      </c>
    </row>
    <row r="1422" spans="1:3">
      <c r="A1422" s="567">
        <v>4073</v>
      </c>
      <c r="B1422" s="568">
        <v>1</v>
      </c>
      <c r="C1422" s="3" t="str">
        <f t="shared" si="22"/>
        <v>1 - National</v>
      </c>
    </row>
    <row r="1423" spans="1:3">
      <c r="A1423" s="567">
        <v>4074</v>
      </c>
      <c r="B1423" s="568">
        <v>1</v>
      </c>
      <c r="C1423" s="3" t="str">
        <f t="shared" si="22"/>
        <v>1 - National</v>
      </c>
    </row>
    <row r="1424" spans="1:3">
      <c r="A1424" s="567">
        <v>4075</v>
      </c>
      <c r="B1424" s="568">
        <v>1</v>
      </c>
      <c r="C1424" s="3" t="str">
        <f t="shared" si="22"/>
        <v>1 - National</v>
      </c>
    </row>
    <row r="1425" spans="1:3">
      <c r="A1425" s="567">
        <v>4076</v>
      </c>
      <c r="B1425" s="568">
        <v>1</v>
      </c>
      <c r="C1425" s="3" t="str">
        <f t="shared" si="22"/>
        <v>1 - National</v>
      </c>
    </row>
    <row r="1426" spans="1:3">
      <c r="A1426" s="567">
        <v>4077</v>
      </c>
      <c r="B1426" s="568">
        <v>1</v>
      </c>
      <c r="C1426" s="3" t="str">
        <f t="shared" si="22"/>
        <v>1 - National</v>
      </c>
    </row>
    <row r="1427" spans="1:3">
      <c r="A1427" s="567">
        <v>4078</v>
      </c>
      <c r="B1427" s="568">
        <v>1</v>
      </c>
      <c r="C1427" s="3" t="str">
        <f t="shared" si="22"/>
        <v>1 - National</v>
      </c>
    </row>
    <row r="1428" spans="1:3">
      <c r="A1428" s="567">
        <v>4101</v>
      </c>
      <c r="B1428" s="568">
        <v>1</v>
      </c>
      <c r="C1428" s="3" t="str">
        <f t="shared" si="22"/>
        <v>1 - National</v>
      </c>
    </row>
    <row r="1429" spans="1:3">
      <c r="A1429" s="569">
        <v>4102</v>
      </c>
      <c r="B1429" s="569">
        <v>1</v>
      </c>
      <c r="C1429" s="3" t="str">
        <f t="shared" si="22"/>
        <v>1 - National</v>
      </c>
    </row>
    <row r="1430" spans="1:3">
      <c r="A1430" s="567">
        <v>4103</v>
      </c>
      <c r="B1430" s="568">
        <v>1</v>
      </c>
      <c r="C1430" s="3" t="str">
        <f t="shared" si="22"/>
        <v>1 - National</v>
      </c>
    </row>
    <row r="1431" spans="1:3">
      <c r="A1431" s="567">
        <v>4104</v>
      </c>
      <c r="B1431" s="568">
        <v>1</v>
      </c>
      <c r="C1431" s="3" t="str">
        <f t="shared" si="22"/>
        <v>1 - National</v>
      </c>
    </row>
    <row r="1432" spans="1:3">
      <c r="A1432" s="567">
        <v>4105</v>
      </c>
      <c r="B1432" s="568">
        <v>1</v>
      </c>
      <c r="C1432" s="3" t="str">
        <f t="shared" si="22"/>
        <v>1 - National</v>
      </c>
    </row>
    <row r="1433" spans="1:3">
      <c r="A1433" s="567">
        <v>4106</v>
      </c>
      <c r="B1433" s="568">
        <v>1</v>
      </c>
      <c r="C1433" s="3" t="str">
        <f t="shared" si="22"/>
        <v>1 - National</v>
      </c>
    </row>
    <row r="1434" spans="1:3">
      <c r="A1434" s="567">
        <v>4107</v>
      </c>
      <c r="B1434" s="568">
        <v>1</v>
      </c>
      <c r="C1434" s="3" t="str">
        <f t="shared" si="22"/>
        <v>1 - National</v>
      </c>
    </row>
    <row r="1435" spans="1:3">
      <c r="A1435" s="567">
        <v>4108</v>
      </c>
      <c r="B1435" s="568">
        <v>1</v>
      </c>
      <c r="C1435" s="3" t="str">
        <f t="shared" si="22"/>
        <v>1 - National</v>
      </c>
    </row>
    <row r="1436" spans="1:3">
      <c r="A1436" s="567">
        <v>4109</v>
      </c>
      <c r="B1436" s="568">
        <v>1</v>
      </c>
      <c r="C1436" s="3" t="str">
        <f t="shared" si="22"/>
        <v>1 - National</v>
      </c>
    </row>
    <row r="1437" spans="1:3">
      <c r="A1437" s="567">
        <v>4110</v>
      </c>
      <c r="B1437" s="568">
        <v>1</v>
      </c>
      <c r="C1437" s="3" t="str">
        <f t="shared" si="22"/>
        <v>1 - National</v>
      </c>
    </row>
    <row r="1438" spans="1:3">
      <c r="A1438" s="567">
        <v>4111</v>
      </c>
      <c r="B1438" s="568">
        <v>1</v>
      </c>
      <c r="C1438" s="3" t="str">
        <f t="shared" si="22"/>
        <v>1 - National</v>
      </c>
    </row>
    <row r="1439" spans="1:3">
      <c r="A1439" s="567">
        <v>4112</v>
      </c>
      <c r="B1439" s="568">
        <v>1</v>
      </c>
      <c r="C1439" s="3" t="str">
        <f t="shared" si="22"/>
        <v>1 - National</v>
      </c>
    </row>
    <row r="1440" spans="1:3">
      <c r="A1440" s="567">
        <v>4113</v>
      </c>
      <c r="B1440" s="568">
        <v>1</v>
      </c>
      <c r="C1440" s="3" t="str">
        <f t="shared" si="22"/>
        <v>1 - National</v>
      </c>
    </row>
    <row r="1441" spans="1:3">
      <c r="A1441" s="567">
        <v>4114</v>
      </c>
      <c r="B1441" s="568">
        <v>1</v>
      </c>
      <c r="C1441" s="3" t="str">
        <f t="shared" si="22"/>
        <v>1 - National</v>
      </c>
    </row>
    <row r="1442" spans="1:3">
      <c r="A1442" s="567">
        <v>4115</v>
      </c>
      <c r="B1442" s="568">
        <v>1</v>
      </c>
      <c r="C1442" s="3" t="str">
        <f t="shared" si="22"/>
        <v>1 - National</v>
      </c>
    </row>
    <row r="1443" spans="1:3">
      <c r="A1443" s="567">
        <v>4116</v>
      </c>
      <c r="B1443" s="568">
        <v>1</v>
      </c>
      <c r="C1443" s="3" t="str">
        <f t="shared" si="22"/>
        <v>1 - National</v>
      </c>
    </row>
    <row r="1444" spans="1:3">
      <c r="A1444" s="567">
        <v>4117</v>
      </c>
      <c r="B1444" s="568">
        <v>1</v>
      </c>
      <c r="C1444" s="3" t="str">
        <f t="shared" si="22"/>
        <v>1 - National</v>
      </c>
    </row>
    <row r="1445" spans="1:3">
      <c r="A1445" s="567">
        <v>4118</v>
      </c>
      <c r="B1445" s="568">
        <v>1</v>
      </c>
      <c r="C1445" s="3" t="str">
        <f t="shared" si="22"/>
        <v>1 - National</v>
      </c>
    </row>
    <row r="1446" spans="1:3">
      <c r="A1446" s="567">
        <v>4119</v>
      </c>
      <c r="B1446" s="568">
        <v>1</v>
      </c>
      <c r="C1446" s="3" t="str">
        <f t="shared" si="22"/>
        <v>1 - National</v>
      </c>
    </row>
    <row r="1447" spans="1:3">
      <c r="A1447" s="567">
        <v>4120</v>
      </c>
      <c r="B1447" s="568">
        <v>1</v>
      </c>
      <c r="C1447" s="3" t="str">
        <f t="shared" si="22"/>
        <v>1 - National</v>
      </c>
    </row>
    <row r="1448" spans="1:3">
      <c r="A1448" s="567">
        <v>4121</v>
      </c>
      <c r="B1448" s="568">
        <v>1</v>
      </c>
      <c r="C1448" s="3" t="str">
        <f t="shared" si="22"/>
        <v>1 - National</v>
      </c>
    </row>
    <row r="1449" spans="1:3">
      <c r="A1449" s="567">
        <v>4122</v>
      </c>
      <c r="B1449" s="568">
        <v>1</v>
      </c>
      <c r="C1449" s="3" t="str">
        <f t="shared" si="22"/>
        <v>1 - National</v>
      </c>
    </row>
    <row r="1450" spans="1:3">
      <c r="A1450" s="567">
        <v>4123</v>
      </c>
      <c r="B1450" s="568">
        <v>1</v>
      </c>
      <c r="C1450" s="3" t="str">
        <f t="shared" si="22"/>
        <v>1 - National</v>
      </c>
    </row>
    <row r="1451" spans="1:3">
      <c r="A1451" s="567">
        <v>4124</v>
      </c>
      <c r="B1451" s="568">
        <v>1</v>
      </c>
      <c r="C1451" s="3" t="str">
        <f t="shared" si="22"/>
        <v>1 - National</v>
      </c>
    </row>
    <row r="1452" spans="1:3">
      <c r="A1452" s="567">
        <v>4125</v>
      </c>
      <c r="B1452" s="568">
        <v>1</v>
      </c>
      <c r="C1452" s="3" t="str">
        <f t="shared" si="22"/>
        <v>1 - National</v>
      </c>
    </row>
    <row r="1453" spans="1:3">
      <c r="A1453" s="567">
        <v>4127</v>
      </c>
      <c r="B1453" s="568">
        <v>1</v>
      </c>
      <c r="C1453" s="3" t="str">
        <f t="shared" si="22"/>
        <v>1 - National</v>
      </c>
    </row>
    <row r="1454" spans="1:3">
      <c r="A1454" s="567">
        <v>4128</v>
      </c>
      <c r="B1454" s="568">
        <v>1</v>
      </c>
      <c r="C1454" s="3" t="str">
        <f t="shared" si="22"/>
        <v>1 - National</v>
      </c>
    </row>
    <row r="1455" spans="1:3">
      <c r="A1455" s="567">
        <v>4129</v>
      </c>
      <c r="B1455" s="568">
        <v>1</v>
      </c>
      <c r="C1455" s="3" t="str">
        <f t="shared" si="22"/>
        <v>1 - National</v>
      </c>
    </row>
    <row r="1456" spans="1:3">
      <c r="A1456" s="567">
        <v>4130</v>
      </c>
      <c r="B1456" s="568">
        <v>1</v>
      </c>
      <c r="C1456" s="3" t="str">
        <f t="shared" si="22"/>
        <v>1 - National</v>
      </c>
    </row>
    <row r="1457" spans="1:3">
      <c r="A1457" s="567">
        <v>4131</v>
      </c>
      <c r="B1457" s="568">
        <v>1</v>
      </c>
      <c r="C1457" s="3" t="str">
        <f t="shared" si="22"/>
        <v>1 - National</v>
      </c>
    </row>
    <row r="1458" spans="1:3">
      <c r="A1458" s="567">
        <v>4132</v>
      </c>
      <c r="B1458" s="568">
        <v>1</v>
      </c>
      <c r="C1458" s="3" t="str">
        <f t="shared" si="22"/>
        <v>1 - National</v>
      </c>
    </row>
    <row r="1459" spans="1:3">
      <c r="A1459" s="567">
        <v>4133</v>
      </c>
      <c r="B1459" s="568">
        <v>1</v>
      </c>
      <c r="C1459" s="3" t="str">
        <f t="shared" si="22"/>
        <v>1 - National</v>
      </c>
    </row>
    <row r="1460" spans="1:3">
      <c r="A1460" s="567">
        <v>4151</v>
      </c>
      <c r="B1460" s="568">
        <v>1</v>
      </c>
      <c r="C1460" s="3" t="str">
        <f t="shared" si="22"/>
        <v>1 - National</v>
      </c>
    </row>
    <row r="1461" spans="1:3">
      <c r="A1461" s="567">
        <v>4152</v>
      </c>
      <c r="B1461" s="568">
        <v>1</v>
      </c>
      <c r="C1461" s="3" t="str">
        <f t="shared" si="22"/>
        <v>1 - National</v>
      </c>
    </row>
    <row r="1462" spans="1:3">
      <c r="A1462" s="567">
        <v>4153</v>
      </c>
      <c r="B1462" s="568">
        <v>1</v>
      </c>
      <c r="C1462" s="3" t="str">
        <f t="shared" si="22"/>
        <v>1 - National</v>
      </c>
    </row>
    <row r="1463" spans="1:3">
      <c r="A1463" s="567">
        <v>4154</v>
      </c>
      <c r="B1463" s="568">
        <v>1</v>
      </c>
      <c r="C1463" s="3" t="str">
        <f t="shared" si="22"/>
        <v>1 - National</v>
      </c>
    </row>
    <row r="1464" spans="1:3">
      <c r="A1464" s="567">
        <v>4155</v>
      </c>
      <c r="B1464" s="568">
        <v>1</v>
      </c>
      <c r="C1464" s="3" t="str">
        <f t="shared" si="22"/>
        <v>1 - National</v>
      </c>
    </row>
    <row r="1465" spans="1:3">
      <c r="A1465" s="567">
        <v>4156</v>
      </c>
      <c r="B1465" s="568">
        <v>1</v>
      </c>
      <c r="C1465" s="3" t="str">
        <f t="shared" si="22"/>
        <v>1 - National</v>
      </c>
    </row>
    <row r="1466" spans="1:3">
      <c r="A1466" s="567">
        <v>4157</v>
      </c>
      <c r="B1466" s="568">
        <v>1</v>
      </c>
      <c r="C1466" s="3" t="str">
        <f t="shared" si="22"/>
        <v>1 - National</v>
      </c>
    </row>
    <row r="1467" spans="1:3">
      <c r="A1467" s="567">
        <v>4158</v>
      </c>
      <c r="B1467" s="568">
        <v>1</v>
      </c>
      <c r="C1467" s="3" t="str">
        <f t="shared" si="22"/>
        <v>1 - National</v>
      </c>
    </row>
    <row r="1468" spans="1:3">
      <c r="A1468" s="567">
        <v>4159</v>
      </c>
      <c r="B1468" s="568">
        <v>1</v>
      </c>
      <c r="C1468" s="3" t="str">
        <f t="shared" si="22"/>
        <v>1 - National</v>
      </c>
    </row>
    <row r="1469" spans="1:3">
      <c r="A1469" s="567">
        <v>4160</v>
      </c>
      <c r="B1469" s="568">
        <v>1</v>
      </c>
      <c r="C1469" s="3" t="str">
        <f t="shared" si="22"/>
        <v>1 - National</v>
      </c>
    </row>
    <row r="1470" spans="1:3">
      <c r="A1470" s="567">
        <v>4161</v>
      </c>
      <c r="B1470" s="568">
        <v>1</v>
      </c>
      <c r="C1470" s="3" t="str">
        <f t="shared" si="22"/>
        <v>1 - National</v>
      </c>
    </row>
    <row r="1471" spans="1:3">
      <c r="A1471" s="567">
        <v>4163</v>
      </c>
      <c r="B1471" s="568">
        <v>1</v>
      </c>
      <c r="C1471" s="3" t="str">
        <f t="shared" si="22"/>
        <v>1 - National</v>
      </c>
    </row>
    <row r="1472" spans="1:3">
      <c r="A1472" s="567">
        <v>4164</v>
      </c>
      <c r="B1472" s="568">
        <v>1</v>
      </c>
      <c r="C1472" s="3" t="str">
        <f t="shared" si="22"/>
        <v>1 - National</v>
      </c>
    </row>
    <row r="1473" spans="1:3">
      <c r="A1473" s="567">
        <v>4165</v>
      </c>
      <c r="B1473" s="568">
        <v>5</v>
      </c>
      <c r="C1473" s="3" t="str">
        <f t="shared" si="22"/>
        <v>1 - National</v>
      </c>
    </row>
    <row r="1474" spans="1:3">
      <c r="A1474" s="567">
        <v>4169</v>
      </c>
      <c r="B1474" s="568">
        <v>1</v>
      </c>
      <c r="C1474" s="3" t="str">
        <f t="shared" si="22"/>
        <v>1 - National</v>
      </c>
    </row>
    <row r="1475" spans="1:3">
      <c r="A1475" s="567">
        <v>4170</v>
      </c>
      <c r="B1475" s="568">
        <v>1</v>
      </c>
      <c r="C1475" s="3" t="str">
        <f t="shared" ref="C1475:C1538" si="23">IF(B1475&lt;=5,"1 - National",IF(B1475=6,"2 - National Remote","3 - National Very Remote"))</f>
        <v>1 - National</v>
      </c>
    </row>
    <row r="1476" spans="1:3">
      <c r="A1476" s="567">
        <v>4171</v>
      </c>
      <c r="B1476" s="568">
        <v>1</v>
      </c>
      <c r="C1476" s="3" t="str">
        <f t="shared" si="23"/>
        <v>1 - National</v>
      </c>
    </row>
    <row r="1477" spans="1:3">
      <c r="A1477" s="567">
        <v>4172</v>
      </c>
      <c r="B1477" s="568">
        <v>1</v>
      </c>
      <c r="C1477" s="3" t="str">
        <f t="shared" si="23"/>
        <v>1 - National</v>
      </c>
    </row>
    <row r="1478" spans="1:3">
      <c r="A1478" s="567">
        <v>4173</v>
      </c>
      <c r="B1478" s="568">
        <v>1</v>
      </c>
      <c r="C1478" s="3" t="str">
        <f t="shared" si="23"/>
        <v>1 - National</v>
      </c>
    </row>
    <row r="1479" spans="1:3">
      <c r="A1479" s="567">
        <v>4174</v>
      </c>
      <c r="B1479" s="568">
        <v>1</v>
      </c>
      <c r="C1479" s="3" t="str">
        <f t="shared" si="23"/>
        <v>1 - National</v>
      </c>
    </row>
    <row r="1480" spans="1:3">
      <c r="A1480" s="567">
        <v>4178</v>
      </c>
      <c r="B1480" s="568">
        <v>5</v>
      </c>
      <c r="C1480" s="3" t="str">
        <f t="shared" si="23"/>
        <v>1 - National</v>
      </c>
    </row>
    <row r="1481" spans="1:3">
      <c r="A1481" s="567">
        <v>4179</v>
      </c>
      <c r="B1481" s="568">
        <v>1</v>
      </c>
      <c r="C1481" s="3" t="str">
        <f t="shared" si="23"/>
        <v>1 - National</v>
      </c>
    </row>
    <row r="1482" spans="1:3">
      <c r="A1482" s="567">
        <v>4183</v>
      </c>
      <c r="B1482" s="568">
        <v>6</v>
      </c>
      <c r="C1482" s="3" t="str">
        <f t="shared" si="23"/>
        <v>2 - National Remote</v>
      </c>
    </row>
    <row r="1483" spans="1:3">
      <c r="A1483" s="567">
        <v>4184</v>
      </c>
      <c r="B1483" s="568">
        <v>5</v>
      </c>
      <c r="C1483" s="3" t="str">
        <f t="shared" si="23"/>
        <v>1 - National</v>
      </c>
    </row>
    <row r="1484" spans="1:3">
      <c r="A1484" s="567">
        <v>4205</v>
      </c>
      <c r="B1484" s="568">
        <v>1</v>
      </c>
      <c r="C1484" s="3" t="str">
        <f t="shared" si="23"/>
        <v>1 - National</v>
      </c>
    </row>
    <row r="1485" spans="1:3">
      <c r="A1485" s="567">
        <v>4207</v>
      </c>
      <c r="B1485" s="568">
        <v>1</v>
      </c>
      <c r="C1485" s="3" t="str">
        <f t="shared" si="23"/>
        <v>1 - National</v>
      </c>
    </row>
    <row r="1486" spans="1:3">
      <c r="A1486" s="568">
        <v>4208</v>
      </c>
      <c r="B1486" s="568">
        <v>2</v>
      </c>
      <c r="C1486" s="3" t="str">
        <f t="shared" si="23"/>
        <v>1 - National</v>
      </c>
    </row>
    <row r="1487" spans="1:3">
      <c r="A1487" s="567">
        <v>4209</v>
      </c>
      <c r="B1487" s="568">
        <v>1</v>
      </c>
      <c r="C1487" s="3" t="str">
        <f t="shared" si="23"/>
        <v>1 - National</v>
      </c>
    </row>
    <row r="1488" spans="1:3">
      <c r="A1488" s="567">
        <v>4210</v>
      </c>
      <c r="B1488" s="568">
        <v>1</v>
      </c>
      <c r="C1488" s="3" t="str">
        <f t="shared" si="23"/>
        <v>1 - National</v>
      </c>
    </row>
    <row r="1489" spans="1:3">
      <c r="A1489" s="567">
        <v>4211</v>
      </c>
      <c r="B1489" s="568">
        <v>1</v>
      </c>
      <c r="C1489" s="3" t="str">
        <f t="shared" si="23"/>
        <v>1 - National</v>
      </c>
    </row>
    <row r="1490" spans="1:3">
      <c r="A1490" s="567">
        <v>4212</v>
      </c>
      <c r="B1490" s="568">
        <v>1</v>
      </c>
      <c r="C1490" s="3" t="str">
        <f t="shared" si="23"/>
        <v>1 - National</v>
      </c>
    </row>
    <row r="1491" spans="1:3">
      <c r="A1491" s="567">
        <v>4213</v>
      </c>
      <c r="B1491" s="568">
        <v>2</v>
      </c>
      <c r="C1491" s="3" t="str">
        <f t="shared" si="23"/>
        <v>1 - National</v>
      </c>
    </row>
    <row r="1492" spans="1:3">
      <c r="A1492" s="567">
        <v>4214</v>
      </c>
      <c r="B1492" s="568">
        <v>1</v>
      </c>
      <c r="C1492" s="3" t="str">
        <f t="shared" si="23"/>
        <v>1 - National</v>
      </c>
    </row>
    <row r="1493" spans="1:3">
      <c r="A1493" s="567">
        <v>4215</v>
      </c>
      <c r="B1493" s="568">
        <v>1</v>
      </c>
      <c r="C1493" s="3" t="str">
        <f t="shared" si="23"/>
        <v>1 - National</v>
      </c>
    </row>
    <row r="1494" spans="1:3">
      <c r="A1494" s="567">
        <v>4216</v>
      </c>
      <c r="B1494" s="568">
        <v>1</v>
      </c>
      <c r="C1494" s="3" t="str">
        <f t="shared" si="23"/>
        <v>1 - National</v>
      </c>
    </row>
    <row r="1495" spans="1:3">
      <c r="A1495" s="567">
        <v>4217</v>
      </c>
      <c r="B1495" s="568">
        <v>1</v>
      </c>
      <c r="C1495" s="3" t="str">
        <f t="shared" si="23"/>
        <v>1 - National</v>
      </c>
    </row>
    <row r="1496" spans="1:3">
      <c r="A1496" s="567">
        <v>4218</v>
      </c>
      <c r="B1496" s="568">
        <v>1</v>
      </c>
      <c r="C1496" s="3" t="str">
        <f t="shared" si="23"/>
        <v>1 - National</v>
      </c>
    </row>
    <row r="1497" spans="1:3">
      <c r="A1497" s="570">
        <v>4219</v>
      </c>
      <c r="B1497" s="569">
        <v>1</v>
      </c>
      <c r="C1497" s="3" t="str">
        <f t="shared" si="23"/>
        <v>1 - National</v>
      </c>
    </row>
    <row r="1498" spans="1:3">
      <c r="A1498" s="567">
        <v>4220</v>
      </c>
      <c r="B1498" s="568">
        <v>1</v>
      </c>
      <c r="C1498" s="3" t="str">
        <f t="shared" si="23"/>
        <v>1 - National</v>
      </c>
    </row>
    <row r="1499" spans="1:3">
      <c r="A1499" s="567">
        <v>4221</v>
      </c>
      <c r="B1499" s="568">
        <v>1</v>
      </c>
      <c r="C1499" s="3" t="str">
        <f t="shared" si="23"/>
        <v>1 - National</v>
      </c>
    </row>
    <row r="1500" spans="1:3">
      <c r="A1500" s="567">
        <v>4222</v>
      </c>
      <c r="B1500" s="568">
        <v>1</v>
      </c>
      <c r="C1500" s="3" t="str">
        <f t="shared" si="23"/>
        <v>1 - National</v>
      </c>
    </row>
    <row r="1501" spans="1:3">
      <c r="A1501" s="567">
        <v>4223</v>
      </c>
      <c r="B1501" s="568">
        <v>1</v>
      </c>
      <c r="C1501" s="3" t="str">
        <f t="shared" si="23"/>
        <v>1 - National</v>
      </c>
    </row>
    <row r="1502" spans="1:3">
      <c r="A1502" s="567">
        <v>4224</v>
      </c>
      <c r="B1502" s="568">
        <v>1</v>
      </c>
      <c r="C1502" s="3" t="str">
        <f t="shared" si="23"/>
        <v>1 - National</v>
      </c>
    </row>
    <row r="1503" spans="1:3">
      <c r="A1503" s="567">
        <v>4225</v>
      </c>
      <c r="B1503" s="568">
        <v>1</v>
      </c>
      <c r="C1503" s="3" t="str">
        <f t="shared" si="23"/>
        <v>1 - National</v>
      </c>
    </row>
    <row r="1504" spans="1:3">
      <c r="A1504" s="567">
        <v>4226</v>
      </c>
      <c r="B1504" s="568">
        <v>1</v>
      </c>
      <c r="C1504" s="3" t="str">
        <f t="shared" si="23"/>
        <v>1 - National</v>
      </c>
    </row>
    <row r="1505" spans="1:3">
      <c r="A1505" s="567">
        <v>4227</v>
      </c>
      <c r="B1505" s="568">
        <v>1</v>
      </c>
      <c r="C1505" s="3" t="str">
        <f t="shared" si="23"/>
        <v>1 - National</v>
      </c>
    </row>
    <row r="1506" spans="1:3">
      <c r="A1506" s="567">
        <v>4228</v>
      </c>
      <c r="B1506" s="568">
        <v>1</v>
      </c>
      <c r="C1506" s="3" t="str">
        <f t="shared" si="23"/>
        <v>1 - National</v>
      </c>
    </row>
    <row r="1507" spans="1:3">
      <c r="A1507" s="567">
        <v>4229</v>
      </c>
      <c r="B1507" s="568">
        <v>1</v>
      </c>
      <c r="C1507" s="3" t="str">
        <f t="shared" si="23"/>
        <v>1 - National</v>
      </c>
    </row>
    <row r="1508" spans="1:3">
      <c r="A1508" s="567">
        <v>4230</v>
      </c>
      <c r="B1508" s="568">
        <v>1</v>
      </c>
      <c r="C1508" s="3" t="str">
        <f t="shared" si="23"/>
        <v>1 - National</v>
      </c>
    </row>
    <row r="1509" spans="1:3">
      <c r="A1509" s="567">
        <v>4270</v>
      </c>
      <c r="B1509" s="568">
        <v>2</v>
      </c>
      <c r="C1509" s="3" t="str">
        <f t="shared" si="23"/>
        <v>1 - National</v>
      </c>
    </row>
    <row r="1510" spans="1:3">
      <c r="A1510" s="567">
        <v>4271</v>
      </c>
      <c r="B1510" s="568">
        <v>1</v>
      </c>
      <c r="C1510" s="3" t="str">
        <f t="shared" si="23"/>
        <v>1 - National</v>
      </c>
    </row>
    <row r="1511" spans="1:3">
      <c r="A1511" s="570">
        <v>4272</v>
      </c>
      <c r="B1511" s="569">
        <v>1</v>
      </c>
      <c r="C1511" s="3" t="str">
        <f t="shared" si="23"/>
        <v>1 - National</v>
      </c>
    </row>
    <row r="1512" spans="1:3">
      <c r="A1512" s="567">
        <v>4275</v>
      </c>
      <c r="B1512" s="568">
        <v>4</v>
      </c>
      <c r="C1512" s="3" t="str">
        <f t="shared" si="23"/>
        <v>1 - National</v>
      </c>
    </row>
    <row r="1513" spans="1:3">
      <c r="A1513" s="567">
        <v>4280</v>
      </c>
      <c r="B1513" s="568">
        <v>2</v>
      </c>
      <c r="C1513" s="3" t="str">
        <f t="shared" si="23"/>
        <v>1 - National</v>
      </c>
    </row>
    <row r="1514" spans="1:3">
      <c r="A1514" s="567">
        <v>4285</v>
      </c>
      <c r="B1514" s="568">
        <v>5</v>
      </c>
      <c r="C1514" s="3" t="str">
        <f t="shared" si="23"/>
        <v>1 - National</v>
      </c>
    </row>
    <row r="1515" spans="1:3">
      <c r="A1515" s="567">
        <v>4287</v>
      </c>
      <c r="B1515" s="568">
        <v>5</v>
      </c>
      <c r="C1515" s="3" t="str">
        <f t="shared" si="23"/>
        <v>1 - National</v>
      </c>
    </row>
    <row r="1516" spans="1:3">
      <c r="A1516" s="567">
        <v>4300</v>
      </c>
      <c r="B1516" s="568">
        <v>1</v>
      </c>
      <c r="C1516" s="3" t="str">
        <f t="shared" si="23"/>
        <v>1 - National</v>
      </c>
    </row>
    <row r="1517" spans="1:3">
      <c r="A1517" s="567">
        <v>4301</v>
      </c>
      <c r="B1517" s="568">
        <v>1</v>
      </c>
      <c r="C1517" s="3" t="str">
        <f t="shared" si="23"/>
        <v>1 - National</v>
      </c>
    </row>
    <row r="1518" spans="1:3">
      <c r="A1518" s="567">
        <v>4303</v>
      </c>
      <c r="B1518" s="568">
        <v>1</v>
      </c>
      <c r="C1518" s="3" t="str">
        <f t="shared" si="23"/>
        <v>1 - National</v>
      </c>
    </row>
    <row r="1519" spans="1:3">
      <c r="A1519" s="567">
        <v>4304</v>
      </c>
      <c r="B1519" s="568">
        <v>1</v>
      </c>
      <c r="C1519" s="3" t="str">
        <f t="shared" si="23"/>
        <v>1 - National</v>
      </c>
    </row>
    <row r="1520" spans="1:3">
      <c r="A1520" s="567">
        <v>4305</v>
      </c>
      <c r="B1520" s="568">
        <v>1</v>
      </c>
      <c r="C1520" s="3" t="str">
        <f t="shared" si="23"/>
        <v>1 - National</v>
      </c>
    </row>
    <row r="1521" spans="1:3">
      <c r="A1521" s="567">
        <v>4306</v>
      </c>
      <c r="B1521" s="568">
        <v>1</v>
      </c>
      <c r="C1521" s="3" t="str">
        <f t="shared" si="23"/>
        <v>1 - National</v>
      </c>
    </row>
    <row r="1522" spans="1:3">
      <c r="A1522" s="567">
        <v>4307</v>
      </c>
      <c r="B1522" s="568">
        <v>2</v>
      </c>
      <c r="C1522" s="3" t="str">
        <f t="shared" si="23"/>
        <v>1 - National</v>
      </c>
    </row>
    <row r="1523" spans="1:3">
      <c r="A1523" s="567">
        <v>4309</v>
      </c>
      <c r="B1523" s="568">
        <v>5</v>
      </c>
      <c r="C1523" s="3" t="str">
        <f t="shared" si="23"/>
        <v>1 - National</v>
      </c>
    </row>
    <row r="1524" spans="1:3">
      <c r="A1524" s="567">
        <v>4310</v>
      </c>
      <c r="B1524" s="568">
        <v>5</v>
      </c>
      <c r="C1524" s="3" t="str">
        <f t="shared" si="23"/>
        <v>1 - National</v>
      </c>
    </row>
    <row r="1525" spans="1:3">
      <c r="A1525" s="567">
        <v>4311</v>
      </c>
      <c r="B1525" s="568">
        <v>5</v>
      </c>
      <c r="C1525" s="3" t="str">
        <f t="shared" si="23"/>
        <v>1 - National</v>
      </c>
    </row>
    <row r="1526" spans="1:3">
      <c r="A1526" s="567">
        <v>4312</v>
      </c>
      <c r="B1526" s="568">
        <v>5</v>
      </c>
      <c r="C1526" s="3" t="str">
        <f t="shared" si="23"/>
        <v>1 - National</v>
      </c>
    </row>
    <row r="1527" spans="1:3">
      <c r="A1527" s="567">
        <v>4313</v>
      </c>
      <c r="B1527" s="568">
        <v>5</v>
      </c>
      <c r="C1527" s="3" t="str">
        <f t="shared" si="23"/>
        <v>1 - National</v>
      </c>
    </row>
    <row r="1528" spans="1:3">
      <c r="A1528" s="567">
        <v>4340</v>
      </c>
      <c r="B1528" s="568">
        <v>2</v>
      </c>
      <c r="C1528" s="3" t="str">
        <f t="shared" si="23"/>
        <v>1 - National</v>
      </c>
    </row>
    <row r="1529" spans="1:3">
      <c r="A1529" s="567">
        <v>4341</v>
      </c>
      <c r="B1529" s="568">
        <v>5</v>
      </c>
      <c r="C1529" s="3" t="str">
        <f t="shared" si="23"/>
        <v>1 - National</v>
      </c>
    </row>
    <row r="1530" spans="1:3">
      <c r="A1530" s="567">
        <v>4342</v>
      </c>
      <c r="B1530" s="568">
        <v>4</v>
      </c>
      <c r="C1530" s="3" t="str">
        <f t="shared" si="23"/>
        <v>1 - National</v>
      </c>
    </row>
    <row r="1531" spans="1:3">
      <c r="A1531" s="567">
        <v>4343</v>
      </c>
      <c r="B1531" s="568">
        <v>4</v>
      </c>
      <c r="C1531" s="3" t="str">
        <f t="shared" si="23"/>
        <v>1 - National</v>
      </c>
    </row>
    <row r="1532" spans="1:3">
      <c r="A1532" s="567">
        <v>4344</v>
      </c>
      <c r="B1532" s="568">
        <v>5</v>
      </c>
      <c r="C1532" s="3" t="str">
        <f t="shared" si="23"/>
        <v>1 - National</v>
      </c>
    </row>
    <row r="1533" spans="1:3">
      <c r="A1533" s="567">
        <v>4345</v>
      </c>
      <c r="B1533" s="568">
        <v>4</v>
      </c>
      <c r="C1533" s="3" t="str">
        <f t="shared" si="23"/>
        <v>1 - National</v>
      </c>
    </row>
    <row r="1534" spans="1:3">
      <c r="A1534" s="567">
        <v>4346</v>
      </c>
      <c r="B1534" s="568">
        <v>2</v>
      </c>
      <c r="C1534" s="3" t="str">
        <f t="shared" si="23"/>
        <v>1 - National</v>
      </c>
    </row>
    <row r="1535" spans="1:3">
      <c r="A1535" s="567">
        <v>4347</v>
      </c>
      <c r="B1535" s="568">
        <v>5</v>
      </c>
      <c r="C1535" s="3" t="str">
        <f t="shared" si="23"/>
        <v>1 - National</v>
      </c>
    </row>
    <row r="1536" spans="1:3">
      <c r="A1536" s="567">
        <v>4350</v>
      </c>
      <c r="B1536" s="568">
        <v>2</v>
      </c>
      <c r="C1536" s="3" t="str">
        <f t="shared" si="23"/>
        <v>1 - National</v>
      </c>
    </row>
    <row r="1537" spans="1:3">
      <c r="A1537" s="567">
        <v>4352</v>
      </c>
      <c r="B1537" s="568">
        <v>2</v>
      </c>
      <c r="C1537" s="3" t="str">
        <f t="shared" si="23"/>
        <v>1 - National</v>
      </c>
    </row>
    <row r="1538" spans="1:3">
      <c r="A1538" s="567">
        <v>4353</v>
      </c>
      <c r="B1538" s="568">
        <v>5</v>
      </c>
      <c r="C1538" s="3" t="str">
        <f t="shared" si="23"/>
        <v>1 - National</v>
      </c>
    </row>
    <row r="1539" spans="1:3">
      <c r="A1539" s="567">
        <v>4354</v>
      </c>
      <c r="B1539" s="568">
        <v>5</v>
      </c>
      <c r="C1539" s="3" t="str">
        <f t="shared" ref="C1539:C1602" si="24">IF(B1539&lt;=5,"1 - National",IF(B1539=6,"2 - National Remote","3 - National Very Remote"))</f>
        <v>1 - National</v>
      </c>
    </row>
    <row r="1540" spans="1:3">
      <c r="A1540" s="567">
        <v>4355</v>
      </c>
      <c r="B1540" s="568">
        <v>5</v>
      </c>
      <c r="C1540" s="3" t="str">
        <f t="shared" si="24"/>
        <v>1 - National</v>
      </c>
    </row>
    <row r="1541" spans="1:3">
      <c r="A1541" s="567">
        <v>4356</v>
      </c>
      <c r="B1541" s="568">
        <v>5</v>
      </c>
      <c r="C1541" s="3" t="str">
        <f t="shared" si="24"/>
        <v>1 - National</v>
      </c>
    </row>
    <row r="1542" spans="1:3">
      <c r="A1542" s="567">
        <v>4357</v>
      </c>
      <c r="B1542" s="568">
        <v>5</v>
      </c>
      <c r="C1542" s="3" t="str">
        <f t="shared" si="24"/>
        <v>1 - National</v>
      </c>
    </row>
    <row r="1543" spans="1:3">
      <c r="A1543" s="567">
        <v>4358</v>
      </c>
      <c r="B1543" s="568">
        <v>2</v>
      </c>
      <c r="C1543" s="3" t="str">
        <f t="shared" si="24"/>
        <v>1 - National</v>
      </c>
    </row>
    <row r="1544" spans="1:3">
      <c r="A1544" s="567">
        <v>4359</v>
      </c>
      <c r="B1544" s="568">
        <v>5</v>
      </c>
      <c r="C1544" s="3" t="str">
        <f t="shared" si="24"/>
        <v>1 - National</v>
      </c>
    </row>
    <row r="1545" spans="1:3">
      <c r="A1545" s="567">
        <v>4360</v>
      </c>
      <c r="B1545" s="568">
        <v>5</v>
      </c>
      <c r="C1545" s="3" t="str">
        <f t="shared" si="24"/>
        <v>1 - National</v>
      </c>
    </row>
    <row r="1546" spans="1:3">
      <c r="A1546" s="567">
        <v>4361</v>
      </c>
      <c r="B1546" s="568">
        <v>5</v>
      </c>
      <c r="C1546" s="3" t="str">
        <f t="shared" si="24"/>
        <v>1 - National</v>
      </c>
    </row>
    <row r="1547" spans="1:3">
      <c r="A1547" s="567">
        <v>4362</v>
      </c>
      <c r="B1547" s="568">
        <v>5</v>
      </c>
      <c r="C1547" s="3" t="str">
        <f t="shared" si="24"/>
        <v>1 - National</v>
      </c>
    </row>
    <row r="1548" spans="1:3">
      <c r="A1548" s="567">
        <v>4363</v>
      </c>
      <c r="B1548" s="568">
        <v>5</v>
      </c>
      <c r="C1548" s="3" t="str">
        <f t="shared" si="24"/>
        <v>1 - National</v>
      </c>
    </row>
    <row r="1549" spans="1:3">
      <c r="A1549" s="567">
        <v>4364</v>
      </c>
      <c r="B1549" s="568">
        <v>5</v>
      </c>
      <c r="C1549" s="3" t="str">
        <f t="shared" si="24"/>
        <v>1 - National</v>
      </c>
    </row>
    <row r="1550" spans="1:3">
      <c r="A1550" s="567">
        <v>4365</v>
      </c>
      <c r="B1550" s="568">
        <v>5</v>
      </c>
      <c r="C1550" s="3" t="str">
        <f t="shared" si="24"/>
        <v>1 - National</v>
      </c>
    </row>
    <row r="1551" spans="1:3">
      <c r="A1551" s="567">
        <v>4370</v>
      </c>
      <c r="B1551" s="568">
        <v>5</v>
      </c>
      <c r="C1551" s="3" t="str">
        <f t="shared" si="24"/>
        <v>1 - National</v>
      </c>
    </row>
    <row r="1552" spans="1:3">
      <c r="A1552" s="567">
        <v>4371</v>
      </c>
      <c r="B1552" s="568">
        <v>5</v>
      </c>
      <c r="C1552" s="3" t="str">
        <f t="shared" si="24"/>
        <v>1 - National</v>
      </c>
    </row>
    <row r="1553" spans="1:3">
      <c r="A1553" s="567">
        <v>4372</v>
      </c>
      <c r="B1553" s="568">
        <v>5</v>
      </c>
      <c r="C1553" s="3" t="str">
        <f t="shared" si="24"/>
        <v>1 - National</v>
      </c>
    </row>
    <row r="1554" spans="1:3">
      <c r="A1554" s="567">
        <v>4373</v>
      </c>
      <c r="B1554" s="568">
        <v>5</v>
      </c>
      <c r="C1554" s="3" t="str">
        <f t="shared" si="24"/>
        <v>1 - National</v>
      </c>
    </row>
    <row r="1555" spans="1:3">
      <c r="A1555" s="567">
        <v>4374</v>
      </c>
      <c r="B1555" s="568">
        <v>5</v>
      </c>
      <c r="C1555" s="3" t="str">
        <f t="shared" si="24"/>
        <v>1 - National</v>
      </c>
    </row>
    <row r="1556" spans="1:3">
      <c r="A1556" s="567">
        <v>4375</v>
      </c>
      <c r="B1556" s="568">
        <v>5</v>
      </c>
      <c r="C1556" s="3" t="str">
        <f t="shared" si="24"/>
        <v>1 - National</v>
      </c>
    </row>
    <row r="1557" spans="1:3">
      <c r="A1557" s="567">
        <v>4376</v>
      </c>
      <c r="B1557" s="568">
        <v>5</v>
      </c>
      <c r="C1557" s="3" t="str">
        <f t="shared" si="24"/>
        <v>1 - National</v>
      </c>
    </row>
    <row r="1558" spans="1:3">
      <c r="A1558" s="567">
        <v>4377</v>
      </c>
      <c r="B1558" s="568">
        <v>5</v>
      </c>
      <c r="C1558" s="3" t="str">
        <f t="shared" si="24"/>
        <v>1 - National</v>
      </c>
    </row>
    <row r="1559" spans="1:3">
      <c r="A1559" s="567">
        <v>4378</v>
      </c>
      <c r="B1559" s="568">
        <v>5</v>
      </c>
      <c r="C1559" s="3" t="str">
        <f t="shared" si="24"/>
        <v>1 - National</v>
      </c>
    </row>
    <row r="1560" spans="1:3">
      <c r="A1560" s="568">
        <v>4380</v>
      </c>
      <c r="B1560" s="568">
        <v>5</v>
      </c>
      <c r="C1560" s="3" t="str">
        <f t="shared" si="24"/>
        <v>1 - National</v>
      </c>
    </row>
    <row r="1561" spans="1:3">
      <c r="A1561" s="567">
        <v>4381</v>
      </c>
      <c r="B1561" s="568">
        <v>5</v>
      </c>
      <c r="C1561" s="3" t="str">
        <f t="shared" si="24"/>
        <v>1 - National</v>
      </c>
    </row>
    <row r="1562" spans="1:3">
      <c r="A1562" s="567">
        <v>4382</v>
      </c>
      <c r="B1562" s="568">
        <v>5</v>
      </c>
      <c r="C1562" s="3" t="str">
        <f t="shared" si="24"/>
        <v>1 - National</v>
      </c>
    </row>
    <row r="1563" spans="1:3">
      <c r="A1563" s="567">
        <v>4383</v>
      </c>
      <c r="B1563" s="568">
        <v>5</v>
      </c>
      <c r="C1563" s="3" t="str">
        <f t="shared" si="24"/>
        <v>1 - National</v>
      </c>
    </row>
    <row r="1564" spans="1:3">
      <c r="A1564" s="567">
        <v>4384</v>
      </c>
      <c r="B1564" s="568">
        <v>5</v>
      </c>
      <c r="C1564" s="3" t="str">
        <f t="shared" si="24"/>
        <v>1 - National</v>
      </c>
    </row>
    <row r="1565" spans="1:3">
      <c r="A1565" s="567">
        <v>4385</v>
      </c>
      <c r="B1565" s="568">
        <v>5</v>
      </c>
      <c r="C1565" s="3" t="str">
        <f t="shared" si="24"/>
        <v>1 - National</v>
      </c>
    </row>
    <row r="1566" spans="1:3">
      <c r="A1566" s="567">
        <v>4387</v>
      </c>
      <c r="B1566" s="568">
        <v>5</v>
      </c>
      <c r="C1566" s="3" t="str">
        <f t="shared" si="24"/>
        <v>1 - National</v>
      </c>
    </row>
    <row r="1567" spans="1:3">
      <c r="A1567" s="567">
        <v>4388</v>
      </c>
      <c r="B1567" s="568">
        <v>5</v>
      </c>
      <c r="C1567" s="3" t="str">
        <f t="shared" si="24"/>
        <v>1 - National</v>
      </c>
    </row>
    <row r="1568" spans="1:3">
      <c r="A1568" s="567">
        <v>4390</v>
      </c>
      <c r="B1568" s="568">
        <v>5</v>
      </c>
      <c r="C1568" s="3" t="str">
        <f t="shared" si="24"/>
        <v>1 - National</v>
      </c>
    </row>
    <row r="1569" spans="1:3">
      <c r="A1569" s="567">
        <v>4400</v>
      </c>
      <c r="B1569" s="568">
        <v>2</v>
      </c>
      <c r="C1569" s="3" t="str">
        <f t="shared" si="24"/>
        <v>1 - National</v>
      </c>
    </row>
    <row r="1570" spans="1:3">
      <c r="A1570" s="567">
        <v>4401</v>
      </c>
      <c r="B1570" s="568">
        <v>5</v>
      </c>
      <c r="C1570" s="3" t="str">
        <f t="shared" si="24"/>
        <v>1 - National</v>
      </c>
    </row>
    <row r="1571" spans="1:3">
      <c r="A1571" s="567">
        <v>4402</v>
      </c>
      <c r="B1571" s="568">
        <v>5</v>
      </c>
      <c r="C1571" s="3" t="str">
        <f t="shared" si="24"/>
        <v>1 - National</v>
      </c>
    </row>
    <row r="1572" spans="1:3">
      <c r="A1572" s="567">
        <v>4403</v>
      </c>
      <c r="B1572" s="568">
        <v>5</v>
      </c>
      <c r="C1572" s="3" t="str">
        <f t="shared" si="24"/>
        <v>1 - National</v>
      </c>
    </row>
    <row r="1573" spans="1:3">
      <c r="A1573" s="567">
        <v>4404</v>
      </c>
      <c r="B1573" s="568">
        <v>5</v>
      </c>
      <c r="C1573" s="3" t="str">
        <f t="shared" si="24"/>
        <v>1 - National</v>
      </c>
    </row>
    <row r="1574" spans="1:3">
      <c r="A1574" s="567">
        <v>4405</v>
      </c>
      <c r="B1574" s="568">
        <v>5</v>
      </c>
      <c r="C1574" s="3" t="str">
        <f t="shared" si="24"/>
        <v>1 - National</v>
      </c>
    </row>
    <row r="1575" spans="1:3">
      <c r="A1575" s="567">
        <v>4406</v>
      </c>
      <c r="B1575" s="568">
        <v>5</v>
      </c>
      <c r="C1575" s="3" t="str">
        <f t="shared" si="24"/>
        <v>1 - National</v>
      </c>
    </row>
    <row r="1576" spans="1:3">
      <c r="A1576" s="567">
        <v>4407</v>
      </c>
      <c r="B1576" s="568">
        <v>5</v>
      </c>
      <c r="C1576" s="3" t="str">
        <f t="shared" si="24"/>
        <v>1 - National</v>
      </c>
    </row>
    <row r="1577" spans="1:3">
      <c r="A1577" s="567">
        <v>4408</v>
      </c>
      <c r="B1577" s="568">
        <v>5</v>
      </c>
      <c r="C1577" s="3" t="str">
        <f t="shared" si="24"/>
        <v>1 - National</v>
      </c>
    </row>
    <row r="1578" spans="1:3">
      <c r="A1578" s="567">
        <v>4410</v>
      </c>
      <c r="B1578" s="568">
        <v>5</v>
      </c>
      <c r="C1578" s="3" t="str">
        <f t="shared" si="24"/>
        <v>1 - National</v>
      </c>
    </row>
    <row r="1579" spans="1:3">
      <c r="A1579" s="567">
        <v>4411</v>
      </c>
      <c r="B1579" s="568">
        <v>5</v>
      </c>
      <c r="C1579" s="3" t="str">
        <f t="shared" si="24"/>
        <v>1 - National</v>
      </c>
    </row>
    <row r="1580" spans="1:3">
      <c r="A1580" s="567">
        <v>4412</v>
      </c>
      <c r="B1580" s="568">
        <v>5</v>
      </c>
      <c r="C1580" s="3" t="str">
        <f t="shared" si="24"/>
        <v>1 - National</v>
      </c>
    </row>
    <row r="1581" spans="1:3">
      <c r="A1581" s="567">
        <v>4413</v>
      </c>
      <c r="B1581" s="568">
        <v>6</v>
      </c>
      <c r="C1581" s="3" t="str">
        <f t="shared" si="24"/>
        <v>2 - National Remote</v>
      </c>
    </row>
    <row r="1582" spans="1:3">
      <c r="A1582" s="567">
        <v>4415</v>
      </c>
      <c r="B1582" s="568">
        <v>5</v>
      </c>
      <c r="C1582" s="3" t="str">
        <f t="shared" si="24"/>
        <v>1 - National</v>
      </c>
    </row>
    <row r="1583" spans="1:3">
      <c r="A1583" s="567">
        <v>4416</v>
      </c>
      <c r="B1583" s="568">
        <v>5</v>
      </c>
      <c r="C1583" s="3" t="str">
        <f t="shared" si="24"/>
        <v>1 - National</v>
      </c>
    </row>
    <row r="1584" spans="1:3">
      <c r="A1584" s="567">
        <v>4417</v>
      </c>
      <c r="B1584" s="568">
        <v>6</v>
      </c>
      <c r="C1584" s="3" t="str">
        <f t="shared" si="24"/>
        <v>2 - National Remote</v>
      </c>
    </row>
    <row r="1585" spans="1:3">
      <c r="A1585" s="567">
        <v>4418</v>
      </c>
      <c r="B1585" s="568">
        <v>6</v>
      </c>
      <c r="C1585" s="3" t="str">
        <f t="shared" si="24"/>
        <v>2 - National Remote</v>
      </c>
    </row>
    <row r="1586" spans="1:3">
      <c r="A1586" s="567">
        <v>4419</v>
      </c>
      <c r="B1586" s="568">
        <v>6</v>
      </c>
      <c r="C1586" s="3" t="str">
        <f t="shared" si="24"/>
        <v>2 - National Remote</v>
      </c>
    </row>
    <row r="1587" spans="1:3">
      <c r="A1587" s="567">
        <v>4420</v>
      </c>
      <c r="B1587" s="568">
        <v>6</v>
      </c>
      <c r="C1587" s="3" t="str">
        <f t="shared" si="24"/>
        <v>2 - National Remote</v>
      </c>
    </row>
    <row r="1588" spans="1:3">
      <c r="A1588" s="567">
        <v>4421</v>
      </c>
      <c r="B1588" s="568">
        <v>5</v>
      </c>
      <c r="C1588" s="3" t="str">
        <f t="shared" si="24"/>
        <v>1 - National</v>
      </c>
    </row>
    <row r="1589" spans="1:3">
      <c r="A1589" s="567">
        <v>4422</v>
      </c>
      <c r="B1589" s="568">
        <v>6</v>
      </c>
      <c r="C1589" s="3" t="str">
        <f t="shared" si="24"/>
        <v>2 - National Remote</v>
      </c>
    </row>
    <row r="1590" spans="1:3">
      <c r="A1590" s="567">
        <v>4423</v>
      </c>
      <c r="B1590" s="568">
        <v>6</v>
      </c>
      <c r="C1590" s="3" t="str">
        <f t="shared" si="24"/>
        <v>2 - National Remote</v>
      </c>
    </row>
    <row r="1591" spans="1:3">
      <c r="A1591" s="567">
        <v>4424</v>
      </c>
      <c r="B1591" s="568">
        <v>6</v>
      </c>
      <c r="C1591" s="3" t="str">
        <f t="shared" si="24"/>
        <v>2 - National Remote</v>
      </c>
    </row>
    <row r="1592" spans="1:3">
      <c r="A1592" s="567">
        <v>4425</v>
      </c>
      <c r="B1592" s="568">
        <v>6</v>
      </c>
      <c r="C1592" s="3" t="str">
        <f t="shared" si="24"/>
        <v>2 - National Remote</v>
      </c>
    </row>
    <row r="1593" spans="1:3">
      <c r="A1593" s="567">
        <v>4426</v>
      </c>
      <c r="B1593" s="568">
        <v>6</v>
      </c>
      <c r="C1593" s="3" t="str">
        <f t="shared" si="24"/>
        <v>2 - National Remote</v>
      </c>
    </row>
    <row r="1594" spans="1:3">
      <c r="A1594" s="567">
        <v>4427</v>
      </c>
      <c r="B1594" s="568">
        <v>6</v>
      </c>
      <c r="C1594" s="3" t="str">
        <f t="shared" si="24"/>
        <v>2 - National Remote</v>
      </c>
    </row>
    <row r="1595" spans="1:3">
      <c r="A1595" s="567">
        <v>4428</v>
      </c>
      <c r="B1595" s="568">
        <v>6</v>
      </c>
      <c r="C1595" s="3" t="str">
        <f t="shared" si="24"/>
        <v>2 - National Remote</v>
      </c>
    </row>
    <row r="1596" spans="1:3">
      <c r="A1596" s="567">
        <v>4454</v>
      </c>
      <c r="B1596" s="568">
        <v>7</v>
      </c>
      <c r="C1596" s="3" t="str">
        <f t="shared" si="24"/>
        <v>3 - National Very Remote</v>
      </c>
    </row>
    <row r="1597" spans="1:3">
      <c r="A1597" s="567">
        <v>4455</v>
      </c>
      <c r="B1597" s="568">
        <v>6</v>
      </c>
      <c r="C1597" s="3" t="str">
        <f t="shared" si="24"/>
        <v>2 - National Remote</v>
      </c>
    </row>
    <row r="1598" spans="1:3">
      <c r="A1598" s="567">
        <v>4461</v>
      </c>
      <c r="B1598" s="568">
        <v>6</v>
      </c>
      <c r="C1598" s="3" t="str">
        <f t="shared" si="24"/>
        <v>2 - National Remote</v>
      </c>
    </row>
    <row r="1599" spans="1:3">
      <c r="A1599" s="567">
        <v>4462</v>
      </c>
      <c r="B1599" s="568">
        <v>6</v>
      </c>
      <c r="C1599" s="3" t="str">
        <f t="shared" si="24"/>
        <v>2 - National Remote</v>
      </c>
    </row>
    <row r="1600" spans="1:3">
      <c r="A1600" s="567">
        <v>4465</v>
      </c>
      <c r="B1600" s="568">
        <v>6</v>
      </c>
      <c r="C1600" s="3" t="str">
        <f t="shared" si="24"/>
        <v>2 - National Remote</v>
      </c>
    </row>
    <row r="1601" spans="1:3">
      <c r="A1601" s="567">
        <v>4467</v>
      </c>
      <c r="B1601" s="568">
        <v>7</v>
      </c>
      <c r="C1601" s="3" t="str">
        <f t="shared" si="24"/>
        <v>3 - National Very Remote</v>
      </c>
    </row>
    <row r="1602" spans="1:3">
      <c r="A1602" s="567">
        <v>4468</v>
      </c>
      <c r="B1602" s="568">
        <v>7</v>
      </c>
      <c r="C1602" s="3" t="str">
        <f t="shared" si="24"/>
        <v>3 - National Very Remote</v>
      </c>
    </row>
    <row r="1603" spans="1:3">
      <c r="A1603" s="567">
        <v>4470</v>
      </c>
      <c r="B1603" s="568">
        <v>7</v>
      </c>
      <c r="C1603" s="3" t="str">
        <f t="shared" ref="C1603:C1666" si="25">IF(B1603&lt;=5,"1 - National",IF(B1603=6,"2 - National Remote","3 - National Very Remote"))</f>
        <v>3 - National Very Remote</v>
      </c>
    </row>
    <row r="1604" spans="1:3">
      <c r="A1604" s="567">
        <v>4472</v>
      </c>
      <c r="B1604" s="568">
        <v>7</v>
      </c>
      <c r="C1604" s="3" t="str">
        <f t="shared" si="25"/>
        <v>3 - National Very Remote</v>
      </c>
    </row>
    <row r="1605" spans="1:3">
      <c r="A1605" s="567">
        <v>4474</v>
      </c>
      <c r="B1605" s="568">
        <v>7</v>
      </c>
      <c r="C1605" s="3" t="str">
        <f t="shared" si="25"/>
        <v>3 - National Very Remote</v>
      </c>
    </row>
    <row r="1606" spans="1:3">
      <c r="A1606" s="567">
        <v>4475</v>
      </c>
      <c r="B1606" s="568">
        <v>7</v>
      </c>
      <c r="C1606" s="3" t="str">
        <f t="shared" si="25"/>
        <v>3 - National Very Remote</v>
      </c>
    </row>
    <row r="1607" spans="1:3">
      <c r="A1607" s="567">
        <v>4477</v>
      </c>
      <c r="B1607" s="568">
        <v>7</v>
      </c>
      <c r="C1607" s="3" t="str">
        <f t="shared" si="25"/>
        <v>3 - National Very Remote</v>
      </c>
    </row>
    <row r="1608" spans="1:3">
      <c r="A1608" s="567">
        <v>4478</v>
      </c>
      <c r="B1608" s="568">
        <v>7</v>
      </c>
      <c r="C1608" s="3" t="str">
        <f t="shared" si="25"/>
        <v>3 - National Very Remote</v>
      </c>
    </row>
    <row r="1609" spans="1:3">
      <c r="A1609" s="567">
        <v>4479</v>
      </c>
      <c r="B1609" s="568">
        <v>7</v>
      </c>
      <c r="C1609" s="3" t="str">
        <f t="shared" si="25"/>
        <v>3 - National Very Remote</v>
      </c>
    </row>
    <row r="1610" spans="1:3">
      <c r="A1610" s="567">
        <v>4480</v>
      </c>
      <c r="B1610" s="568">
        <v>7</v>
      </c>
      <c r="C1610" s="3" t="str">
        <f t="shared" si="25"/>
        <v>3 - National Very Remote</v>
      </c>
    </row>
    <row r="1611" spans="1:3">
      <c r="A1611" s="567">
        <v>4481</v>
      </c>
      <c r="B1611" s="568">
        <v>7</v>
      </c>
      <c r="C1611" s="3" t="str">
        <f t="shared" si="25"/>
        <v>3 - National Very Remote</v>
      </c>
    </row>
    <row r="1612" spans="1:3">
      <c r="A1612" s="567">
        <v>4482</v>
      </c>
      <c r="B1612" s="568">
        <v>7</v>
      </c>
      <c r="C1612" s="3" t="str">
        <f t="shared" si="25"/>
        <v>3 - National Very Remote</v>
      </c>
    </row>
    <row r="1613" spans="1:3">
      <c r="A1613" s="567">
        <v>4486</v>
      </c>
      <c r="B1613" s="568">
        <v>7</v>
      </c>
      <c r="C1613" s="3" t="str">
        <f t="shared" si="25"/>
        <v>3 - National Very Remote</v>
      </c>
    </row>
    <row r="1614" spans="1:3">
      <c r="A1614" s="567">
        <v>4487</v>
      </c>
      <c r="B1614" s="568">
        <v>6</v>
      </c>
      <c r="C1614" s="3" t="str">
        <f t="shared" si="25"/>
        <v>2 - National Remote</v>
      </c>
    </row>
    <row r="1615" spans="1:3">
      <c r="A1615" s="567">
        <v>4488</v>
      </c>
      <c r="B1615" s="568">
        <v>6</v>
      </c>
      <c r="C1615" s="3" t="str">
        <f t="shared" si="25"/>
        <v>2 - National Remote</v>
      </c>
    </row>
    <row r="1616" spans="1:3">
      <c r="A1616" s="567">
        <v>4489</v>
      </c>
      <c r="B1616" s="568">
        <v>7</v>
      </c>
      <c r="C1616" s="3" t="str">
        <f t="shared" si="25"/>
        <v>3 - National Very Remote</v>
      </c>
    </row>
    <row r="1617" spans="1:3">
      <c r="A1617" s="567">
        <v>4490</v>
      </c>
      <c r="B1617" s="568">
        <v>7</v>
      </c>
      <c r="C1617" s="3" t="str">
        <f t="shared" si="25"/>
        <v>3 - National Very Remote</v>
      </c>
    </row>
    <row r="1618" spans="1:3">
      <c r="A1618" s="567">
        <v>4491</v>
      </c>
      <c r="B1618" s="568">
        <v>7</v>
      </c>
      <c r="C1618" s="3" t="str">
        <f t="shared" si="25"/>
        <v>3 - National Very Remote</v>
      </c>
    </row>
    <row r="1619" spans="1:3">
      <c r="A1619" s="567">
        <v>4492</v>
      </c>
      <c r="B1619" s="568">
        <v>7</v>
      </c>
      <c r="C1619" s="3" t="str">
        <f t="shared" si="25"/>
        <v>3 - National Very Remote</v>
      </c>
    </row>
    <row r="1620" spans="1:3">
      <c r="A1620" s="567">
        <v>4493</v>
      </c>
      <c r="B1620" s="568">
        <v>7</v>
      </c>
      <c r="C1620" s="3" t="str">
        <f t="shared" si="25"/>
        <v>3 - National Very Remote</v>
      </c>
    </row>
    <row r="1621" spans="1:3">
      <c r="A1621" s="567">
        <v>4494</v>
      </c>
      <c r="B1621" s="568">
        <v>6</v>
      </c>
      <c r="C1621" s="3" t="str">
        <f t="shared" si="25"/>
        <v>2 - National Remote</v>
      </c>
    </row>
    <row r="1622" spans="1:3">
      <c r="A1622" s="567">
        <v>4496</v>
      </c>
      <c r="B1622" s="568">
        <v>6</v>
      </c>
      <c r="C1622" s="3" t="str">
        <f t="shared" si="25"/>
        <v>2 - National Remote</v>
      </c>
    </row>
    <row r="1623" spans="1:3">
      <c r="A1623" s="567">
        <v>4497</v>
      </c>
      <c r="B1623" s="568">
        <v>6</v>
      </c>
      <c r="C1623" s="3" t="str">
        <f t="shared" si="25"/>
        <v>2 - National Remote</v>
      </c>
    </row>
    <row r="1624" spans="1:3">
      <c r="A1624" s="567">
        <v>4498</v>
      </c>
      <c r="B1624" s="568">
        <v>6</v>
      </c>
      <c r="C1624" s="3" t="str">
        <f t="shared" si="25"/>
        <v>2 - National Remote</v>
      </c>
    </row>
    <row r="1625" spans="1:3">
      <c r="A1625" s="567">
        <v>4500</v>
      </c>
      <c r="B1625" s="568">
        <v>1</v>
      </c>
      <c r="C1625" s="3" t="str">
        <f t="shared" si="25"/>
        <v>1 - National</v>
      </c>
    </row>
    <row r="1626" spans="1:3">
      <c r="A1626" s="567">
        <v>4501</v>
      </c>
      <c r="B1626" s="568">
        <v>1</v>
      </c>
      <c r="C1626" s="3" t="str">
        <f t="shared" si="25"/>
        <v>1 - National</v>
      </c>
    </row>
    <row r="1627" spans="1:3">
      <c r="A1627" s="567">
        <v>4502</v>
      </c>
      <c r="B1627" s="568">
        <v>1</v>
      </c>
      <c r="C1627" s="3" t="str">
        <f t="shared" si="25"/>
        <v>1 - National</v>
      </c>
    </row>
    <row r="1628" spans="1:3">
      <c r="A1628" s="567">
        <v>4503</v>
      </c>
      <c r="B1628" s="568">
        <v>1</v>
      </c>
      <c r="C1628" s="3" t="str">
        <f t="shared" si="25"/>
        <v>1 - National</v>
      </c>
    </row>
    <row r="1629" spans="1:3">
      <c r="A1629" s="567">
        <v>4504</v>
      </c>
      <c r="B1629" s="568">
        <v>1</v>
      </c>
      <c r="C1629" s="3" t="str">
        <f t="shared" si="25"/>
        <v>1 - National</v>
      </c>
    </row>
    <row r="1630" spans="1:3">
      <c r="A1630" s="567">
        <v>4505</v>
      </c>
      <c r="B1630" s="568">
        <v>1</v>
      </c>
      <c r="C1630" s="3" t="str">
        <f t="shared" si="25"/>
        <v>1 - National</v>
      </c>
    </row>
    <row r="1631" spans="1:3">
      <c r="A1631" s="567">
        <v>4506</v>
      </c>
      <c r="B1631" s="568">
        <v>1</v>
      </c>
      <c r="C1631" s="3" t="str">
        <f t="shared" si="25"/>
        <v>1 - National</v>
      </c>
    </row>
    <row r="1632" spans="1:3">
      <c r="A1632" s="567">
        <v>4507</v>
      </c>
      <c r="B1632" s="568">
        <v>2</v>
      </c>
      <c r="C1632" s="3" t="str">
        <f t="shared" si="25"/>
        <v>1 - National</v>
      </c>
    </row>
    <row r="1633" spans="1:3">
      <c r="A1633" s="567">
        <v>4508</v>
      </c>
      <c r="B1633" s="568">
        <v>1</v>
      </c>
      <c r="C1633" s="3" t="str">
        <f t="shared" si="25"/>
        <v>1 - National</v>
      </c>
    </row>
    <row r="1634" spans="1:3">
      <c r="A1634" s="567">
        <v>4509</v>
      </c>
      <c r="B1634" s="568">
        <v>1</v>
      </c>
      <c r="C1634" s="3" t="str">
        <f t="shared" si="25"/>
        <v>1 - National</v>
      </c>
    </row>
    <row r="1635" spans="1:3">
      <c r="A1635" s="567">
        <v>4510</v>
      </c>
      <c r="B1635" s="568">
        <v>1</v>
      </c>
      <c r="C1635" s="3" t="str">
        <f t="shared" si="25"/>
        <v>1 - National</v>
      </c>
    </row>
    <row r="1636" spans="1:3">
      <c r="A1636" s="567">
        <v>4511</v>
      </c>
      <c r="B1636" s="568">
        <v>1</v>
      </c>
      <c r="C1636" s="3" t="str">
        <f t="shared" si="25"/>
        <v>1 - National</v>
      </c>
    </row>
    <row r="1637" spans="1:3">
      <c r="A1637" s="567">
        <v>4512</v>
      </c>
      <c r="B1637" s="568">
        <v>2</v>
      </c>
      <c r="C1637" s="3" t="str">
        <f t="shared" si="25"/>
        <v>1 - National</v>
      </c>
    </row>
    <row r="1638" spans="1:3">
      <c r="A1638" s="567">
        <v>4514</v>
      </c>
      <c r="B1638" s="568">
        <v>5</v>
      </c>
      <c r="C1638" s="3" t="str">
        <f t="shared" si="25"/>
        <v>1 - National</v>
      </c>
    </row>
    <row r="1639" spans="1:3">
      <c r="A1639" s="567">
        <v>4515</v>
      </c>
      <c r="B1639" s="568">
        <v>5</v>
      </c>
      <c r="C1639" s="3" t="str">
        <f t="shared" si="25"/>
        <v>1 - National</v>
      </c>
    </row>
    <row r="1640" spans="1:3">
      <c r="A1640" s="567">
        <v>4516</v>
      </c>
      <c r="B1640" s="568">
        <v>1</v>
      </c>
      <c r="C1640" s="3" t="str">
        <f t="shared" si="25"/>
        <v>1 - National</v>
      </c>
    </row>
    <row r="1641" spans="1:3">
      <c r="A1641" s="567">
        <v>4517</v>
      </c>
      <c r="B1641" s="568">
        <v>2</v>
      </c>
      <c r="C1641" s="3" t="str">
        <f t="shared" si="25"/>
        <v>1 - National</v>
      </c>
    </row>
    <row r="1642" spans="1:3">
      <c r="A1642" s="567">
        <v>4518</v>
      </c>
      <c r="B1642" s="568">
        <v>2</v>
      </c>
      <c r="C1642" s="3" t="str">
        <f t="shared" si="25"/>
        <v>1 - National</v>
      </c>
    </row>
    <row r="1643" spans="1:3">
      <c r="A1643" s="567">
        <v>4519</v>
      </c>
      <c r="B1643" s="568">
        <v>2</v>
      </c>
      <c r="C1643" s="3" t="str">
        <f t="shared" si="25"/>
        <v>1 - National</v>
      </c>
    </row>
    <row r="1644" spans="1:3">
      <c r="A1644" s="567">
        <v>4520</v>
      </c>
      <c r="B1644" s="568">
        <v>2</v>
      </c>
      <c r="C1644" s="3" t="str">
        <f t="shared" si="25"/>
        <v>1 - National</v>
      </c>
    </row>
    <row r="1645" spans="1:3">
      <c r="A1645" s="567">
        <v>4521</v>
      </c>
      <c r="B1645" s="568">
        <v>2</v>
      </c>
      <c r="C1645" s="3" t="str">
        <f t="shared" si="25"/>
        <v>1 - National</v>
      </c>
    </row>
    <row r="1646" spans="1:3">
      <c r="A1646" s="567">
        <v>4550</v>
      </c>
      <c r="B1646" s="568">
        <v>2</v>
      </c>
      <c r="C1646" s="3" t="str">
        <f t="shared" si="25"/>
        <v>1 - National</v>
      </c>
    </row>
    <row r="1647" spans="1:3">
      <c r="A1647" s="567">
        <v>4551</v>
      </c>
      <c r="B1647" s="568">
        <v>1</v>
      </c>
      <c r="C1647" s="3" t="str">
        <f t="shared" si="25"/>
        <v>1 - National</v>
      </c>
    </row>
    <row r="1648" spans="1:3">
      <c r="A1648" s="567">
        <v>4552</v>
      </c>
      <c r="B1648" s="568">
        <v>2</v>
      </c>
      <c r="C1648" s="3" t="str">
        <f t="shared" si="25"/>
        <v>1 - National</v>
      </c>
    </row>
    <row r="1649" spans="1:3">
      <c r="A1649" s="567">
        <v>4553</v>
      </c>
      <c r="B1649" s="568">
        <v>2</v>
      </c>
      <c r="C1649" s="3" t="str">
        <f t="shared" si="25"/>
        <v>1 - National</v>
      </c>
    </row>
    <row r="1650" spans="1:3">
      <c r="A1650" s="567">
        <v>4554</v>
      </c>
      <c r="B1650" s="568">
        <v>2</v>
      </c>
      <c r="C1650" s="3" t="str">
        <f t="shared" si="25"/>
        <v>1 - National</v>
      </c>
    </row>
    <row r="1651" spans="1:3">
      <c r="A1651" s="567">
        <v>4555</v>
      </c>
      <c r="B1651" s="568">
        <v>1</v>
      </c>
      <c r="C1651" s="3" t="str">
        <f t="shared" si="25"/>
        <v>1 - National</v>
      </c>
    </row>
    <row r="1652" spans="1:3">
      <c r="A1652" s="567">
        <v>4556</v>
      </c>
      <c r="B1652" s="568">
        <v>1</v>
      </c>
      <c r="C1652" s="3" t="str">
        <f t="shared" si="25"/>
        <v>1 - National</v>
      </c>
    </row>
    <row r="1653" spans="1:3">
      <c r="A1653" s="567">
        <v>4557</v>
      </c>
      <c r="B1653" s="568">
        <v>1</v>
      </c>
      <c r="C1653" s="3" t="str">
        <f t="shared" si="25"/>
        <v>1 - National</v>
      </c>
    </row>
    <row r="1654" spans="1:3">
      <c r="A1654" s="570">
        <v>4558</v>
      </c>
      <c r="B1654" s="569">
        <v>1</v>
      </c>
      <c r="C1654" s="3" t="str">
        <f t="shared" si="25"/>
        <v>1 - National</v>
      </c>
    </row>
    <row r="1655" spans="1:3">
      <c r="A1655" s="567">
        <v>4559</v>
      </c>
      <c r="B1655" s="568">
        <v>1</v>
      </c>
      <c r="C1655" s="3" t="str">
        <f t="shared" si="25"/>
        <v>1 - National</v>
      </c>
    </row>
    <row r="1656" spans="1:3">
      <c r="A1656" s="567">
        <v>4560</v>
      </c>
      <c r="B1656" s="568">
        <v>1</v>
      </c>
      <c r="C1656" s="3" t="str">
        <f t="shared" si="25"/>
        <v>1 - National</v>
      </c>
    </row>
    <row r="1657" spans="1:3">
      <c r="A1657" s="567">
        <v>4561</v>
      </c>
      <c r="B1657" s="568">
        <v>2</v>
      </c>
      <c r="C1657" s="3" t="str">
        <f t="shared" si="25"/>
        <v>1 - National</v>
      </c>
    </row>
    <row r="1658" spans="1:3">
      <c r="A1658" s="567">
        <v>4562</v>
      </c>
      <c r="B1658" s="568">
        <v>5</v>
      </c>
      <c r="C1658" s="3" t="str">
        <f t="shared" si="25"/>
        <v>1 - National</v>
      </c>
    </row>
    <row r="1659" spans="1:3">
      <c r="A1659" s="567">
        <v>4563</v>
      </c>
      <c r="B1659" s="568">
        <v>2</v>
      </c>
      <c r="C1659" s="3" t="str">
        <f t="shared" si="25"/>
        <v>1 - National</v>
      </c>
    </row>
    <row r="1660" spans="1:3">
      <c r="A1660" s="567">
        <v>4564</v>
      </c>
      <c r="B1660" s="568">
        <v>1</v>
      </c>
      <c r="C1660" s="3" t="str">
        <f t="shared" si="25"/>
        <v>1 - National</v>
      </c>
    </row>
    <row r="1661" spans="1:3">
      <c r="A1661" s="567">
        <v>4565</v>
      </c>
      <c r="B1661" s="568">
        <v>2</v>
      </c>
      <c r="C1661" s="3" t="str">
        <f t="shared" si="25"/>
        <v>1 - National</v>
      </c>
    </row>
    <row r="1662" spans="1:3">
      <c r="A1662" s="567">
        <v>4566</v>
      </c>
      <c r="B1662" s="568">
        <v>1</v>
      </c>
      <c r="C1662" s="3" t="str">
        <f t="shared" si="25"/>
        <v>1 - National</v>
      </c>
    </row>
    <row r="1663" spans="1:3">
      <c r="A1663" s="567">
        <v>4567</v>
      </c>
      <c r="B1663" s="568">
        <v>1</v>
      </c>
      <c r="C1663" s="3" t="str">
        <f t="shared" si="25"/>
        <v>1 - National</v>
      </c>
    </row>
    <row r="1664" spans="1:3">
      <c r="A1664" s="567">
        <v>4568</v>
      </c>
      <c r="B1664" s="568">
        <v>5</v>
      </c>
      <c r="C1664" s="3" t="str">
        <f t="shared" si="25"/>
        <v>1 - National</v>
      </c>
    </row>
    <row r="1665" spans="1:3">
      <c r="A1665" s="567">
        <v>4569</v>
      </c>
      <c r="B1665" s="568">
        <v>5</v>
      </c>
      <c r="C1665" s="3" t="str">
        <f t="shared" si="25"/>
        <v>1 - National</v>
      </c>
    </row>
    <row r="1666" spans="1:3">
      <c r="A1666" s="567">
        <v>4570</v>
      </c>
      <c r="B1666" s="568">
        <v>3</v>
      </c>
      <c r="C1666" s="3" t="str">
        <f t="shared" si="25"/>
        <v>1 - National</v>
      </c>
    </row>
    <row r="1667" spans="1:3">
      <c r="A1667" s="567">
        <v>4571</v>
      </c>
      <c r="B1667" s="568">
        <v>5</v>
      </c>
      <c r="C1667" s="3" t="str">
        <f t="shared" ref="C1667:C1730" si="26">IF(B1667&lt;=5,"1 - National",IF(B1667=6,"2 - National Remote","3 - National Very Remote"))</f>
        <v>1 - National</v>
      </c>
    </row>
    <row r="1668" spans="1:3">
      <c r="A1668" s="567">
        <v>4572</v>
      </c>
      <c r="B1668" s="568">
        <v>1</v>
      </c>
      <c r="C1668" s="3" t="str">
        <f t="shared" si="26"/>
        <v>1 - National</v>
      </c>
    </row>
    <row r="1669" spans="1:3">
      <c r="A1669" s="567">
        <v>4573</v>
      </c>
      <c r="B1669" s="568">
        <v>1</v>
      </c>
      <c r="C1669" s="3" t="str">
        <f t="shared" si="26"/>
        <v>1 - National</v>
      </c>
    </row>
    <row r="1670" spans="1:3">
      <c r="A1670" s="567">
        <v>4574</v>
      </c>
      <c r="B1670" s="568">
        <v>5</v>
      </c>
      <c r="C1670" s="3" t="str">
        <f t="shared" si="26"/>
        <v>1 - National</v>
      </c>
    </row>
    <row r="1671" spans="1:3">
      <c r="A1671" s="567">
        <v>4575</v>
      </c>
      <c r="B1671" s="568">
        <v>1</v>
      </c>
      <c r="C1671" s="3" t="str">
        <f t="shared" si="26"/>
        <v>1 - National</v>
      </c>
    </row>
    <row r="1672" spans="1:3">
      <c r="A1672" s="567">
        <v>4580</v>
      </c>
      <c r="B1672" s="568">
        <v>5</v>
      </c>
      <c r="C1672" s="3" t="str">
        <f t="shared" si="26"/>
        <v>1 - National</v>
      </c>
    </row>
    <row r="1673" spans="1:3">
      <c r="A1673" s="567">
        <v>4581</v>
      </c>
      <c r="B1673" s="568">
        <v>6</v>
      </c>
      <c r="C1673" s="3" t="str">
        <f t="shared" si="26"/>
        <v>2 - National Remote</v>
      </c>
    </row>
    <row r="1674" spans="1:3">
      <c r="A1674" s="567">
        <v>4600</v>
      </c>
      <c r="B1674" s="568">
        <v>5</v>
      </c>
      <c r="C1674" s="3" t="str">
        <f t="shared" si="26"/>
        <v>1 - National</v>
      </c>
    </row>
    <row r="1675" spans="1:3">
      <c r="A1675" s="567">
        <v>4601</v>
      </c>
      <c r="B1675" s="568">
        <v>5</v>
      </c>
      <c r="C1675" s="3" t="str">
        <f t="shared" si="26"/>
        <v>1 - National</v>
      </c>
    </row>
    <row r="1676" spans="1:3">
      <c r="A1676" s="567">
        <v>4605</v>
      </c>
      <c r="B1676" s="568">
        <v>5</v>
      </c>
      <c r="C1676" s="3" t="str">
        <f t="shared" si="26"/>
        <v>1 - National</v>
      </c>
    </row>
    <row r="1677" spans="1:3">
      <c r="A1677" s="567">
        <v>4606</v>
      </c>
      <c r="B1677" s="568">
        <v>5</v>
      </c>
      <c r="C1677" s="3" t="str">
        <f t="shared" si="26"/>
        <v>1 - National</v>
      </c>
    </row>
    <row r="1678" spans="1:3">
      <c r="A1678" s="567">
        <v>4608</v>
      </c>
      <c r="B1678" s="568">
        <v>5</v>
      </c>
      <c r="C1678" s="3" t="str">
        <f t="shared" si="26"/>
        <v>1 - National</v>
      </c>
    </row>
    <row r="1679" spans="1:3">
      <c r="A1679" s="568">
        <v>4610</v>
      </c>
      <c r="B1679" s="568">
        <v>5</v>
      </c>
      <c r="C1679" s="3" t="str">
        <f t="shared" si="26"/>
        <v>1 - National</v>
      </c>
    </row>
    <row r="1680" spans="1:3">
      <c r="A1680" s="567">
        <v>4611</v>
      </c>
      <c r="B1680" s="568">
        <v>5</v>
      </c>
      <c r="C1680" s="3" t="str">
        <f t="shared" si="26"/>
        <v>1 - National</v>
      </c>
    </row>
    <row r="1681" spans="1:3">
      <c r="A1681" s="567">
        <v>4612</v>
      </c>
      <c r="B1681" s="568">
        <v>5</v>
      </c>
      <c r="C1681" s="3" t="str">
        <f t="shared" si="26"/>
        <v>1 - National</v>
      </c>
    </row>
    <row r="1682" spans="1:3">
      <c r="A1682" s="567">
        <v>4613</v>
      </c>
      <c r="B1682" s="568">
        <v>5</v>
      </c>
      <c r="C1682" s="3" t="str">
        <f t="shared" si="26"/>
        <v>1 - National</v>
      </c>
    </row>
    <row r="1683" spans="1:3">
      <c r="A1683" s="567">
        <v>4614</v>
      </c>
      <c r="B1683" s="568">
        <v>5</v>
      </c>
      <c r="C1683" s="3" t="str">
        <f t="shared" si="26"/>
        <v>1 - National</v>
      </c>
    </row>
    <row r="1684" spans="1:3">
      <c r="A1684" s="567">
        <v>4615</v>
      </c>
      <c r="B1684" s="568">
        <v>5</v>
      </c>
      <c r="C1684" s="3" t="str">
        <f t="shared" si="26"/>
        <v>1 - National</v>
      </c>
    </row>
    <row r="1685" spans="1:3">
      <c r="A1685" s="567">
        <v>4620</v>
      </c>
      <c r="B1685" s="568">
        <v>5</v>
      </c>
      <c r="C1685" s="3" t="str">
        <f t="shared" si="26"/>
        <v>1 - National</v>
      </c>
    </row>
    <row r="1686" spans="1:3">
      <c r="A1686" s="567">
        <v>4621</v>
      </c>
      <c r="B1686" s="568">
        <v>5</v>
      </c>
      <c r="C1686" s="3" t="str">
        <f t="shared" si="26"/>
        <v>1 - National</v>
      </c>
    </row>
    <row r="1687" spans="1:3">
      <c r="A1687" s="567">
        <v>4625</v>
      </c>
      <c r="B1687" s="568">
        <v>5</v>
      </c>
      <c r="C1687" s="3" t="str">
        <f t="shared" si="26"/>
        <v>1 - National</v>
      </c>
    </row>
    <row r="1688" spans="1:3">
      <c r="A1688" s="567">
        <v>4626</v>
      </c>
      <c r="B1688" s="568">
        <v>5</v>
      </c>
      <c r="C1688" s="3" t="str">
        <f t="shared" si="26"/>
        <v>1 - National</v>
      </c>
    </row>
    <row r="1689" spans="1:3">
      <c r="A1689" s="567">
        <v>4627</v>
      </c>
      <c r="B1689" s="568">
        <v>5</v>
      </c>
      <c r="C1689" s="3" t="str">
        <f t="shared" si="26"/>
        <v>1 - National</v>
      </c>
    </row>
    <row r="1690" spans="1:3">
      <c r="A1690" s="567">
        <v>4630</v>
      </c>
      <c r="B1690" s="568">
        <v>5</v>
      </c>
      <c r="C1690" s="3" t="str">
        <f t="shared" si="26"/>
        <v>1 - National</v>
      </c>
    </row>
    <row r="1691" spans="1:3">
      <c r="A1691" s="567">
        <v>4650</v>
      </c>
      <c r="B1691" s="568">
        <v>3</v>
      </c>
      <c r="C1691" s="3" t="str">
        <f t="shared" si="26"/>
        <v>1 - National</v>
      </c>
    </row>
    <row r="1692" spans="1:3">
      <c r="A1692" s="567">
        <v>4655</v>
      </c>
      <c r="B1692" s="568">
        <v>2</v>
      </c>
      <c r="C1692" s="3" t="str">
        <f t="shared" si="26"/>
        <v>1 - National</v>
      </c>
    </row>
    <row r="1693" spans="1:3">
      <c r="A1693" s="567">
        <v>4659</v>
      </c>
      <c r="B1693" s="568">
        <v>2</v>
      </c>
      <c r="C1693" s="3" t="str">
        <f t="shared" si="26"/>
        <v>1 - National</v>
      </c>
    </row>
    <row r="1694" spans="1:3">
      <c r="A1694" s="567">
        <v>4660</v>
      </c>
      <c r="B1694" s="568">
        <v>5</v>
      </c>
      <c r="C1694" s="3" t="str">
        <f t="shared" si="26"/>
        <v>1 - National</v>
      </c>
    </row>
    <row r="1695" spans="1:3">
      <c r="A1695" s="567">
        <v>4662</v>
      </c>
      <c r="B1695" s="568">
        <v>2</v>
      </c>
      <c r="C1695" s="3" t="str">
        <f t="shared" si="26"/>
        <v>1 - National</v>
      </c>
    </row>
    <row r="1696" spans="1:3">
      <c r="A1696" s="567">
        <v>4670</v>
      </c>
      <c r="B1696" s="568">
        <v>5</v>
      </c>
      <c r="C1696" s="3" t="str">
        <f t="shared" si="26"/>
        <v>1 - National</v>
      </c>
    </row>
    <row r="1697" spans="1:3">
      <c r="A1697" s="567">
        <v>4671</v>
      </c>
      <c r="B1697" s="568">
        <v>5</v>
      </c>
      <c r="C1697" s="3" t="str">
        <f t="shared" si="26"/>
        <v>1 - National</v>
      </c>
    </row>
    <row r="1698" spans="1:3">
      <c r="A1698" s="567">
        <v>4673</v>
      </c>
      <c r="B1698" s="568">
        <v>5</v>
      </c>
      <c r="C1698" s="3" t="str">
        <f t="shared" si="26"/>
        <v>1 - National</v>
      </c>
    </row>
    <row r="1699" spans="1:3">
      <c r="A1699" s="567">
        <v>4674</v>
      </c>
      <c r="B1699" s="568">
        <v>5</v>
      </c>
      <c r="C1699" s="3" t="str">
        <f t="shared" si="26"/>
        <v>1 - National</v>
      </c>
    </row>
    <row r="1700" spans="1:3">
      <c r="A1700" s="567">
        <v>4676</v>
      </c>
      <c r="B1700" s="568">
        <v>5</v>
      </c>
      <c r="C1700" s="3" t="str">
        <f t="shared" si="26"/>
        <v>1 - National</v>
      </c>
    </row>
    <row r="1701" spans="1:3">
      <c r="A1701" s="567">
        <v>4677</v>
      </c>
      <c r="B1701" s="568">
        <v>5</v>
      </c>
      <c r="C1701" s="3" t="str">
        <f t="shared" si="26"/>
        <v>1 - National</v>
      </c>
    </row>
    <row r="1702" spans="1:3">
      <c r="A1702" s="567">
        <v>4678</v>
      </c>
      <c r="B1702" s="568">
        <v>5</v>
      </c>
      <c r="C1702" s="3" t="str">
        <f t="shared" si="26"/>
        <v>1 - National</v>
      </c>
    </row>
    <row r="1703" spans="1:3">
      <c r="A1703" s="567">
        <v>4680</v>
      </c>
      <c r="B1703" s="568">
        <v>3</v>
      </c>
      <c r="C1703" s="3" t="str">
        <f t="shared" si="26"/>
        <v>1 - National</v>
      </c>
    </row>
    <row r="1704" spans="1:3">
      <c r="A1704" s="568">
        <v>4694</v>
      </c>
      <c r="B1704" s="568">
        <v>5</v>
      </c>
      <c r="C1704" s="3" t="str">
        <f t="shared" si="26"/>
        <v>1 - National</v>
      </c>
    </row>
    <row r="1705" spans="1:3">
      <c r="A1705" s="567">
        <v>4695</v>
      </c>
      <c r="B1705" s="568">
        <v>5</v>
      </c>
      <c r="C1705" s="3" t="str">
        <f t="shared" si="26"/>
        <v>1 - National</v>
      </c>
    </row>
    <row r="1706" spans="1:3">
      <c r="A1706" s="567">
        <v>4697</v>
      </c>
      <c r="B1706" s="568">
        <v>5</v>
      </c>
      <c r="C1706" s="3" t="str">
        <f t="shared" si="26"/>
        <v>1 - National</v>
      </c>
    </row>
    <row r="1707" spans="1:3">
      <c r="A1707" s="567">
        <v>4699</v>
      </c>
      <c r="B1707" s="568">
        <v>5</v>
      </c>
      <c r="C1707" s="3" t="str">
        <f t="shared" si="26"/>
        <v>1 - National</v>
      </c>
    </row>
    <row r="1708" spans="1:3">
      <c r="A1708" s="567">
        <v>4700</v>
      </c>
      <c r="B1708" s="568">
        <v>2</v>
      </c>
      <c r="C1708" s="3" t="str">
        <f t="shared" si="26"/>
        <v>1 - National</v>
      </c>
    </row>
    <row r="1709" spans="1:3">
      <c r="A1709" s="567">
        <v>4701</v>
      </c>
      <c r="B1709" s="568">
        <v>2</v>
      </c>
      <c r="C1709" s="3" t="str">
        <f t="shared" si="26"/>
        <v>1 - National</v>
      </c>
    </row>
    <row r="1710" spans="1:3">
      <c r="A1710" s="567">
        <v>4702</v>
      </c>
      <c r="B1710" s="568">
        <v>5</v>
      </c>
      <c r="C1710" s="3" t="str">
        <f t="shared" si="26"/>
        <v>1 - National</v>
      </c>
    </row>
    <row r="1711" spans="1:3">
      <c r="A1711" s="567">
        <v>4703</v>
      </c>
      <c r="B1711" s="568">
        <v>3</v>
      </c>
      <c r="C1711" s="3" t="str">
        <f t="shared" si="26"/>
        <v>1 - National</v>
      </c>
    </row>
    <row r="1712" spans="1:3">
      <c r="A1712" s="567">
        <v>4704</v>
      </c>
      <c r="B1712" s="568">
        <v>5</v>
      </c>
      <c r="C1712" s="3" t="str">
        <f t="shared" si="26"/>
        <v>1 - National</v>
      </c>
    </row>
    <row r="1713" spans="1:3">
      <c r="A1713" s="567">
        <v>4705</v>
      </c>
      <c r="B1713" s="568">
        <v>6</v>
      </c>
      <c r="C1713" s="3" t="str">
        <f t="shared" si="26"/>
        <v>2 - National Remote</v>
      </c>
    </row>
    <row r="1714" spans="1:3">
      <c r="A1714" s="567">
        <v>4706</v>
      </c>
      <c r="B1714" s="568">
        <v>6</v>
      </c>
      <c r="C1714" s="3" t="str">
        <f t="shared" si="26"/>
        <v>2 - National Remote</v>
      </c>
    </row>
    <row r="1715" spans="1:3">
      <c r="A1715" s="567">
        <v>4707</v>
      </c>
      <c r="B1715" s="568">
        <v>6</v>
      </c>
      <c r="C1715" s="3" t="str">
        <f t="shared" si="26"/>
        <v>2 - National Remote</v>
      </c>
    </row>
    <row r="1716" spans="1:3">
      <c r="A1716" s="567">
        <v>4709</v>
      </c>
      <c r="B1716" s="568">
        <v>6</v>
      </c>
      <c r="C1716" s="3" t="str">
        <f t="shared" si="26"/>
        <v>2 - National Remote</v>
      </c>
    </row>
    <row r="1717" spans="1:3">
      <c r="A1717" s="567">
        <v>4710</v>
      </c>
      <c r="B1717" s="568">
        <v>5</v>
      </c>
      <c r="C1717" s="3" t="str">
        <f t="shared" si="26"/>
        <v>1 - National</v>
      </c>
    </row>
    <row r="1718" spans="1:3">
      <c r="A1718" s="567">
        <v>4711</v>
      </c>
      <c r="B1718" s="568">
        <v>2</v>
      </c>
      <c r="C1718" s="3" t="str">
        <f t="shared" si="26"/>
        <v>1 - National</v>
      </c>
    </row>
    <row r="1719" spans="1:3">
      <c r="A1719" s="567">
        <v>4712</v>
      </c>
      <c r="B1719" s="568">
        <v>6</v>
      </c>
      <c r="C1719" s="3" t="str">
        <f t="shared" si="26"/>
        <v>2 - National Remote</v>
      </c>
    </row>
    <row r="1720" spans="1:3">
      <c r="A1720" s="567">
        <v>4713</v>
      </c>
      <c r="B1720" s="568">
        <v>6</v>
      </c>
      <c r="C1720" s="3" t="str">
        <f t="shared" si="26"/>
        <v>2 - National Remote</v>
      </c>
    </row>
    <row r="1721" spans="1:3">
      <c r="A1721" s="567">
        <v>4714</v>
      </c>
      <c r="B1721" s="568">
        <v>5</v>
      </c>
      <c r="C1721" s="3" t="str">
        <f t="shared" si="26"/>
        <v>1 - National</v>
      </c>
    </row>
    <row r="1722" spans="1:3">
      <c r="A1722" s="567">
        <v>4715</v>
      </c>
      <c r="B1722" s="568">
        <v>4</v>
      </c>
      <c r="C1722" s="3" t="str">
        <f t="shared" si="26"/>
        <v>1 - National</v>
      </c>
    </row>
    <row r="1723" spans="1:3">
      <c r="A1723" s="567">
        <v>4716</v>
      </c>
      <c r="B1723" s="568">
        <v>5</v>
      </c>
      <c r="C1723" s="3" t="str">
        <f t="shared" si="26"/>
        <v>1 - National</v>
      </c>
    </row>
    <row r="1724" spans="1:3">
      <c r="A1724" s="567">
        <v>4717</v>
      </c>
      <c r="B1724" s="568">
        <v>5</v>
      </c>
      <c r="C1724" s="3" t="str">
        <f t="shared" si="26"/>
        <v>1 - National</v>
      </c>
    </row>
    <row r="1725" spans="1:3">
      <c r="A1725" s="567">
        <v>4718</v>
      </c>
      <c r="B1725" s="568">
        <v>6</v>
      </c>
      <c r="C1725" s="3" t="str">
        <f t="shared" si="26"/>
        <v>2 - National Remote</v>
      </c>
    </row>
    <row r="1726" spans="1:3">
      <c r="A1726" s="567">
        <v>4719</v>
      </c>
      <c r="B1726" s="568">
        <v>6</v>
      </c>
      <c r="C1726" s="3" t="str">
        <f t="shared" si="26"/>
        <v>2 - National Remote</v>
      </c>
    </row>
    <row r="1727" spans="1:3">
      <c r="A1727" s="567">
        <v>4720</v>
      </c>
      <c r="B1727" s="568">
        <v>4</v>
      </c>
      <c r="C1727" s="3" t="str">
        <f t="shared" si="26"/>
        <v>1 - National</v>
      </c>
    </row>
    <row r="1728" spans="1:3">
      <c r="A1728" s="567">
        <v>4721</v>
      </c>
      <c r="B1728" s="568">
        <v>6</v>
      </c>
      <c r="C1728" s="3" t="str">
        <f t="shared" si="26"/>
        <v>2 - National Remote</v>
      </c>
    </row>
    <row r="1729" spans="1:3">
      <c r="A1729" s="567">
        <v>4722</v>
      </c>
      <c r="B1729" s="568">
        <v>6</v>
      </c>
      <c r="C1729" s="3" t="str">
        <f t="shared" si="26"/>
        <v>2 - National Remote</v>
      </c>
    </row>
    <row r="1730" spans="1:3">
      <c r="A1730" s="567">
        <v>4723</v>
      </c>
      <c r="B1730" s="568">
        <v>6</v>
      </c>
      <c r="C1730" s="3" t="str">
        <f t="shared" si="26"/>
        <v>2 - National Remote</v>
      </c>
    </row>
    <row r="1731" spans="1:3">
      <c r="A1731" s="567">
        <v>4724</v>
      </c>
      <c r="B1731" s="568">
        <v>7</v>
      </c>
      <c r="C1731" s="3" t="str">
        <f t="shared" ref="C1731:C1794" si="27">IF(B1731&lt;=5,"1 - National",IF(B1731=6,"2 - National Remote","3 - National Very Remote"))</f>
        <v>3 - National Very Remote</v>
      </c>
    </row>
    <row r="1732" spans="1:3">
      <c r="A1732" s="567">
        <v>4725</v>
      </c>
      <c r="B1732" s="568">
        <v>7</v>
      </c>
      <c r="C1732" s="3" t="str">
        <f t="shared" si="27"/>
        <v>3 - National Very Remote</v>
      </c>
    </row>
    <row r="1733" spans="1:3">
      <c r="A1733" s="567">
        <v>4726</v>
      </c>
      <c r="B1733" s="568">
        <v>7</v>
      </c>
      <c r="C1733" s="3" t="str">
        <f t="shared" si="27"/>
        <v>3 - National Very Remote</v>
      </c>
    </row>
    <row r="1734" spans="1:3">
      <c r="A1734" s="567">
        <v>4727</v>
      </c>
      <c r="B1734" s="568">
        <v>7</v>
      </c>
      <c r="C1734" s="3" t="str">
        <f t="shared" si="27"/>
        <v>3 - National Very Remote</v>
      </c>
    </row>
    <row r="1735" spans="1:3">
      <c r="A1735" s="567">
        <v>4728</v>
      </c>
      <c r="B1735" s="568">
        <v>7</v>
      </c>
      <c r="C1735" s="3" t="str">
        <f t="shared" si="27"/>
        <v>3 - National Very Remote</v>
      </c>
    </row>
    <row r="1736" spans="1:3">
      <c r="A1736" s="567">
        <v>4730</v>
      </c>
      <c r="B1736" s="568">
        <v>7</v>
      </c>
      <c r="C1736" s="3" t="str">
        <f t="shared" si="27"/>
        <v>3 - National Very Remote</v>
      </c>
    </row>
    <row r="1737" spans="1:3">
      <c r="A1737" s="567">
        <v>4731</v>
      </c>
      <c r="B1737" s="568">
        <v>7</v>
      </c>
      <c r="C1737" s="3" t="str">
        <f t="shared" si="27"/>
        <v>3 - National Very Remote</v>
      </c>
    </row>
    <row r="1738" spans="1:3">
      <c r="A1738" s="567">
        <v>4732</v>
      </c>
      <c r="B1738" s="568">
        <v>7</v>
      </c>
      <c r="C1738" s="3" t="str">
        <f t="shared" si="27"/>
        <v>3 - National Very Remote</v>
      </c>
    </row>
    <row r="1739" spans="1:3">
      <c r="A1739" s="567">
        <v>4733</v>
      </c>
      <c r="B1739" s="568">
        <v>7</v>
      </c>
      <c r="C1739" s="3" t="str">
        <f t="shared" si="27"/>
        <v>3 - National Very Remote</v>
      </c>
    </row>
    <row r="1740" spans="1:3">
      <c r="A1740" s="567">
        <v>4735</v>
      </c>
      <c r="B1740" s="568">
        <v>7</v>
      </c>
      <c r="C1740" s="3" t="str">
        <f t="shared" si="27"/>
        <v>3 - National Very Remote</v>
      </c>
    </row>
    <row r="1741" spans="1:3">
      <c r="A1741" s="567">
        <v>4736</v>
      </c>
      <c r="B1741" s="568">
        <v>7</v>
      </c>
      <c r="C1741" s="3" t="str">
        <f t="shared" si="27"/>
        <v>3 - National Very Remote</v>
      </c>
    </row>
    <row r="1742" spans="1:3">
      <c r="A1742" s="567">
        <v>4737</v>
      </c>
      <c r="B1742" s="568">
        <v>5</v>
      </c>
      <c r="C1742" s="3" t="str">
        <f t="shared" si="27"/>
        <v>1 - National</v>
      </c>
    </row>
    <row r="1743" spans="1:3">
      <c r="A1743" s="567">
        <v>4738</v>
      </c>
      <c r="B1743" s="568">
        <v>5</v>
      </c>
      <c r="C1743" s="3" t="str">
        <f t="shared" si="27"/>
        <v>1 - National</v>
      </c>
    </row>
    <row r="1744" spans="1:3">
      <c r="A1744" s="567">
        <v>4739</v>
      </c>
      <c r="B1744" s="568">
        <v>5</v>
      </c>
      <c r="C1744" s="3" t="str">
        <f t="shared" si="27"/>
        <v>1 - National</v>
      </c>
    </row>
    <row r="1745" spans="1:3">
      <c r="A1745" s="567">
        <v>4740</v>
      </c>
      <c r="B1745" s="568">
        <v>2</v>
      </c>
      <c r="C1745" s="3" t="str">
        <f t="shared" si="27"/>
        <v>1 - National</v>
      </c>
    </row>
    <row r="1746" spans="1:3">
      <c r="A1746" s="567">
        <v>4741</v>
      </c>
      <c r="B1746" s="568">
        <v>5</v>
      </c>
      <c r="C1746" s="3" t="str">
        <f t="shared" si="27"/>
        <v>1 - National</v>
      </c>
    </row>
    <row r="1747" spans="1:3">
      <c r="A1747" s="567">
        <v>4742</v>
      </c>
      <c r="B1747" s="568">
        <v>6</v>
      </c>
      <c r="C1747" s="3" t="str">
        <f t="shared" si="27"/>
        <v>2 - National Remote</v>
      </c>
    </row>
    <row r="1748" spans="1:3">
      <c r="A1748" s="567">
        <v>4743</v>
      </c>
      <c r="B1748" s="568">
        <v>5</v>
      </c>
      <c r="C1748" s="3" t="str">
        <f t="shared" si="27"/>
        <v>1 - National</v>
      </c>
    </row>
    <row r="1749" spans="1:3">
      <c r="A1749" s="567">
        <v>4744</v>
      </c>
      <c r="B1749" s="568">
        <v>4</v>
      </c>
      <c r="C1749" s="3" t="str">
        <f t="shared" si="27"/>
        <v>1 - National</v>
      </c>
    </row>
    <row r="1750" spans="1:3">
      <c r="A1750" s="567">
        <v>4745</v>
      </c>
      <c r="B1750" s="568">
        <v>6</v>
      </c>
      <c r="C1750" s="3" t="str">
        <f t="shared" si="27"/>
        <v>2 - National Remote</v>
      </c>
    </row>
    <row r="1751" spans="1:3">
      <c r="A1751" s="567">
        <v>4746</v>
      </c>
      <c r="B1751" s="568">
        <v>6</v>
      </c>
      <c r="C1751" s="3" t="str">
        <f t="shared" si="27"/>
        <v>2 - National Remote</v>
      </c>
    </row>
    <row r="1752" spans="1:3">
      <c r="A1752" s="567">
        <v>4750</v>
      </c>
      <c r="B1752" s="568">
        <v>2</v>
      </c>
      <c r="C1752" s="3" t="str">
        <f t="shared" si="27"/>
        <v>1 - National</v>
      </c>
    </row>
    <row r="1753" spans="1:3">
      <c r="A1753" s="567">
        <v>4751</v>
      </c>
      <c r="B1753" s="568">
        <v>2</v>
      </c>
      <c r="C1753" s="3" t="str">
        <f t="shared" si="27"/>
        <v>1 - National</v>
      </c>
    </row>
    <row r="1754" spans="1:3">
      <c r="A1754" s="567">
        <v>4753</v>
      </c>
      <c r="B1754" s="568">
        <v>5</v>
      </c>
      <c r="C1754" s="3" t="str">
        <f t="shared" si="27"/>
        <v>1 - National</v>
      </c>
    </row>
    <row r="1755" spans="1:3">
      <c r="A1755" s="567">
        <v>4754</v>
      </c>
      <c r="B1755" s="568">
        <v>5</v>
      </c>
      <c r="C1755" s="3" t="str">
        <f t="shared" si="27"/>
        <v>1 - National</v>
      </c>
    </row>
    <row r="1756" spans="1:3">
      <c r="A1756" s="567">
        <v>4756</v>
      </c>
      <c r="B1756" s="568">
        <v>5</v>
      </c>
      <c r="C1756" s="3" t="str">
        <f t="shared" si="27"/>
        <v>1 - National</v>
      </c>
    </row>
    <row r="1757" spans="1:3">
      <c r="A1757" s="567">
        <v>4757</v>
      </c>
      <c r="B1757" s="568">
        <v>5</v>
      </c>
      <c r="C1757" s="3" t="str">
        <f t="shared" si="27"/>
        <v>1 - National</v>
      </c>
    </row>
    <row r="1758" spans="1:3">
      <c r="A1758" s="567">
        <v>4798</v>
      </c>
      <c r="B1758" s="568">
        <v>5</v>
      </c>
      <c r="C1758" s="3" t="str">
        <f t="shared" si="27"/>
        <v>1 - National</v>
      </c>
    </row>
    <row r="1759" spans="1:3">
      <c r="A1759" s="567">
        <v>4799</v>
      </c>
      <c r="B1759" s="568">
        <v>5</v>
      </c>
      <c r="C1759" s="3" t="str">
        <f t="shared" si="27"/>
        <v>1 - National</v>
      </c>
    </row>
    <row r="1760" spans="1:3">
      <c r="A1760" s="567">
        <v>4800</v>
      </c>
      <c r="B1760" s="568">
        <v>5</v>
      </c>
      <c r="C1760" s="3" t="str">
        <f t="shared" si="27"/>
        <v>1 - National</v>
      </c>
    </row>
    <row r="1761" spans="1:3">
      <c r="A1761" s="567">
        <v>4801</v>
      </c>
      <c r="B1761" s="568">
        <v>7</v>
      </c>
      <c r="C1761" s="3" t="str">
        <f t="shared" si="27"/>
        <v>3 - National Very Remote</v>
      </c>
    </row>
    <row r="1762" spans="1:3">
      <c r="A1762" s="567">
        <v>4802</v>
      </c>
      <c r="B1762" s="568">
        <v>4</v>
      </c>
      <c r="C1762" s="3" t="str">
        <f t="shared" si="27"/>
        <v>1 - National</v>
      </c>
    </row>
    <row r="1763" spans="1:3">
      <c r="A1763" s="567">
        <v>4803</v>
      </c>
      <c r="B1763" s="568">
        <v>7</v>
      </c>
      <c r="C1763" s="3" t="str">
        <f t="shared" si="27"/>
        <v>3 - National Very Remote</v>
      </c>
    </row>
    <row r="1764" spans="1:3">
      <c r="A1764" s="567">
        <v>4804</v>
      </c>
      <c r="B1764" s="568">
        <v>6</v>
      </c>
      <c r="C1764" s="3" t="str">
        <f t="shared" si="27"/>
        <v>2 - National Remote</v>
      </c>
    </row>
    <row r="1765" spans="1:3">
      <c r="A1765" s="567">
        <v>4805</v>
      </c>
      <c r="B1765" s="568">
        <v>6</v>
      </c>
      <c r="C1765" s="3" t="str">
        <f t="shared" si="27"/>
        <v>2 - National Remote</v>
      </c>
    </row>
    <row r="1766" spans="1:3">
      <c r="A1766" s="567">
        <v>4806</v>
      </c>
      <c r="B1766" s="568">
        <v>5</v>
      </c>
      <c r="C1766" s="3" t="str">
        <f t="shared" si="27"/>
        <v>1 - National</v>
      </c>
    </row>
    <row r="1767" spans="1:3">
      <c r="A1767" s="567">
        <v>4807</v>
      </c>
      <c r="B1767" s="568">
        <v>4</v>
      </c>
      <c r="C1767" s="3" t="str">
        <f t="shared" si="27"/>
        <v>1 - National</v>
      </c>
    </row>
    <row r="1768" spans="1:3">
      <c r="A1768" s="567">
        <v>4808</v>
      </c>
      <c r="B1768" s="568">
        <v>4</v>
      </c>
      <c r="C1768" s="3" t="str">
        <f t="shared" si="27"/>
        <v>1 - National</v>
      </c>
    </row>
    <row r="1769" spans="1:3">
      <c r="A1769" s="567">
        <v>4809</v>
      </c>
      <c r="B1769" s="568">
        <v>5</v>
      </c>
      <c r="C1769" s="3" t="str">
        <f t="shared" si="27"/>
        <v>1 - National</v>
      </c>
    </row>
    <row r="1770" spans="1:3">
      <c r="A1770" s="567">
        <v>4810</v>
      </c>
      <c r="B1770" s="568">
        <v>2</v>
      </c>
      <c r="C1770" s="3" t="str">
        <f t="shared" si="27"/>
        <v>1 - National</v>
      </c>
    </row>
    <row r="1771" spans="1:3">
      <c r="A1771" s="567">
        <v>4811</v>
      </c>
      <c r="B1771" s="568">
        <v>2</v>
      </c>
      <c r="C1771" s="3" t="str">
        <f t="shared" si="27"/>
        <v>1 - National</v>
      </c>
    </row>
    <row r="1772" spans="1:3">
      <c r="A1772" s="567">
        <v>4812</v>
      </c>
      <c r="B1772" s="568">
        <v>2</v>
      </c>
      <c r="C1772" s="3" t="str">
        <f t="shared" si="27"/>
        <v>1 - National</v>
      </c>
    </row>
    <row r="1773" spans="1:3">
      <c r="A1773" s="567">
        <v>4814</v>
      </c>
      <c r="B1773" s="568">
        <v>2</v>
      </c>
      <c r="C1773" s="3" t="str">
        <f t="shared" si="27"/>
        <v>1 - National</v>
      </c>
    </row>
    <row r="1774" spans="1:3">
      <c r="A1774" s="567">
        <v>4815</v>
      </c>
      <c r="B1774" s="568">
        <v>2</v>
      </c>
      <c r="C1774" s="3" t="str">
        <f t="shared" si="27"/>
        <v>1 - National</v>
      </c>
    </row>
    <row r="1775" spans="1:3">
      <c r="A1775" s="567">
        <v>4816</v>
      </c>
      <c r="B1775" s="568">
        <v>2</v>
      </c>
      <c r="C1775" s="3" t="str">
        <f t="shared" si="27"/>
        <v>1 - National</v>
      </c>
    </row>
    <row r="1776" spans="1:3">
      <c r="A1776" s="567">
        <v>4817</v>
      </c>
      <c r="B1776" s="568">
        <v>2</v>
      </c>
      <c r="C1776" s="3" t="str">
        <f t="shared" si="27"/>
        <v>1 - National</v>
      </c>
    </row>
    <row r="1777" spans="1:3">
      <c r="A1777" s="567">
        <v>4818</v>
      </c>
      <c r="B1777" s="568">
        <v>2</v>
      </c>
      <c r="C1777" s="3" t="str">
        <f t="shared" si="27"/>
        <v>1 - National</v>
      </c>
    </row>
    <row r="1778" spans="1:3">
      <c r="A1778" s="567">
        <v>4819</v>
      </c>
      <c r="B1778" s="568">
        <v>7</v>
      </c>
      <c r="C1778" s="3" t="str">
        <f t="shared" si="27"/>
        <v>3 - National Very Remote</v>
      </c>
    </row>
    <row r="1779" spans="1:3">
      <c r="A1779" s="567">
        <v>4820</v>
      </c>
      <c r="B1779" s="568">
        <v>4</v>
      </c>
      <c r="C1779" s="3" t="str">
        <f t="shared" si="27"/>
        <v>1 - National</v>
      </c>
    </row>
    <row r="1780" spans="1:3">
      <c r="A1780" s="567">
        <v>4821</v>
      </c>
      <c r="B1780" s="568">
        <v>7</v>
      </c>
      <c r="C1780" s="3" t="str">
        <f t="shared" si="27"/>
        <v>3 - National Very Remote</v>
      </c>
    </row>
    <row r="1781" spans="1:3">
      <c r="A1781" s="567">
        <v>4822</v>
      </c>
      <c r="B1781" s="568">
        <v>7</v>
      </c>
      <c r="C1781" s="3" t="str">
        <f t="shared" si="27"/>
        <v>3 - National Very Remote</v>
      </c>
    </row>
    <row r="1782" spans="1:3">
      <c r="A1782" s="567">
        <v>4823</v>
      </c>
      <c r="B1782" s="568">
        <v>7</v>
      </c>
      <c r="C1782" s="3" t="str">
        <f t="shared" si="27"/>
        <v>3 - National Very Remote</v>
      </c>
    </row>
    <row r="1783" spans="1:3">
      <c r="A1783" s="567">
        <v>4824</v>
      </c>
      <c r="B1783" s="568">
        <v>6</v>
      </c>
      <c r="C1783" s="3" t="str">
        <f t="shared" si="27"/>
        <v>2 - National Remote</v>
      </c>
    </row>
    <row r="1784" spans="1:3">
      <c r="A1784" s="567">
        <v>4825</v>
      </c>
      <c r="B1784" s="568">
        <v>7</v>
      </c>
      <c r="C1784" s="3" t="str">
        <f t="shared" si="27"/>
        <v>3 - National Very Remote</v>
      </c>
    </row>
    <row r="1785" spans="1:3">
      <c r="A1785" s="567">
        <v>4828</v>
      </c>
      <c r="B1785" s="568">
        <v>7</v>
      </c>
      <c r="C1785" s="3" t="str">
        <f t="shared" si="27"/>
        <v>3 - National Very Remote</v>
      </c>
    </row>
    <row r="1786" spans="1:3">
      <c r="A1786" s="567">
        <v>4829</v>
      </c>
      <c r="B1786" s="568">
        <v>7</v>
      </c>
      <c r="C1786" s="3" t="str">
        <f t="shared" si="27"/>
        <v>3 - National Very Remote</v>
      </c>
    </row>
    <row r="1787" spans="1:3">
      <c r="A1787" s="567">
        <v>4830</v>
      </c>
      <c r="B1787" s="568">
        <v>7</v>
      </c>
      <c r="C1787" s="3" t="str">
        <f t="shared" si="27"/>
        <v>3 - National Very Remote</v>
      </c>
    </row>
    <row r="1788" spans="1:3">
      <c r="A1788" s="567">
        <v>4849</v>
      </c>
      <c r="B1788" s="568">
        <v>6</v>
      </c>
      <c r="C1788" s="3" t="str">
        <f t="shared" si="27"/>
        <v>2 - National Remote</v>
      </c>
    </row>
    <row r="1789" spans="1:3">
      <c r="A1789" s="567">
        <v>4850</v>
      </c>
      <c r="B1789" s="568">
        <v>6</v>
      </c>
      <c r="C1789" s="3" t="str">
        <f t="shared" si="27"/>
        <v>2 - National Remote</v>
      </c>
    </row>
    <row r="1790" spans="1:3">
      <c r="A1790" s="567">
        <v>4852</v>
      </c>
      <c r="B1790" s="568">
        <v>5</v>
      </c>
      <c r="C1790" s="3" t="str">
        <f t="shared" si="27"/>
        <v>1 - National</v>
      </c>
    </row>
    <row r="1791" spans="1:3">
      <c r="A1791" s="567">
        <v>4854</v>
      </c>
      <c r="B1791" s="568">
        <v>6</v>
      </c>
      <c r="C1791" s="3" t="str">
        <f t="shared" si="27"/>
        <v>2 - National Remote</v>
      </c>
    </row>
    <row r="1792" spans="1:3">
      <c r="A1792" s="567">
        <v>4855</v>
      </c>
      <c r="B1792" s="568">
        <v>5</v>
      </c>
      <c r="C1792" s="3" t="str">
        <f t="shared" si="27"/>
        <v>1 - National</v>
      </c>
    </row>
    <row r="1793" spans="1:3">
      <c r="A1793" s="567">
        <v>4856</v>
      </c>
      <c r="B1793" s="568">
        <v>5</v>
      </c>
      <c r="C1793" s="3" t="str">
        <f t="shared" si="27"/>
        <v>1 - National</v>
      </c>
    </row>
    <row r="1794" spans="1:3">
      <c r="A1794" s="567">
        <v>4858</v>
      </c>
      <c r="B1794" s="568">
        <v>4</v>
      </c>
      <c r="C1794" s="3" t="str">
        <f t="shared" si="27"/>
        <v>1 - National</v>
      </c>
    </row>
    <row r="1795" spans="1:3">
      <c r="A1795" s="567">
        <v>4859</v>
      </c>
      <c r="B1795" s="568">
        <v>5</v>
      </c>
      <c r="C1795" s="3" t="str">
        <f t="shared" ref="C1795:C1858" si="28">IF(B1795&lt;=5,"1 - National",IF(B1795=6,"2 - National Remote","3 - National Very Remote"))</f>
        <v>1 - National</v>
      </c>
    </row>
    <row r="1796" spans="1:3">
      <c r="A1796" s="567">
        <v>4860</v>
      </c>
      <c r="B1796" s="568">
        <v>4</v>
      </c>
      <c r="C1796" s="3" t="str">
        <f t="shared" si="28"/>
        <v>1 - National</v>
      </c>
    </row>
    <row r="1797" spans="1:3">
      <c r="A1797" s="567">
        <v>4861</v>
      </c>
      <c r="B1797" s="568">
        <v>5</v>
      </c>
      <c r="C1797" s="3" t="str">
        <f t="shared" si="28"/>
        <v>1 - National</v>
      </c>
    </row>
    <row r="1798" spans="1:3">
      <c r="A1798" s="567">
        <v>4865</v>
      </c>
      <c r="B1798" s="568">
        <v>2</v>
      </c>
      <c r="C1798" s="3" t="str">
        <f t="shared" si="28"/>
        <v>1 - National</v>
      </c>
    </row>
    <row r="1799" spans="1:3">
      <c r="A1799" s="567">
        <v>4868</v>
      </c>
      <c r="B1799" s="568">
        <v>2</v>
      </c>
      <c r="C1799" s="3" t="str">
        <f t="shared" si="28"/>
        <v>1 - National</v>
      </c>
    </row>
    <row r="1800" spans="1:3">
      <c r="A1800" s="567">
        <v>4869</v>
      </c>
      <c r="B1800" s="568">
        <v>2</v>
      </c>
      <c r="C1800" s="3" t="str">
        <f t="shared" si="28"/>
        <v>1 - National</v>
      </c>
    </row>
    <row r="1801" spans="1:3">
      <c r="A1801" s="567">
        <v>4870</v>
      </c>
      <c r="B1801" s="568">
        <v>2</v>
      </c>
      <c r="C1801" s="3" t="str">
        <f t="shared" si="28"/>
        <v>1 - National</v>
      </c>
    </row>
    <row r="1802" spans="1:3">
      <c r="A1802" s="567">
        <v>4871</v>
      </c>
      <c r="B1802" s="568">
        <v>7</v>
      </c>
      <c r="C1802" s="3" t="str">
        <f t="shared" si="28"/>
        <v>3 - National Very Remote</v>
      </c>
    </row>
    <row r="1803" spans="1:3">
      <c r="A1803" s="567">
        <v>4872</v>
      </c>
      <c r="B1803" s="568">
        <v>5</v>
      </c>
      <c r="C1803" s="3" t="str">
        <f t="shared" si="28"/>
        <v>1 - National</v>
      </c>
    </row>
    <row r="1804" spans="1:3">
      <c r="A1804" s="567">
        <v>4873</v>
      </c>
      <c r="B1804" s="568">
        <v>5</v>
      </c>
      <c r="C1804" s="3" t="str">
        <f t="shared" si="28"/>
        <v>1 - National</v>
      </c>
    </row>
    <row r="1805" spans="1:3">
      <c r="A1805" s="567">
        <v>4874</v>
      </c>
      <c r="B1805" s="568">
        <v>7</v>
      </c>
      <c r="C1805" s="3" t="str">
        <f t="shared" si="28"/>
        <v>3 - National Very Remote</v>
      </c>
    </row>
    <row r="1806" spans="1:3">
      <c r="A1806" s="567">
        <v>4875</v>
      </c>
      <c r="B1806" s="568">
        <v>7</v>
      </c>
      <c r="C1806" s="3" t="str">
        <f t="shared" si="28"/>
        <v>3 - National Very Remote</v>
      </c>
    </row>
    <row r="1807" spans="1:3">
      <c r="A1807" s="567">
        <v>4876</v>
      </c>
      <c r="B1807" s="568">
        <v>7</v>
      </c>
      <c r="C1807" s="3" t="str">
        <f t="shared" si="28"/>
        <v>3 - National Very Remote</v>
      </c>
    </row>
    <row r="1808" spans="1:3">
      <c r="A1808" s="567">
        <v>4877</v>
      </c>
      <c r="B1808" s="568">
        <v>5</v>
      </c>
      <c r="C1808" s="3" t="str">
        <f t="shared" si="28"/>
        <v>1 - National</v>
      </c>
    </row>
    <row r="1809" spans="1:3">
      <c r="A1809" s="567">
        <v>4878</v>
      </c>
      <c r="B1809" s="568">
        <v>2</v>
      </c>
      <c r="C1809" s="3" t="str">
        <f t="shared" si="28"/>
        <v>1 - National</v>
      </c>
    </row>
    <row r="1810" spans="1:3">
      <c r="A1810" s="567">
        <v>4879</v>
      </c>
      <c r="B1810" s="568">
        <v>2</v>
      </c>
      <c r="C1810" s="3" t="str">
        <f t="shared" si="28"/>
        <v>1 - National</v>
      </c>
    </row>
    <row r="1811" spans="1:3">
      <c r="A1811" s="567">
        <v>4880</v>
      </c>
      <c r="B1811" s="568">
        <v>5</v>
      </c>
      <c r="C1811" s="3" t="str">
        <f t="shared" si="28"/>
        <v>1 - National</v>
      </c>
    </row>
    <row r="1812" spans="1:3">
      <c r="A1812" s="567">
        <v>4881</v>
      </c>
      <c r="B1812" s="568">
        <v>5</v>
      </c>
      <c r="C1812" s="3" t="str">
        <f t="shared" si="28"/>
        <v>1 - National</v>
      </c>
    </row>
    <row r="1813" spans="1:3">
      <c r="A1813" s="567">
        <v>4882</v>
      </c>
      <c r="B1813" s="568">
        <v>4</v>
      </c>
      <c r="C1813" s="3" t="str">
        <f t="shared" si="28"/>
        <v>1 - National</v>
      </c>
    </row>
    <row r="1814" spans="1:3">
      <c r="A1814" s="567">
        <v>4883</v>
      </c>
      <c r="B1814" s="568">
        <v>4</v>
      </c>
      <c r="C1814" s="3" t="str">
        <f t="shared" si="28"/>
        <v>1 - National</v>
      </c>
    </row>
    <row r="1815" spans="1:3">
      <c r="A1815" s="567">
        <v>4884</v>
      </c>
      <c r="B1815" s="568">
        <v>5</v>
      </c>
      <c r="C1815" s="3" t="str">
        <f t="shared" si="28"/>
        <v>1 - National</v>
      </c>
    </row>
    <row r="1816" spans="1:3">
      <c r="A1816" s="567">
        <v>4885</v>
      </c>
      <c r="B1816" s="568">
        <v>5</v>
      </c>
      <c r="C1816" s="3" t="str">
        <f t="shared" si="28"/>
        <v>1 - National</v>
      </c>
    </row>
    <row r="1817" spans="1:3">
      <c r="A1817" s="567">
        <v>4886</v>
      </c>
      <c r="B1817" s="568">
        <v>5</v>
      </c>
      <c r="C1817" s="3" t="str">
        <f t="shared" si="28"/>
        <v>1 - National</v>
      </c>
    </row>
    <row r="1818" spans="1:3">
      <c r="A1818" s="567">
        <v>4887</v>
      </c>
      <c r="B1818" s="568">
        <v>5</v>
      </c>
      <c r="C1818" s="3" t="str">
        <f t="shared" si="28"/>
        <v>1 - National</v>
      </c>
    </row>
    <row r="1819" spans="1:3">
      <c r="A1819" s="567">
        <v>4888</v>
      </c>
      <c r="B1819" s="568">
        <v>5</v>
      </c>
      <c r="C1819" s="3" t="str">
        <f t="shared" si="28"/>
        <v>1 - National</v>
      </c>
    </row>
    <row r="1820" spans="1:3">
      <c r="A1820" s="567">
        <v>4890</v>
      </c>
      <c r="B1820" s="568">
        <v>7</v>
      </c>
      <c r="C1820" s="3" t="str">
        <f t="shared" si="28"/>
        <v>3 - National Very Remote</v>
      </c>
    </row>
    <row r="1821" spans="1:3">
      <c r="A1821" s="567">
        <v>4891</v>
      </c>
      <c r="B1821" s="568">
        <v>7</v>
      </c>
      <c r="C1821" s="3" t="str">
        <f t="shared" si="28"/>
        <v>3 - National Very Remote</v>
      </c>
    </row>
    <row r="1822" spans="1:3">
      <c r="A1822" s="567">
        <v>4892</v>
      </c>
      <c r="B1822" s="568">
        <v>7</v>
      </c>
      <c r="C1822" s="3" t="str">
        <f t="shared" si="28"/>
        <v>3 - National Very Remote</v>
      </c>
    </row>
    <row r="1823" spans="1:3">
      <c r="A1823" s="569">
        <v>4895</v>
      </c>
      <c r="B1823" s="569">
        <v>6</v>
      </c>
      <c r="C1823" s="3" t="str">
        <f t="shared" si="28"/>
        <v>2 - National Remote</v>
      </c>
    </row>
    <row r="1824" spans="1:3">
      <c r="A1824" s="567">
        <v>5000</v>
      </c>
      <c r="B1824" s="568">
        <v>1</v>
      </c>
      <c r="C1824" s="3" t="str">
        <f t="shared" si="28"/>
        <v>1 - National</v>
      </c>
    </row>
    <row r="1825" spans="1:3">
      <c r="A1825" s="567">
        <v>5005</v>
      </c>
      <c r="B1825" s="568">
        <v>1</v>
      </c>
      <c r="C1825" s="3" t="str">
        <f t="shared" si="28"/>
        <v>1 - National</v>
      </c>
    </row>
    <row r="1826" spans="1:3">
      <c r="A1826" s="567">
        <v>5006</v>
      </c>
      <c r="B1826" s="568">
        <v>1</v>
      </c>
      <c r="C1826" s="3" t="str">
        <f t="shared" si="28"/>
        <v>1 - National</v>
      </c>
    </row>
    <row r="1827" spans="1:3">
      <c r="A1827" s="567">
        <v>5007</v>
      </c>
      <c r="B1827" s="568">
        <v>1</v>
      </c>
      <c r="C1827" s="3" t="str">
        <f t="shared" si="28"/>
        <v>1 - National</v>
      </c>
    </row>
    <row r="1828" spans="1:3">
      <c r="A1828" s="567">
        <v>5008</v>
      </c>
      <c r="B1828" s="568">
        <v>1</v>
      </c>
      <c r="C1828" s="3" t="str">
        <f t="shared" si="28"/>
        <v>1 - National</v>
      </c>
    </row>
    <row r="1829" spans="1:3">
      <c r="A1829" s="567">
        <v>5009</v>
      </c>
      <c r="B1829" s="568">
        <v>1</v>
      </c>
      <c r="C1829" s="3" t="str">
        <f t="shared" si="28"/>
        <v>1 - National</v>
      </c>
    </row>
    <row r="1830" spans="1:3">
      <c r="A1830" s="567">
        <v>5010</v>
      </c>
      <c r="B1830" s="568">
        <v>1</v>
      </c>
      <c r="C1830" s="3" t="str">
        <f t="shared" si="28"/>
        <v>1 - National</v>
      </c>
    </row>
    <row r="1831" spans="1:3">
      <c r="A1831" s="567">
        <v>5011</v>
      </c>
      <c r="B1831" s="568">
        <v>1</v>
      </c>
      <c r="C1831" s="3" t="str">
        <f t="shared" si="28"/>
        <v>1 - National</v>
      </c>
    </row>
    <row r="1832" spans="1:3">
      <c r="A1832" s="567">
        <v>5012</v>
      </c>
      <c r="B1832" s="568">
        <v>1</v>
      </c>
      <c r="C1832" s="3" t="str">
        <f t="shared" si="28"/>
        <v>1 - National</v>
      </c>
    </row>
    <row r="1833" spans="1:3">
      <c r="A1833" s="567">
        <v>5013</v>
      </c>
      <c r="B1833" s="568">
        <v>1</v>
      </c>
      <c r="C1833" s="3" t="str">
        <f t="shared" si="28"/>
        <v>1 - National</v>
      </c>
    </row>
    <row r="1834" spans="1:3">
      <c r="A1834" s="567">
        <v>5014</v>
      </c>
      <c r="B1834" s="568">
        <v>1</v>
      </c>
      <c r="C1834" s="3" t="str">
        <f t="shared" si="28"/>
        <v>1 - National</v>
      </c>
    </row>
    <row r="1835" spans="1:3">
      <c r="A1835" s="567">
        <v>5015</v>
      </c>
      <c r="B1835" s="568">
        <v>1</v>
      </c>
      <c r="C1835" s="3" t="str">
        <f t="shared" si="28"/>
        <v>1 - National</v>
      </c>
    </row>
    <row r="1836" spans="1:3">
      <c r="A1836" s="567">
        <v>5016</v>
      </c>
      <c r="B1836" s="568">
        <v>1</v>
      </c>
      <c r="C1836" s="3" t="str">
        <f t="shared" si="28"/>
        <v>1 - National</v>
      </c>
    </row>
    <row r="1837" spans="1:3">
      <c r="A1837" s="567">
        <v>5017</v>
      </c>
      <c r="B1837" s="568">
        <v>1</v>
      </c>
      <c r="C1837" s="3" t="str">
        <f t="shared" si="28"/>
        <v>1 - National</v>
      </c>
    </row>
    <row r="1838" spans="1:3">
      <c r="A1838" s="567">
        <v>5018</v>
      </c>
      <c r="B1838" s="568">
        <v>1</v>
      </c>
      <c r="C1838" s="3" t="str">
        <f t="shared" si="28"/>
        <v>1 - National</v>
      </c>
    </row>
    <row r="1839" spans="1:3">
      <c r="A1839" s="567">
        <v>5019</v>
      </c>
      <c r="B1839" s="568">
        <v>1</v>
      </c>
      <c r="C1839" s="3" t="str">
        <f t="shared" si="28"/>
        <v>1 - National</v>
      </c>
    </row>
    <row r="1840" spans="1:3">
      <c r="A1840" s="567">
        <v>5020</v>
      </c>
      <c r="B1840" s="568">
        <v>1</v>
      </c>
      <c r="C1840" s="3" t="str">
        <f t="shared" si="28"/>
        <v>1 - National</v>
      </c>
    </row>
    <row r="1841" spans="1:3">
      <c r="A1841" s="567">
        <v>5021</v>
      </c>
      <c r="B1841" s="568">
        <v>1</v>
      </c>
      <c r="C1841" s="3" t="str">
        <f t="shared" si="28"/>
        <v>1 - National</v>
      </c>
    </row>
    <row r="1842" spans="1:3">
      <c r="A1842" s="567">
        <v>5022</v>
      </c>
      <c r="B1842" s="568">
        <v>1</v>
      </c>
      <c r="C1842" s="3" t="str">
        <f t="shared" si="28"/>
        <v>1 - National</v>
      </c>
    </row>
    <row r="1843" spans="1:3">
      <c r="A1843" s="567">
        <v>5023</v>
      </c>
      <c r="B1843" s="568">
        <v>1</v>
      </c>
      <c r="C1843" s="3" t="str">
        <f t="shared" si="28"/>
        <v>1 - National</v>
      </c>
    </row>
    <row r="1844" spans="1:3">
      <c r="A1844" s="567">
        <v>5024</v>
      </c>
      <c r="B1844" s="568">
        <v>1</v>
      </c>
      <c r="C1844" s="3" t="str">
        <f t="shared" si="28"/>
        <v>1 - National</v>
      </c>
    </row>
    <row r="1845" spans="1:3">
      <c r="A1845" s="567">
        <v>5025</v>
      </c>
      <c r="B1845" s="568">
        <v>1</v>
      </c>
      <c r="C1845" s="3" t="str">
        <f t="shared" si="28"/>
        <v>1 - National</v>
      </c>
    </row>
    <row r="1846" spans="1:3">
      <c r="A1846" s="567">
        <v>5031</v>
      </c>
      <c r="B1846" s="568">
        <v>1</v>
      </c>
      <c r="C1846" s="3" t="str">
        <f t="shared" si="28"/>
        <v>1 - National</v>
      </c>
    </row>
    <row r="1847" spans="1:3">
      <c r="A1847" s="567">
        <v>5032</v>
      </c>
      <c r="B1847" s="568">
        <v>1</v>
      </c>
      <c r="C1847" s="3" t="str">
        <f t="shared" si="28"/>
        <v>1 - National</v>
      </c>
    </row>
    <row r="1848" spans="1:3">
      <c r="A1848" s="567">
        <v>5033</v>
      </c>
      <c r="B1848" s="568">
        <v>1</v>
      </c>
      <c r="C1848" s="3" t="str">
        <f t="shared" si="28"/>
        <v>1 - National</v>
      </c>
    </row>
    <row r="1849" spans="1:3">
      <c r="A1849" s="567">
        <v>5034</v>
      </c>
      <c r="B1849" s="568">
        <v>1</v>
      </c>
      <c r="C1849" s="3" t="str">
        <f t="shared" si="28"/>
        <v>1 - National</v>
      </c>
    </row>
    <row r="1850" spans="1:3">
      <c r="A1850" s="567">
        <v>5035</v>
      </c>
      <c r="B1850" s="568">
        <v>1</v>
      </c>
      <c r="C1850" s="3" t="str">
        <f t="shared" si="28"/>
        <v>1 - National</v>
      </c>
    </row>
    <row r="1851" spans="1:3">
      <c r="A1851" s="567">
        <v>5037</v>
      </c>
      <c r="B1851" s="568">
        <v>1</v>
      </c>
      <c r="C1851" s="3" t="str">
        <f t="shared" si="28"/>
        <v>1 - National</v>
      </c>
    </row>
    <row r="1852" spans="1:3">
      <c r="A1852" s="567">
        <v>5038</v>
      </c>
      <c r="B1852" s="568">
        <v>1</v>
      </c>
      <c r="C1852" s="3" t="str">
        <f t="shared" si="28"/>
        <v>1 - National</v>
      </c>
    </row>
    <row r="1853" spans="1:3">
      <c r="A1853" s="567">
        <v>5039</v>
      </c>
      <c r="B1853" s="568">
        <v>1</v>
      </c>
      <c r="C1853" s="3" t="str">
        <f t="shared" si="28"/>
        <v>1 - National</v>
      </c>
    </row>
    <row r="1854" spans="1:3">
      <c r="A1854" s="567">
        <v>5040</v>
      </c>
      <c r="B1854" s="568">
        <v>1</v>
      </c>
      <c r="C1854" s="3" t="str">
        <f t="shared" si="28"/>
        <v>1 - National</v>
      </c>
    </row>
    <row r="1855" spans="1:3">
      <c r="A1855" s="567">
        <v>5041</v>
      </c>
      <c r="B1855" s="568">
        <v>1</v>
      </c>
      <c r="C1855" s="3" t="str">
        <f t="shared" si="28"/>
        <v>1 - National</v>
      </c>
    </row>
    <row r="1856" spans="1:3">
      <c r="A1856" s="567">
        <v>5042</v>
      </c>
      <c r="B1856" s="568">
        <v>1</v>
      </c>
      <c r="C1856" s="3" t="str">
        <f t="shared" si="28"/>
        <v>1 - National</v>
      </c>
    </row>
    <row r="1857" spans="1:3">
      <c r="A1857" s="567">
        <v>5043</v>
      </c>
      <c r="B1857" s="568">
        <v>1</v>
      </c>
      <c r="C1857" s="3" t="str">
        <f t="shared" si="28"/>
        <v>1 - National</v>
      </c>
    </row>
    <row r="1858" spans="1:3">
      <c r="A1858" s="567">
        <v>5044</v>
      </c>
      <c r="B1858" s="568">
        <v>1</v>
      </c>
      <c r="C1858" s="3" t="str">
        <f t="shared" si="28"/>
        <v>1 - National</v>
      </c>
    </row>
    <row r="1859" spans="1:3">
      <c r="A1859" s="567">
        <v>5045</v>
      </c>
      <c r="B1859" s="568">
        <v>1</v>
      </c>
      <c r="C1859" s="3" t="str">
        <f t="shared" ref="C1859:C1922" si="29">IF(B1859&lt;=5,"1 - National",IF(B1859=6,"2 - National Remote","3 - National Very Remote"))</f>
        <v>1 - National</v>
      </c>
    </row>
    <row r="1860" spans="1:3">
      <c r="A1860" s="567">
        <v>5046</v>
      </c>
      <c r="B1860" s="568">
        <v>1</v>
      </c>
      <c r="C1860" s="3" t="str">
        <f t="shared" si="29"/>
        <v>1 - National</v>
      </c>
    </row>
    <row r="1861" spans="1:3">
      <c r="A1861" s="567">
        <v>5047</v>
      </c>
      <c r="B1861" s="568">
        <v>1</v>
      </c>
      <c r="C1861" s="3" t="str">
        <f t="shared" si="29"/>
        <v>1 - National</v>
      </c>
    </row>
    <row r="1862" spans="1:3">
      <c r="A1862" s="567">
        <v>5048</v>
      </c>
      <c r="B1862" s="568">
        <v>1</v>
      </c>
      <c r="C1862" s="3" t="str">
        <f t="shared" si="29"/>
        <v>1 - National</v>
      </c>
    </row>
    <row r="1863" spans="1:3">
      <c r="A1863" s="567">
        <v>5049</v>
      </c>
      <c r="B1863" s="568">
        <v>1</v>
      </c>
      <c r="C1863" s="3" t="str">
        <f t="shared" si="29"/>
        <v>1 - National</v>
      </c>
    </row>
    <row r="1864" spans="1:3">
      <c r="A1864" s="567">
        <v>5050</v>
      </c>
      <c r="B1864" s="568">
        <v>1</v>
      </c>
      <c r="C1864" s="3" t="str">
        <f t="shared" si="29"/>
        <v>1 - National</v>
      </c>
    </row>
    <row r="1865" spans="1:3">
      <c r="A1865" s="567">
        <v>5051</v>
      </c>
      <c r="B1865" s="568">
        <v>1</v>
      </c>
      <c r="C1865" s="3" t="str">
        <f t="shared" si="29"/>
        <v>1 - National</v>
      </c>
    </row>
    <row r="1866" spans="1:3">
      <c r="A1866" s="567">
        <v>5052</v>
      </c>
      <c r="B1866" s="568">
        <v>1</v>
      </c>
      <c r="C1866" s="3" t="str">
        <f t="shared" si="29"/>
        <v>1 - National</v>
      </c>
    </row>
    <row r="1867" spans="1:3">
      <c r="A1867" s="567">
        <v>5061</v>
      </c>
      <c r="B1867" s="568">
        <v>1</v>
      </c>
      <c r="C1867" s="3" t="str">
        <f t="shared" si="29"/>
        <v>1 - National</v>
      </c>
    </row>
    <row r="1868" spans="1:3">
      <c r="A1868" s="567">
        <v>5062</v>
      </c>
      <c r="B1868" s="568">
        <v>1</v>
      </c>
      <c r="C1868" s="3" t="str">
        <f t="shared" si="29"/>
        <v>1 - National</v>
      </c>
    </row>
    <row r="1869" spans="1:3">
      <c r="A1869" s="567">
        <v>5063</v>
      </c>
      <c r="B1869" s="568">
        <v>1</v>
      </c>
      <c r="C1869" s="3" t="str">
        <f t="shared" si="29"/>
        <v>1 - National</v>
      </c>
    </row>
    <row r="1870" spans="1:3">
      <c r="A1870" s="567">
        <v>5064</v>
      </c>
      <c r="B1870" s="568">
        <v>1</v>
      </c>
      <c r="C1870" s="3" t="str">
        <f t="shared" si="29"/>
        <v>1 - National</v>
      </c>
    </row>
    <row r="1871" spans="1:3">
      <c r="A1871" s="567">
        <v>5065</v>
      </c>
      <c r="B1871" s="568">
        <v>1</v>
      </c>
      <c r="C1871" s="3" t="str">
        <f t="shared" si="29"/>
        <v>1 - National</v>
      </c>
    </row>
    <row r="1872" spans="1:3">
      <c r="A1872" s="567">
        <v>5066</v>
      </c>
      <c r="B1872" s="568">
        <v>1</v>
      </c>
      <c r="C1872" s="3" t="str">
        <f t="shared" si="29"/>
        <v>1 - National</v>
      </c>
    </row>
    <row r="1873" spans="1:3">
      <c r="A1873" s="567">
        <v>5067</v>
      </c>
      <c r="B1873" s="568">
        <v>1</v>
      </c>
      <c r="C1873" s="3" t="str">
        <f t="shared" si="29"/>
        <v>1 - National</v>
      </c>
    </row>
    <row r="1874" spans="1:3">
      <c r="A1874" s="567">
        <v>5068</v>
      </c>
      <c r="B1874" s="568">
        <v>1</v>
      </c>
      <c r="C1874" s="3" t="str">
        <f t="shared" si="29"/>
        <v>1 - National</v>
      </c>
    </row>
    <row r="1875" spans="1:3">
      <c r="A1875" s="567">
        <v>5069</v>
      </c>
      <c r="B1875" s="568">
        <v>1</v>
      </c>
      <c r="C1875" s="3" t="str">
        <f t="shared" si="29"/>
        <v>1 - National</v>
      </c>
    </row>
    <row r="1876" spans="1:3">
      <c r="A1876" s="567">
        <v>5070</v>
      </c>
      <c r="B1876" s="568">
        <v>1</v>
      </c>
      <c r="C1876" s="3" t="str">
        <f t="shared" si="29"/>
        <v>1 - National</v>
      </c>
    </row>
    <row r="1877" spans="1:3">
      <c r="A1877" s="567">
        <v>5072</v>
      </c>
      <c r="B1877" s="568">
        <v>1</v>
      </c>
      <c r="C1877" s="3" t="str">
        <f t="shared" si="29"/>
        <v>1 - National</v>
      </c>
    </row>
    <row r="1878" spans="1:3">
      <c r="A1878" s="567">
        <v>5073</v>
      </c>
      <c r="B1878" s="568">
        <v>1</v>
      </c>
      <c r="C1878" s="3" t="str">
        <f t="shared" si="29"/>
        <v>1 - National</v>
      </c>
    </row>
    <row r="1879" spans="1:3">
      <c r="A1879" s="567">
        <v>5074</v>
      </c>
      <c r="B1879" s="568">
        <v>1</v>
      </c>
      <c r="C1879" s="3" t="str">
        <f t="shared" si="29"/>
        <v>1 - National</v>
      </c>
    </row>
    <row r="1880" spans="1:3">
      <c r="A1880" s="567">
        <v>5075</v>
      </c>
      <c r="B1880" s="568">
        <v>1</v>
      </c>
      <c r="C1880" s="3" t="str">
        <f t="shared" si="29"/>
        <v>1 - National</v>
      </c>
    </row>
    <row r="1881" spans="1:3">
      <c r="A1881" s="567">
        <v>5076</v>
      </c>
      <c r="B1881" s="568">
        <v>1</v>
      </c>
      <c r="C1881" s="3" t="str">
        <f t="shared" si="29"/>
        <v>1 - National</v>
      </c>
    </row>
    <row r="1882" spans="1:3">
      <c r="A1882" s="567">
        <v>5081</v>
      </c>
      <c r="B1882" s="568">
        <v>1</v>
      </c>
      <c r="C1882" s="3" t="str">
        <f t="shared" si="29"/>
        <v>1 - National</v>
      </c>
    </row>
    <row r="1883" spans="1:3">
      <c r="A1883" s="567">
        <v>5082</v>
      </c>
      <c r="B1883" s="568">
        <v>1</v>
      </c>
      <c r="C1883" s="3" t="str">
        <f t="shared" si="29"/>
        <v>1 - National</v>
      </c>
    </row>
    <row r="1884" spans="1:3">
      <c r="A1884" s="567">
        <v>5083</v>
      </c>
      <c r="B1884" s="568">
        <v>1</v>
      </c>
      <c r="C1884" s="3" t="str">
        <f t="shared" si="29"/>
        <v>1 - National</v>
      </c>
    </row>
    <row r="1885" spans="1:3">
      <c r="A1885" s="567">
        <v>5084</v>
      </c>
      <c r="B1885" s="568">
        <v>1</v>
      </c>
      <c r="C1885" s="3" t="str">
        <f t="shared" si="29"/>
        <v>1 - National</v>
      </c>
    </row>
    <row r="1886" spans="1:3">
      <c r="A1886" s="567">
        <v>5085</v>
      </c>
      <c r="B1886" s="568">
        <v>1</v>
      </c>
      <c r="C1886" s="3" t="str">
        <f t="shared" si="29"/>
        <v>1 - National</v>
      </c>
    </row>
    <row r="1887" spans="1:3">
      <c r="A1887" s="567">
        <v>5086</v>
      </c>
      <c r="B1887" s="568">
        <v>1</v>
      </c>
      <c r="C1887" s="3" t="str">
        <f t="shared" si="29"/>
        <v>1 - National</v>
      </c>
    </row>
    <row r="1888" spans="1:3">
      <c r="A1888" s="567">
        <v>5087</v>
      </c>
      <c r="B1888" s="568">
        <v>1</v>
      </c>
      <c r="C1888" s="3" t="str">
        <f t="shared" si="29"/>
        <v>1 - National</v>
      </c>
    </row>
    <row r="1889" spans="1:3">
      <c r="A1889" s="567">
        <v>5088</v>
      </c>
      <c r="B1889" s="568">
        <v>1</v>
      </c>
      <c r="C1889" s="3" t="str">
        <f t="shared" si="29"/>
        <v>1 - National</v>
      </c>
    </row>
    <row r="1890" spans="1:3">
      <c r="A1890" s="567">
        <v>5089</v>
      </c>
      <c r="B1890" s="568">
        <v>1</v>
      </c>
      <c r="C1890" s="3" t="str">
        <f t="shared" si="29"/>
        <v>1 - National</v>
      </c>
    </row>
    <row r="1891" spans="1:3">
      <c r="A1891" s="567">
        <v>5090</v>
      </c>
      <c r="B1891" s="568">
        <v>1</v>
      </c>
      <c r="C1891" s="3" t="str">
        <f t="shared" si="29"/>
        <v>1 - National</v>
      </c>
    </row>
    <row r="1892" spans="1:3">
      <c r="A1892" s="567">
        <v>5091</v>
      </c>
      <c r="B1892" s="568">
        <v>1</v>
      </c>
      <c r="C1892" s="3" t="str">
        <f t="shared" si="29"/>
        <v>1 - National</v>
      </c>
    </row>
    <row r="1893" spans="1:3">
      <c r="A1893" s="567">
        <v>5092</v>
      </c>
      <c r="B1893" s="568">
        <v>1</v>
      </c>
      <c r="C1893" s="3" t="str">
        <f t="shared" si="29"/>
        <v>1 - National</v>
      </c>
    </row>
    <row r="1894" spans="1:3">
      <c r="A1894" s="567">
        <v>5093</v>
      </c>
      <c r="B1894" s="568">
        <v>1</v>
      </c>
      <c r="C1894" s="3" t="str">
        <f t="shared" si="29"/>
        <v>1 - National</v>
      </c>
    </row>
    <row r="1895" spans="1:3">
      <c r="A1895" s="567">
        <v>5094</v>
      </c>
      <c r="B1895" s="568">
        <v>1</v>
      </c>
      <c r="C1895" s="3" t="str">
        <f t="shared" si="29"/>
        <v>1 - National</v>
      </c>
    </row>
    <row r="1896" spans="1:3">
      <c r="A1896" s="567">
        <v>5095</v>
      </c>
      <c r="B1896" s="568">
        <v>1</v>
      </c>
      <c r="C1896" s="3" t="str">
        <f t="shared" si="29"/>
        <v>1 - National</v>
      </c>
    </row>
    <row r="1897" spans="1:3">
      <c r="A1897" s="567">
        <v>5096</v>
      </c>
      <c r="B1897" s="568">
        <v>1</v>
      </c>
      <c r="C1897" s="3" t="str">
        <f t="shared" si="29"/>
        <v>1 - National</v>
      </c>
    </row>
    <row r="1898" spans="1:3">
      <c r="A1898" s="567">
        <v>5097</v>
      </c>
      <c r="B1898" s="568">
        <v>1</v>
      </c>
      <c r="C1898" s="3" t="str">
        <f t="shared" si="29"/>
        <v>1 - National</v>
      </c>
    </row>
    <row r="1899" spans="1:3">
      <c r="A1899" s="567">
        <v>5098</v>
      </c>
      <c r="B1899" s="568">
        <v>1</v>
      </c>
      <c r="C1899" s="3" t="str">
        <f t="shared" si="29"/>
        <v>1 - National</v>
      </c>
    </row>
    <row r="1900" spans="1:3">
      <c r="A1900" s="567">
        <v>5106</v>
      </c>
      <c r="B1900" s="568">
        <v>1</v>
      </c>
      <c r="C1900" s="3" t="str">
        <f t="shared" si="29"/>
        <v>1 - National</v>
      </c>
    </row>
    <row r="1901" spans="1:3">
      <c r="A1901" s="567">
        <v>5107</v>
      </c>
      <c r="B1901" s="568">
        <v>1</v>
      </c>
      <c r="C1901" s="3" t="str">
        <f t="shared" si="29"/>
        <v>1 - National</v>
      </c>
    </row>
    <row r="1902" spans="1:3">
      <c r="A1902" s="567">
        <v>5108</v>
      </c>
      <c r="B1902" s="568">
        <v>1</v>
      </c>
      <c r="C1902" s="3" t="str">
        <f t="shared" si="29"/>
        <v>1 - National</v>
      </c>
    </row>
    <row r="1903" spans="1:3">
      <c r="A1903" s="567">
        <v>5109</v>
      </c>
      <c r="B1903" s="568">
        <v>1</v>
      </c>
      <c r="C1903" s="3" t="str">
        <f t="shared" si="29"/>
        <v>1 - National</v>
      </c>
    </row>
    <row r="1904" spans="1:3">
      <c r="A1904" s="567">
        <v>5110</v>
      </c>
      <c r="B1904" s="568">
        <v>1</v>
      </c>
      <c r="C1904" s="3" t="str">
        <f t="shared" si="29"/>
        <v>1 - National</v>
      </c>
    </row>
    <row r="1905" spans="1:3">
      <c r="A1905" s="567">
        <v>5111</v>
      </c>
      <c r="B1905" s="568">
        <v>1</v>
      </c>
      <c r="C1905" s="3" t="str">
        <f t="shared" si="29"/>
        <v>1 - National</v>
      </c>
    </row>
    <row r="1906" spans="1:3">
      <c r="A1906" s="567">
        <v>5112</v>
      </c>
      <c r="B1906" s="568">
        <v>1</v>
      </c>
      <c r="C1906" s="3" t="str">
        <f t="shared" si="29"/>
        <v>1 - National</v>
      </c>
    </row>
    <row r="1907" spans="1:3">
      <c r="A1907" s="567">
        <v>5113</v>
      </c>
      <c r="B1907" s="568">
        <v>1</v>
      </c>
      <c r="C1907" s="3" t="str">
        <f t="shared" si="29"/>
        <v>1 - National</v>
      </c>
    </row>
    <row r="1908" spans="1:3">
      <c r="A1908" s="567">
        <v>5114</v>
      </c>
      <c r="B1908" s="568">
        <v>1</v>
      </c>
      <c r="C1908" s="3" t="str">
        <f t="shared" si="29"/>
        <v>1 - National</v>
      </c>
    </row>
    <row r="1909" spans="1:3">
      <c r="A1909" s="567">
        <v>5115</v>
      </c>
      <c r="B1909" s="568">
        <v>1</v>
      </c>
      <c r="C1909" s="3" t="str">
        <f t="shared" si="29"/>
        <v>1 - National</v>
      </c>
    </row>
    <row r="1910" spans="1:3">
      <c r="A1910" s="567">
        <v>5116</v>
      </c>
      <c r="B1910" s="568">
        <v>1</v>
      </c>
      <c r="C1910" s="3" t="str">
        <f t="shared" si="29"/>
        <v>1 - National</v>
      </c>
    </row>
    <row r="1911" spans="1:3">
      <c r="A1911" s="567">
        <v>5117</v>
      </c>
      <c r="B1911" s="568">
        <v>1</v>
      </c>
      <c r="C1911" s="3" t="str">
        <f t="shared" si="29"/>
        <v>1 - National</v>
      </c>
    </row>
    <row r="1912" spans="1:3">
      <c r="A1912" s="567">
        <v>5118</v>
      </c>
      <c r="B1912" s="568">
        <v>1</v>
      </c>
      <c r="C1912" s="3" t="str">
        <f t="shared" si="29"/>
        <v>1 - National</v>
      </c>
    </row>
    <row r="1913" spans="1:3">
      <c r="A1913" s="567">
        <v>5120</v>
      </c>
      <c r="B1913" s="568">
        <v>2</v>
      </c>
      <c r="C1913" s="3" t="str">
        <f t="shared" si="29"/>
        <v>1 - National</v>
      </c>
    </row>
    <row r="1914" spans="1:3">
      <c r="A1914" s="567">
        <v>5121</v>
      </c>
      <c r="B1914" s="568">
        <v>1</v>
      </c>
      <c r="C1914" s="3" t="str">
        <f t="shared" si="29"/>
        <v>1 - National</v>
      </c>
    </row>
    <row r="1915" spans="1:3">
      <c r="A1915" s="567">
        <v>5125</v>
      </c>
      <c r="B1915" s="568">
        <v>1</v>
      </c>
      <c r="C1915" s="3" t="str">
        <f t="shared" si="29"/>
        <v>1 - National</v>
      </c>
    </row>
    <row r="1916" spans="1:3">
      <c r="A1916" s="567">
        <v>5126</v>
      </c>
      <c r="B1916" s="568">
        <v>1</v>
      </c>
      <c r="C1916" s="3" t="str">
        <f t="shared" si="29"/>
        <v>1 - National</v>
      </c>
    </row>
    <row r="1917" spans="1:3">
      <c r="A1917" s="567">
        <v>5127</v>
      </c>
      <c r="B1917" s="568">
        <v>1</v>
      </c>
      <c r="C1917" s="3" t="str">
        <f t="shared" si="29"/>
        <v>1 - National</v>
      </c>
    </row>
    <row r="1918" spans="1:3">
      <c r="A1918" s="567">
        <v>5131</v>
      </c>
      <c r="B1918" s="568">
        <v>1</v>
      </c>
      <c r="C1918" s="3" t="str">
        <f t="shared" si="29"/>
        <v>1 - National</v>
      </c>
    </row>
    <row r="1919" spans="1:3">
      <c r="A1919" s="567">
        <v>5132</v>
      </c>
      <c r="B1919" s="568">
        <v>2</v>
      </c>
      <c r="C1919" s="3" t="str">
        <f t="shared" si="29"/>
        <v>1 - National</v>
      </c>
    </row>
    <row r="1920" spans="1:3">
      <c r="A1920" s="567">
        <v>5133</v>
      </c>
      <c r="B1920" s="568">
        <v>2</v>
      </c>
      <c r="C1920" s="3" t="str">
        <f t="shared" si="29"/>
        <v>1 - National</v>
      </c>
    </row>
    <row r="1921" spans="1:3">
      <c r="A1921" s="567">
        <v>5134</v>
      </c>
      <c r="B1921" s="568">
        <v>2</v>
      </c>
      <c r="C1921" s="3" t="str">
        <f t="shared" si="29"/>
        <v>1 - National</v>
      </c>
    </row>
    <row r="1922" spans="1:3">
      <c r="A1922" s="567">
        <v>5136</v>
      </c>
      <c r="B1922" s="568">
        <v>1</v>
      </c>
      <c r="C1922" s="3" t="str">
        <f t="shared" si="29"/>
        <v>1 - National</v>
      </c>
    </row>
    <row r="1923" spans="1:3">
      <c r="A1923" s="567">
        <v>5137</v>
      </c>
      <c r="B1923" s="568">
        <v>1</v>
      </c>
      <c r="C1923" s="3" t="str">
        <f t="shared" ref="C1923:C1986" si="30">IF(B1923&lt;=5,"1 - National",IF(B1923=6,"2 - National Remote","3 - National Very Remote"))</f>
        <v>1 - National</v>
      </c>
    </row>
    <row r="1924" spans="1:3">
      <c r="A1924" s="567">
        <v>5138</v>
      </c>
      <c r="B1924" s="568">
        <v>2</v>
      </c>
      <c r="C1924" s="3" t="str">
        <f t="shared" si="30"/>
        <v>1 - National</v>
      </c>
    </row>
    <row r="1925" spans="1:3">
      <c r="A1925" s="567">
        <v>5139</v>
      </c>
      <c r="B1925" s="568">
        <v>2</v>
      </c>
      <c r="C1925" s="3" t="str">
        <f t="shared" si="30"/>
        <v>1 - National</v>
      </c>
    </row>
    <row r="1926" spans="1:3">
      <c r="A1926" s="567">
        <v>5140</v>
      </c>
      <c r="B1926" s="568">
        <v>1</v>
      </c>
      <c r="C1926" s="3" t="str">
        <f t="shared" si="30"/>
        <v>1 - National</v>
      </c>
    </row>
    <row r="1927" spans="1:3">
      <c r="A1927" s="567">
        <v>5141</v>
      </c>
      <c r="B1927" s="568">
        <v>1</v>
      </c>
      <c r="C1927" s="3" t="str">
        <f t="shared" si="30"/>
        <v>1 - National</v>
      </c>
    </row>
    <row r="1928" spans="1:3">
      <c r="A1928" s="567">
        <v>5142</v>
      </c>
      <c r="B1928" s="568">
        <v>1</v>
      </c>
      <c r="C1928" s="3" t="str">
        <f t="shared" si="30"/>
        <v>1 - National</v>
      </c>
    </row>
    <row r="1929" spans="1:3">
      <c r="A1929" s="567">
        <v>5144</v>
      </c>
      <c r="B1929" s="568">
        <v>2</v>
      </c>
      <c r="C1929" s="3" t="str">
        <f t="shared" si="30"/>
        <v>1 - National</v>
      </c>
    </row>
    <row r="1930" spans="1:3">
      <c r="A1930" s="567">
        <v>5150</v>
      </c>
      <c r="B1930" s="568">
        <v>1</v>
      </c>
      <c r="C1930" s="3" t="str">
        <f t="shared" si="30"/>
        <v>1 - National</v>
      </c>
    </row>
    <row r="1931" spans="1:3">
      <c r="A1931" s="567">
        <v>5151</v>
      </c>
      <c r="B1931" s="568">
        <v>1</v>
      </c>
      <c r="C1931" s="3" t="str">
        <f t="shared" si="30"/>
        <v>1 - National</v>
      </c>
    </row>
    <row r="1932" spans="1:3">
      <c r="A1932" s="567">
        <v>5152</v>
      </c>
      <c r="B1932" s="568">
        <v>1</v>
      </c>
      <c r="C1932" s="3" t="str">
        <f t="shared" si="30"/>
        <v>1 - National</v>
      </c>
    </row>
    <row r="1933" spans="1:3">
      <c r="A1933" s="567">
        <v>5153</v>
      </c>
      <c r="B1933" s="568">
        <v>2</v>
      </c>
      <c r="C1933" s="3" t="str">
        <f t="shared" si="30"/>
        <v>1 - National</v>
      </c>
    </row>
    <row r="1934" spans="1:3">
      <c r="A1934" s="567">
        <v>5154</v>
      </c>
      <c r="B1934" s="568">
        <v>1</v>
      </c>
      <c r="C1934" s="3" t="str">
        <f t="shared" si="30"/>
        <v>1 - National</v>
      </c>
    </row>
    <row r="1935" spans="1:3">
      <c r="A1935" s="567">
        <v>5155</v>
      </c>
      <c r="B1935" s="568">
        <v>1</v>
      </c>
      <c r="C1935" s="3" t="str">
        <f t="shared" si="30"/>
        <v>1 - National</v>
      </c>
    </row>
    <row r="1936" spans="1:3">
      <c r="A1936" s="567">
        <v>5156</v>
      </c>
      <c r="B1936" s="568">
        <v>1</v>
      </c>
      <c r="C1936" s="3" t="str">
        <f t="shared" si="30"/>
        <v>1 - National</v>
      </c>
    </row>
    <row r="1937" spans="1:3">
      <c r="A1937" s="567">
        <v>5157</v>
      </c>
      <c r="B1937" s="568">
        <v>5</v>
      </c>
      <c r="C1937" s="3" t="str">
        <f t="shared" si="30"/>
        <v>1 - National</v>
      </c>
    </row>
    <row r="1938" spans="1:3">
      <c r="A1938" s="567">
        <v>5158</v>
      </c>
      <c r="B1938" s="568">
        <v>1</v>
      </c>
      <c r="C1938" s="3" t="str">
        <f t="shared" si="30"/>
        <v>1 - National</v>
      </c>
    </row>
    <row r="1939" spans="1:3">
      <c r="A1939" s="567">
        <v>5159</v>
      </c>
      <c r="B1939" s="568">
        <v>1</v>
      </c>
      <c r="C1939" s="3" t="str">
        <f t="shared" si="30"/>
        <v>1 - National</v>
      </c>
    </row>
    <row r="1940" spans="1:3">
      <c r="A1940" s="567">
        <v>5160</v>
      </c>
      <c r="B1940" s="568">
        <v>1</v>
      </c>
      <c r="C1940" s="3" t="str">
        <f t="shared" si="30"/>
        <v>1 - National</v>
      </c>
    </row>
    <row r="1941" spans="1:3">
      <c r="A1941" s="567">
        <v>5161</v>
      </c>
      <c r="B1941" s="568">
        <v>1</v>
      </c>
      <c r="C1941" s="3" t="str">
        <f t="shared" si="30"/>
        <v>1 - National</v>
      </c>
    </row>
    <row r="1942" spans="1:3">
      <c r="A1942" s="567">
        <v>5162</v>
      </c>
      <c r="B1942" s="568">
        <v>1</v>
      </c>
      <c r="C1942" s="3" t="str">
        <f t="shared" si="30"/>
        <v>1 - National</v>
      </c>
    </row>
    <row r="1943" spans="1:3">
      <c r="A1943" s="567">
        <v>5163</v>
      </c>
      <c r="B1943" s="568">
        <v>1</v>
      </c>
      <c r="C1943" s="3" t="str">
        <f t="shared" si="30"/>
        <v>1 - National</v>
      </c>
    </row>
    <row r="1944" spans="1:3">
      <c r="A1944" s="567">
        <v>5164</v>
      </c>
      <c r="B1944" s="568">
        <v>1</v>
      </c>
      <c r="C1944" s="3" t="str">
        <f t="shared" si="30"/>
        <v>1 - National</v>
      </c>
    </row>
    <row r="1945" spans="1:3">
      <c r="A1945" s="567">
        <v>5165</v>
      </c>
      <c r="B1945" s="568">
        <v>1</v>
      </c>
      <c r="C1945" s="3" t="str">
        <f t="shared" si="30"/>
        <v>1 - National</v>
      </c>
    </row>
    <row r="1946" spans="1:3">
      <c r="A1946" s="567">
        <v>5166</v>
      </c>
      <c r="B1946" s="568">
        <v>1</v>
      </c>
      <c r="C1946" s="3" t="str">
        <f t="shared" si="30"/>
        <v>1 - National</v>
      </c>
    </row>
    <row r="1947" spans="1:3">
      <c r="A1947" s="567">
        <v>5167</v>
      </c>
      <c r="B1947" s="568">
        <v>1</v>
      </c>
      <c r="C1947" s="3" t="str">
        <f t="shared" si="30"/>
        <v>1 - National</v>
      </c>
    </row>
    <row r="1948" spans="1:3">
      <c r="A1948" s="567">
        <v>5168</v>
      </c>
      <c r="B1948" s="568">
        <v>1</v>
      </c>
      <c r="C1948" s="3" t="str">
        <f t="shared" si="30"/>
        <v>1 - National</v>
      </c>
    </row>
    <row r="1949" spans="1:3">
      <c r="A1949" s="567">
        <v>5169</v>
      </c>
      <c r="B1949" s="568">
        <v>1</v>
      </c>
      <c r="C1949" s="3" t="str">
        <f t="shared" si="30"/>
        <v>1 - National</v>
      </c>
    </row>
    <row r="1950" spans="1:3">
      <c r="A1950" s="567">
        <v>5170</v>
      </c>
      <c r="B1950" s="568">
        <v>1</v>
      </c>
      <c r="C1950" s="3" t="str">
        <f t="shared" si="30"/>
        <v>1 - National</v>
      </c>
    </row>
    <row r="1951" spans="1:3">
      <c r="A1951" s="567">
        <v>5171</v>
      </c>
      <c r="B1951" s="568">
        <v>2</v>
      </c>
      <c r="C1951" s="3" t="str">
        <f t="shared" si="30"/>
        <v>1 - National</v>
      </c>
    </row>
    <row r="1952" spans="1:3">
      <c r="A1952" s="567">
        <v>5172</v>
      </c>
      <c r="B1952" s="568">
        <v>5</v>
      </c>
      <c r="C1952" s="3" t="str">
        <f t="shared" si="30"/>
        <v>1 - National</v>
      </c>
    </row>
    <row r="1953" spans="1:3">
      <c r="A1953" s="567">
        <v>5173</v>
      </c>
      <c r="B1953" s="568">
        <v>1</v>
      </c>
      <c r="C1953" s="3" t="str">
        <f t="shared" si="30"/>
        <v>1 - National</v>
      </c>
    </row>
    <row r="1954" spans="1:3">
      <c r="A1954" s="567">
        <v>5174</v>
      </c>
      <c r="B1954" s="568">
        <v>1</v>
      </c>
      <c r="C1954" s="3" t="str">
        <f t="shared" si="30"/>
        <v>1 - National</v>
      </c>
    </row>
    <row r="1955" spans="1:3">
      <c r="A1955" s="567">
        <v>5201</v>
      </c>
      <c r="B1955" s="568">
        <v>5</v>
      </c>
      <c r="C1955" s="3" t="str">
        <f t="shared" si="30"/>
        <v>1 - National</v>
      </c>
    </row>
    <row r="1956" spans="1:3">
      <c r="A1956" s="567">
        <v>5202</v>
      </c>
      <c r="B1956" s="568">
        <v>2</v>
      </c>
      <c r="C1956" s="3" t="str">
        <f t="shared" si="30"/>
        <v>1 - National</v>
      </c>
    </row>
    <row r="1957" spans="1:3">
      <c r="A1957" s="567">
        <v>5203</v>
      </c>
      <c r="B1957" s="568">
        <v>5</v>
      </c>
      <c r="C1957" s="3" t="str">
        <f t="shared" si="30"/>
        <v>1 - National</v>
      </c>
    </row>
    <row r="1958" spans="1:3">
      <c r="A1958" s="567">
        <v>5204</v>
      </c>
      <c r="B1958" s="568">
        <v>5</v>
      </c>
      <c r="C1958" s="3" t="str">
        <f t="shared" si="30"/>
        <v>1 - National</v>
      </c>
    </row>
    <row r="1959" spans="1:3">
      <c r="A1959" s="567">
        <v>5210</v>
      </c>
      <c r="B1959" s="568">
        <v>2</v>
      </c>
      <c r="C1959" s="3" t="str">
        <f t="shared" si="30"/>
        <v>1 - National</v>
      </c>
    </row>
    <row r="1960" spans="1:3">
      <c r="A1960" s="567">
        <v>5211</v>
      </c>
      <c r="B1960" s="568">
        <v>3</v>
      </c>
      <c r="C1960" s="3" t="str">
        <f t="shared" si="30"/>
        <v>1 - National</v>
      </c>
    </row>
    <row r="1961" spans="1:3">
      <c r="A1961" s="567">
        <v>5212</v>
      </c>
      <c r="B1961" s="568">
        <v>3</v>
      </c>
      <c r="C1961" s="3" t="str">
        <f t="shared" si="30"/>
        <v>1 - National</v>
      </c>
    </row>
    <row r="1962" spans="1:3">
      <c r="A1962" s="567">
        <v>5213</v>
      </c>
      <c r="B1962" s="568">
        <v>3</v>
      </c>
      <c r="C1962" s="3" t="str">
        <f t="shared" si="30"/>
        <v>1 - National</v>
      </c>
    </row>
    <row r="1963" spans="1:3">
      <c r="A1963" s="567">
        <v>5214</v>
      </c>
      <c r="B1963" s="568">
        <v>3</v>
      </c>
      <c r="C1963" s="3" t="str">
        <f t="shared" si="30"/>
        <v>1 - National</v>
      </c>
    </row>
    <row r="1964" spans="1:3">
      <c r="A1964" s="567">
        <v>5220</v>
      </c>
      <c r="B1964" s="568">
        <v>7</v>
      </c>
      <c r="C1964" s="3" t="str">
        <f t="shared" si="30"/>
        <v>3 - National Very Remote</v>
      </c>
    </row>
    <row r="1965" spans="1:3">
      <c r="A1965" s="567">
        <v>5221</v>
      </c>
      <c r="B1965" s="568">
        <v>7</v>
      </c>
      <c r="C1965" s="3" t="str">
        <f t="shared" si="30"/>
        <v>3 - National Very Remote</v>
      </c>
    </row>
    <row r="1966" spans="1:3">
      <c r="A1966" s="567">
        <v>5222</v>
      </c>
      <c r="B1966" s="568">
        <v>7</v>
      </c>
      <c r="C1966" s="3" t="str">
        <f t="shared" si="30"/>
        <v>3 - National Very Remote</v>
      </c>
    </row>
    <row r="1967" spans="1:3">
      <c r="A1967" s="567">
        <v>5223</v>
      </c>
      <c r="B1967" s="568">
        <v>7</v>
      </c>
      <c r="C1967" s="3" t="str">
        <f t="shared" si="30"/>
        <v>3 - National Very Remote</v>
      </c>
    </row>
    <row r="1968" spans="1:3">
      <c r="A1968" s="567">
        <v>5231</v>
      </c>
      <c r="B1968" s="568">
        <v>2</v>
      </c>
      <c r="C1968" s="3" t="str">
        <f t="shared" si="30"/>
        <v>1 - National</v>
      </c>
    </row>
    <row r="1969" spans="1:3">
      <c r="A1969" s="567">
        <v>5232</v>
      </c>
      <c r="B1969" s="568">
        <v>2</v>
      </c>
      <c r="C1969" s="3" t="str">
        <f t="shared" si="30"/>
        <v>1 - National</v>
      </c>
    </row>
    <row r="1970" spans="1:3">
      <c r="A1970" s="567">
        <v>5233</v>
      </c>
      <c r="B1970" s="568">
        <v>2</v>
      </c>
      <c r="C1970" s="3" t="str">
        <f t="shared" si="30"/>
        <v>1 - National</v>
      </c>
    </row>
    <row r="1971" spans="1:3">
      <c r="A1971" s="567">
        <v>5234</v>
      </c>
      <c r="B1971" s="568">
        <v>5</v>
      </c>
      <c r="C1971" s="3" t="str">
        <f t="shared" si="30"/>
        <v>1 - National</v>
      </c>
    </row>
    <row r="1972" spans="1:3">
      <c r="A1972" s="567">
        <v>5235</v>
      </c>
      <c r="B1972" s="568">
        <v>5</v>
      </c>
      <c r="C1972" s="3" t="str">
        <f t="shared" si="30"/>
        <v>1 - National</v>
      </c>
    </row>
    <row r="1973" spans="1:3">
      <c r="A1973" s="567">
        <v>5236</v>
      </c>
      <c r="B1973" s="568">
        <v>5</v>
      </c>
      <c r="C1973" s="3" t="str">
        <f t="shared" si="30"/>
        <v>1 - National</v>
      </c>
    </row>
    <row r="1974" spans="1:3">
      <c r="A1974" s="567">
        <v>5237</v>
      </c>
      <c r="B1974" s="568">
        <v>5</v>
      </c>
      <c r="C1974" s="3" t="str">
        <f t="shared" si="30"/>
        <v>1 - National</v>
      </c>
    </row>
    <row r="1975" spans="1:3">
      <c r="A1975" s="567">
        <v>5238</v>
      </c>
      <c r="B1975" s="568">
        <v>5</v>
      </c>
      <c r="C1975" s="3" t="str">
        <f t="shared" si="30"/>
        <v>1 - National</v>
      </c>
    </row>
    <row r="1976" spans="1:3">
      <c r="A1976" s="567">
        <v>5240</v>
      </c>
      <c r="B1976" s="568">
        <v>2</v>
      </c>
      <c r="C1976" s="3" t="str">
        <f t="shared" si="30"/>
        <v>1 - National</v>
      </c>
    </row>
    <row r="1977" spans="1:3">
      <c r="A1977" s="567">
        <v>5241</v>
      </c>
      <c r="B1977" s="568">
        <v>2</v>
      </c>
      <c r="C1977" s="3" t="str">
        <f t="shared" si="30"/>
        <v>1 - National</v>
      </c>
    </row>
    <row r="1978" spans="1:3">
      <c r="A1978" s="567">
        <v>5242</v>
      </c>
      <c r="B1978" s="568">
        <v>2</v>
      </c>
      <c r="C1978" s="3" t="str">
        <f t="shared" si="30"/>
        <v>1 - National</v>
      </c>
    </row>
    <row r="1979" spans="1:3">
      <c r="A1979" s="567">
        <v>5243</v>
      </c>
      <c r="B1979" s="568">
        <v>2</v>
      </c>
      <c r="C1979" s="3" t="str">
        <f t="shared" si="30"/>
        <v>1 - National</v>
      </c>
    </row>
    <row r="1980" spans="1:3">
      <c r="A1980" s="567">
        <v>5244</v>
      </c>
      <c r="B1980" s="568">
        <v>5</v>
      </c>
      <c r="C1980" s="3" t="str">
        <f t="shared" si="30"/>
        <v>1 - National</v>
      </c>
    </row>
    <row r="1981" spans="1:3">
      <c r="A1981" s="567">
        <v>5245</v>
      </c>
      <c r="B1981" s="568">
        <v>2</v>
      </c>
      <c r="C1981" s="3" t="str">
        <f t="shared" si="30"/>
        <v>1 - National</v>
      </c>
    </row>
    <row r="1982" spans="1:3">
      <c r="A1982" s="567">
        <v>5250</v>
      </c>
      <c r="B1982" s="568">
        <v>3</v>
      </c>
      <c r="C1982" s="3" t="str">
        <f t="shared" si="30"/>
        <v>1 - National</v>
      </c>
    </row>
    <row r="1983" spans="1:3">
      <c r="A1983" s="567">
        <v>5251</v>
      </c>
      <c r="B1983" s="568">
        <v>3</v>
      </c>
      <c r="C1983" s="3" t="str">
        <f t="shared" si="30"/>
        <v>1 - National</v>
      </c>
    </row>
    <row r="1984" spans="1:3">
      <c r="A1984" s="567">
        <v>5252</v>
      </c>
      <c r="B1984" s="568">
        <v>3</v>
      </c>
      <c r="C1984" s="3" t="str">
        <f t="shared" si="30"/>
        <v>1 - National</v>
      </c>
    </row>
    <row r="1985" spans="1:3">
      <c r="A1985" s="567">
        <v>5253</v>
      </c>
      <c r="B1985" s="568">
        <v>3</v>
      </c>
      <c r="C1985" s="3" t="str">
        <f t="shared" si="30"/>
        <v>1 - National</v>
      </c>
    </row>
    <row r="1986" spans="1:3">
      <c r="A1986" s="567">
        <v>5254</v>
      </c>
      <c r="B1986" s="568">
        <v>5</v>
      </c>
      <c r="C1986" s="3" t="str">
        <f t="shared" si="30"/>
        <v>1 - National</v>
      </c>
    </row>
    <row r="1987" spans="1:3">
      <c r="A1987" s="567">
        <v>5255</v>
      </c>
      <c r="B1987" s="568">
        <v>5</v>
      </c>
      <c r="C1987" s="3" t="str">
        <f t="shared" ref="C1987:C2050" si="31">IF(B1987&lt;=5,"1 - National",IF(B1987=6,"2 - National Remote","3 - National Very Remote"))</f>
        <v>1 - National</v>
      </c>
    </row>
    <row r="1988" spans="1:3">
      <c r="A1988" s="567">
        <v>5256</v>
      </c>
      <c r="B1988" s="568">
        <v>5</v>
      </c>
      <c r="C1988" s="3" t="str">
        <f t="shared" si="31"/>
        <v>1 - National</v>
      </c>
    </row>
    <row r="1989" spans="1:3">
      <c r="A1989" s="567">
        <v>5259</v>
      </c>
      <c r="B1989" s="568">
        <v>5</v>
      </c>
      <c r="C1989" s="3" t="str">
        <f t="shared" si="31"/>
        <v>1 - National</v>
      </c>
    </row>
    <row r="1990" spans="1:3">
      <c r="A1990" s="567">
        <v>5260</v>
      </c>
      <c r="B1990" s="568">
        <v>5</v>
      </c>
      <c r="C1990" s="3" t="str">
        <f t="shared" si="31"/>
        <v>1 - National</v>
      </c>
    </row>
    <row r="1991" spans="1:3">
      <c r="A1991" s="567">
        <v>5261</v>
      </c>
      <c r="B1991" s="568">
        <v>5</v>
      </c>
      <c r="C1991" s="3" t="str">
        <f t="shared" si="31"/>
        <v>1 - National</v>
      </c>
    </row>
    <row r="1992" spans="1:3">
      <c r="A1992" s="567">
        <v>5262</v>
      </c>
      <c r="B1992" s="568">
        <v>5</v>
      </c>
      <c r="C1992" s="3" t="str">
        <f t="shared" si="31"/>
        <v>1 - National</v>
      </c>
    </row>
    <row r="1993" spans="1:3">
      <c r="A1993" s="567">
        <v>5263</v>
      </c>
      <c r="B1993" s="568">
        <v>5</v>
      </c>
      <c r="C1993" s="3" t="str">
        <f t="shared" si="31"/>
        <v>1 - National</v>
      </c>
    </row>
    <row r="1994" spans="1:3">
      <c r="A1994" s="567">
        <v>5264</v>
      </c>
      <c r="B1994" s="568">
        <v>5</v>
      </c>
      <c r="C1994" s="3" t="str">
        <f t="shared" si="31"/>
        <v>1 - National</v>
      </c>
    </row>
    <row r="1995" spans="1:3">
      <c r="A1995" s="567">
        <v>5265</v>
      </c>
      <c r="B1995" s="568">
        <v>5</v>
      </c>
      <c r="C1995" s="3" t="str">
        <f t="shared" si="31"/>
        <v>1 - National</v>
      </c>
    </row>
    <row r="1996" spans="1:3">
      <c r="A1996" s="567">
        <v>5266</v>
      </c>
      <c r="B1996" s="568">
        <v>5</v>
      </c>
      <c r="C1996" s="3" t="str">
        <f t="shared" si="31"/>
        <v>1 - National</v>
      </c>
    </row>
    <row r="1997" spans="1:3">
      <c r="A1997" s="567">
        <v>5267</v>
      </c>
      <c r="B1997" s="568">
        <v>6</v>
      </c>
      <c r="C1997" s="3" t="str">
        <f t="shared" si="31"/>
        <v>2 - National Remote</v>
      </c>
    </row>
    <row r="1998" spans="1:3">
      <c r="A1998" s="567">
        <v>5268</v>
      </c>
      <c r="B1998" s="568">
        <v>5</v>
      </c>
      <c r="C1998" s="3" t="str">
        <f t="shared" si="31"/>
        <v>1 - National</v>
      </c>
    </row>
    <row r="1999" spans="1:3">
      <c r="A1999" s="567">
        <v>5269</v>
      </c>
      <c r="B1999" s="568">
        <v>5</v>
      </c>
      <c r="C1999" s="3" t="str">
        <f t="shared" si="31"/>
        <v>1 - National</v>
      </c>
    </row>
    <row r="2000" spans="1:3">
      <c r="A2000" s="567">
        <v>5270</v>
      </c>
      <c r="B2000" s="568">
        <v>6</v>
      </c>
      <c r="C2000" s="3" t="str">
        <f t="shared" si="31"/>
        <v>2 - National Remote</v>
      </c>
    </row>
    <row r="2001" spans="1:3">
      <c r="A2001" s="567">
        <v>5271</v>
      </c>
      <c r="B2001" s="568">
        <v>5</v>
      </c>
      <c r="C2001" s="3" t="str">
        <f t="shared" si="31"/>
        <v>1 - National</v>
      </c>
    </row>
    <row r="2002" spans="1:3">
      <c r="A2002" s="567">
        <v>5272</v>
      </c>
      <c r="B2002" s="568">
        <v>5</v>
      </c>
      <c r="C2002" s="3" t="str">
        <f t="shared" si="31"/>
        <v>1 - National</v>
      </c>
    </row>
    <row r="2003" spans="1:3">
      <c r="A2003" s="567">
        <v>5273</v>
      </c>
      <c r="B2003" s="568">
        <v>5</v>
      </c>
      <c r="C2003" s="3" t="str">
        <f t="shared" si="31"/>
        <v>1 - National</v>
      </c>
    </row>
    <row r="2004" spans="1:3">
      <c r="A2004" s="567">
        <v>5275</v>
      </c>
      <c r="B2004" s="568">
        <v>5</v>
      </c>
      <c r="C2004" s="3" t="str">
        <f t="shared" si="31"/>
        <v>1 - National</v>
      </c>
    </row>
    <row r="2005" spans="1:3">
      <c r="A2005" s="567">
        <v>5276</v>
      </c>
      <c r="B2005" s="568">
        <v>5</v>
      </c>
      <c r="C2005" s="3" t="str">
        <f t="shared" si="31"/>
        <v>1 - National</v>
      </c>
    </row>
    <row r="2006" spans="1:3">
      <c r="A2006" s="567">
        <v>5277</v>
      </c>
      <c r="B2006" s="568">
        <v>5</v>
      </c>
      <c r="C2006" s="3" t="str">
        <f t="shared" si="31"/>
        <v>1 - National</v>
      </c>
    </row>
    <row r="2007" spans="1:3">
      <c r="A2007" s="567">
        <v>5278</v>
      </c>
      <c r="B2007" s="568">
        <v>5</v>
      </c>
      <c r="C2007" s="3" t="str">
        <f t="shared" si="31"/>
        <v>1 - National</v>
      </c>
    </row>
    <row r="2008" spans="1:3">
      <c r="A2008" s="567">
        <v>5279</v>
      </c>
      <c r="B2008" s="568">
        <v>5</v>
      </c>
      <c r="C2008" s="3" t="str">
        <f t="shared" si="31"/>
        <v>1 - National</v>
      </c>
    </row>
    <row r="2009" spans="1:3">
      <c r="A2009" s="567">
        <v>5280</v>
      </c>
      <c r="B2009" s="568">
        <v>5</v>
      </c>
      <c r="C2009" s="3" t="str">
        <f t="shared" si="31"/>
        <v>1 - National</v>
      </c>
    </row>
    <row r="2010" spans="1:3">
      <c r="A2010" s="567">
        <v>5290</v>
      </c>
      <c r="B2010" s="568">
        <v>3</v>
      </c>
      <c r="C2010" s="3" t="str">
        <f t="shared" si="31"/>
        <v>1 - National</v>
      </c>
    </row>
    <row r="2011" spans="1:3">
      <c r="A2011" s="567">
        <v>5291</v>
      </c>
      <c r="B2011" s="568">
        <v>5</v>
      </c>
      <c r="C2011" s="3" t="str">
        <f t="shared" si="31"/>
        <v>1 - National</v>
      </c>
    </row>
    <row r="2012" spans="1:3">
      <c r="A2012" s="567">
        <v>5301</v>
      </c>
      <c r="B2012" s="568">
        <v>5</v>
      </c>
      <c r="C2012" s="3" t="str">
        <f t="shared" si="31"/>
        <v>1 - National</v>
      </c>
    </row>
    <row r="2013" spans="1:3">
      <c r="A2013" s="567">
        <v>5302</v>
      </c>
      <c r="B2013" s="568">
        <v>6</v>
      </c>
      <c r="C2013" s="3" t="str">
        <f t="shared" si="31"/>
        <v>2 - National Remote</v>
      </c>
    </row>
    <row r="2014" spans="1:3">
      <c r="A2014" s="567">
        <v>5303</v>
      </c>
      <c r="B2014" s="568">
        <v>6</v>
      </c>
      <c r="C2014" s="3" t="str">
        <f t="shared" si="31"/>
        <v>2 - National Remote</v>
      </c>
    </row>
    <row r="2015" spans="1:3">
      <c r="A2015" s="567">
        <v>5304</v>
      </c>
      <c r="B2015" s="568">
        <v>6</v>
      </c>
      <c r="C2015" s="3" t="str">
        <f t="shared" si="31"/>
        <v>2 - National Remote</v>
      </c>
    </row>
    <row r="2016" spans="1:3">
      <c r="A2016" s="567">
        <v>5306</v>
      </c>
      <c r="B2016" s="568">
        <v>5</v>
      </c>
      <c r="C2016" s="3" t="str">
        <f t="shared" si="31"/>
        <v>1 - National</v>
      </c>
    </row>
    <row r="2017" spans="1:3">
      <c r="A2017" s="567">
        <v>5307</v>
      </c>
      <c r="B2017" s="568">
        <v>5</v>
      </c>
      <c r="C2017" s="3" t="str">
        <f t="shared" si="31"/>
        <v>1 - National</v>
      </c>
    </row>
    <row r="2018" spans="1:3">
      <c r="A2018" s="567">
        <v>5308</v>
      </c>
      <c r="B2018" s="568">
        <v>5</v>
      </c>
      <c r="C2018" s="3" t="str">
        <f t="shared" si="31"/>
        <v>1 - National</v>
      </c>
    </row>
    <row r="2019" spans="1:3">
      <c r="A2019" s="567">
        <v>5309</v>
      </c>
      <c r="B2019" s="568">
        <v>5</v>
      </c>
      <c r="C2019" s="3" t="str">
        <f t="shared" si="31"/>
        <v>1 - National</v>
      </c>
    </row>
    <row r="2020" spans="1:3">
      <c r="A2020" s="567">
        <v>5310</v>
      </c>
      <c r="B2020" s="568">
        <v>5</v>
      </c>
      <c r="C2020" s="3" t="str">
        <f t="shared" si="31"/>
        <v>1 - National</v>
      </c>
    </row>
    <row r="2021" spans="1:3">
      <c r="A2021" s="567">
        <v>5311</v>
      </c>
      <c r="B2021" s="568">
        <v>5</v>
      </c>
      <c r="C2021" s="3" t="str">
        <f t="shared" si="31"/>
        <v>1 - National</v>
      </c>
    </row>
    <row r="2022" spans="1:3">
      <c r="A2022" s="567">
        <v>5320</v>
      </c>
      <c r="B2022" s="568">
        <v>5</v>
      </c>
      <c r="C2022" s="3" t="str">
        <f t="shared" si="31"/>
        <v>1 - National</v>
      </c>
    </row>
    <row r="2023" spans="1:3">
      <c r="A2023" s="567">
        <v>5321</v>
      </c>
      <c r="B2023" s="568">
        <v>5</v>
      </c>
      <c r="C2023" s="3" t="str">
        <f t="shared" si="31"/>
        <v>1 - National</v>
      </c>
    </row>
    <row r="2024" spans="1:3">
      <c r="A2024" s="567">
        <v>5322</v>
      </c>
      <c r="B2024" s="568">
        <v>5</v>
      </c>
      <c r="C2024" s="3" t="str">
        <f t="shared" si="31"/>
        <v>1 - National</v>
      </c>
    </row>
    <row r="2025" spans="1:3">
      <c r="A2025" s="567">
        <v>5330</v>
      </c>
      <c r="B2025" s="568">
        <v>5</v>
      </c>
      <c r="C2025" s="3" t="str">
        <f t="shared" si="31"/>
        <v>1 - National</v>
      </c>
    </row>
    <row r="2026" spans="1:3">
      <c r="A2026" s="567">
        <v>5331</v>
      </c>
      <c r="B2026" s="568">
        <v>5</v>
      </c>
      <c r="C2026" s="3" t="str">
        <f t="shared" si="31"/>
        <v>1 - National</v>
      </c>
    </row>
    <row r="2027" spans="1:3">
      <c r="A2027" s="567">
        <v>5332</v>
      </c>
      <c r="B2027" s="568">
        <v>5</v>
      </c>
      <c r="C2027" s="3" t="str">
        <f t="shared" si="31"/>
        <v>1 - National</v>
      </c>
    </row>
    <row r="2028" spans="1:3">
      <c r="A2028" s="567">
        <v>5333</v>
      </c>
      <c r="B2028" s="568">
        <v>5</v>
      </c>
      <c r="C2028" s="3" t="str">
        <f t="shared" si="31"/>
        <v>1 - National</v>
      </c>
    </row>
    <row r="2029" spans="1:3">
      <c r="A2029" s="567">
        <v>5340</v>
      </c>
      <c r="B2029" s="568">
        <v>5</v>
      </c>
      <c r="C2029" s="3" t="str">
        <f t="shared" si="31"/>
        <v>1 - National</v>
      </c>
    </row>
    <row r="2030" spans="1:3">
      <c r="A2030" s="567">
        <v>5341</v>
      </c>
      <c r="B2030" s="568">
        <v>6</v>
      </c>
      <c r="C2030" s="3" t="str">
        <f t="shared" si="31"/>
        <v>2 - National Remote</v>
      </c>
    </row>
    <row r="2031" spans="1:3">
      <c r="A2031" s="567">
        <v>5342</v>
      </c>
      <c r="B2031" s="568">
        <v>5</v>
      </c>
      <c r="C2031" s="3" t="str">
        <f t="shared" si="31"/>
        <v>1 - National</v>
      </c>
    </row>
    <row r="2032" spans="1:3">
      <c r="A2032" s="567">
        <v>5343</v>
      </c>
      <c r="B2032" s="568">
        <v>5</v>
      </c>
      <c r="C2032" s="3" t="str">
        <f t="shared" si="31"/>
        <v>1 - National</v>
      </c>
    </row>
    <row r="2033" spans="1:3">
      <c r="A2033" s="567">
        <v>5344</v>
      </c>
      <c r="B2033" s="568">
        <v>5</v>
      </c>
      <c r="C2033" s="3" t="str">
        <f t="shared" si="31"/>
        <v>1 - National</v>
      </c>
    </row>
    <row r="2034" spans="1:3">
      <c r="A2034" s="567">
        <v>5345</v>
      </c>
      <c r="B2034" s="568">
        <v>5</v>
      </c>
      <c r="C2034" s="3" t="str">
        <f t="shared" si="31"/>
        <v>1 - National</v>
      </c>
    </row>
    <row r="2035" spans="1:3">
      <c r="A2035" s="567">
        <v>5346</v>
      </c>
      <c r="B2035" s="568">
        <v>5</v>
      </c>
      <c r="C2035" s="3" t="str">
        <f t="shared" si="31"/>
        <v>1 - National</v>
      </c>
    </row>
    <row r="2036" spans="1:3">
      <c r="A2036" s="567">
        <v>5350</v>
      </c>
      <c r="B2036" s="568">
        <v>2</v>
      </c>
      <c r="C2036" s="3" t="str">
        <f t="shared" si="31"/>
        <v>1 - National</v>
      </c>
    </row>
    <row r="2037" spans="1:3">
      <c r="A2037" s="567">
        <v>5351</v>
      </c>
      <c r="B2037" s="568">
        <v>3</v>
      </c>
      <c r="C2037" s="3" t="str">
        <f t="shared" si="31"/>
        <v>1 - National</v>
      </c>
    </row>
    <row r="2038" spans="1:3">
      <c r="A2038" s="567">
        <v>5352</v>
      </c>
      <c r="B2038" s="568">
        <v>5</v>
      </c>
      <c r="C2038" s="3" t="str">
        <f t="shared" si="31"/>
        <v>1 - National</v>
      </c>
    </row>
    <row r="2039" spans="1:3">
      <c r="A2039" s="567">
        <v>5353</v>
      </c>
      <c r="B2039" s="568">
        <v>5</v>
      </c>
      <c r="C2039" s="3" t="str">
        <f t="shared" si="31"/>
        <v>1 - National</v>
      </c>
    </row>
    <row r="2040" spans="1:3">
      <c r="A2040" s="567">
        <v>5354</v>
      </c>
      <c r="B2040" s="568">
        <v>5</v>
      </c>
      <c r="C2040" s="3" t="str">
        <f t="shared" si="31"/>
        <v>1 - National</v>
      </c>
    </row>
    <row r="2041" spans="1:3">
      <c r="A2041" s="567">
        <v>5355</v>
      </c>
      <c r="B2041" s="568">
        <v>5</v>
      </c>
      <c r="C2041" s="3" t="str">
        <f t="shared" si="31"/>
        <v>1 - National</v>
      </c>
    </row>
    <row r="2042" spans="1:3">
      <c r="A2042" s="567">
        <v>5356</v>
      </c>
      <c r="B2042" s="568">
        <v>5</v>
      </c>
      <c r="C2042" s="3" t="str">
        <f t="shared" si="31"/>
        <v>1 - National</v>
      </c>
    </row>
    <row r="2043" spans="1:3">
      <c r="A2043" s="567">
        <v>5357</v>
      </c>
      <c r="B2043" s="568">
        <v>5</v>
      </c>
      <c r="C2043" s="3" t="str">
        <f t="shared" si="31"/>
        <v>1 - National</v>
      </c>
    </row>
    <row r="2044" spans="1:3">
      <c r="A2044" s="567">
        <v>5360</v>
      </c>
      <c r="B2044" s="568">
        <v>5</v>
      </c>
      <c r="C2044" s="3" t="str">
        <f t="shared" si="31"/>
        <v>1 - National</v>
      </c>
    </row>
    <row r="2045" spans="1:3">
      <c r="A2045" s="567">
        <v>5371</v>
      </c>
      <c r="B2045" s="568">
        <v>5</v>
      </c>
      <c r="C2045" s="3" t="str">
        <f t="shared" si="31"/>
        <v>1 - National</v>
      </c>
    </row>
    <row r="2046" spans="1:3">
      <c r="A2046" s="567">
        <v>5372</v>
      </c>
      <c r="B2046" s="568">
        <v>5</v>
      </c>
      <c r="C2046" s="3" t="str">
        <f t="shared" si="31"/>
        <v>1 - National</v>
      </c>
    </row>
    <row r="2047" spans="1:3">
      <c r="A2047" s="567">
        <v>5373</v>
      </c>
      <c r="B2047" s="568">
        <v>5</v>
      </c>
      <c r="C2047" s="3" t="str">
        <f t="shared" si="31"/>
        <v>1 - National</v>
      </c>
    </row>
    <row r="2048" spans="1:3">
      <c r="A2048" s="567">
        <v>5374</v>
      </c>
      <c r="B2048" s="568">
        <v>5</v>
      </c>
      <c r="C2048" s="3" t="str">
        <f t="shared" si="31"/>
        <v>1 - National</v>
      </c>
    </row>
    <row r="2049" spans="1:3">
      <c r="A2049" s="567">
        <v>5381</v>
      </c>
      <c r="B2049" s="568">
        <v>5</v>
      </c>
      <c r="C2049" s="3" t="str">
        <f t="shared" si="31"/>
        <v>1 - National</v>
      </c>
    </row>
    <row r="2050" spans="1:3">
      <c r="A2050" s="567">
        <v>5400</v>
      </c>
      <c r="B2050" s="568">
        <v>3</v>
      </c>
      <c r="C2050" s="3" t="str">
        <f t="shared" si="31"/>
        <v>1 - National</v>
      </c>
    </row>
    <row r="2051" spans="1:3">
      <c r="A2051" s="567">
        <v>5401</v>
      </c>
      <c r="B2051" s="568">
        <v>5</v>
      </c>
      <c r="C2051" s="3" t="str">
        <f t="shared" ref="C2051:C2114" si="32">IF(B2051&lt;=5,"1 - National",IF(B2051=6,"2 - National Remote","3 - National Very Remote"))</f>
        <v>1 - National</v>
      </c>
    </row>
    <row r="2052" spans="1:3">
      <c r="A2052" s="567">
        <v>5410</v>
      </c>
      <c r="B2052" s="568">
        <v>5</v>
      </c>
      <c r="C2052" s="3" t="str">
        <f t="shared" si="32"/>
        <v>1 - National</v>
      </c>
    </row>
    <row r="2053" spans="1:3">
      <c r="A2053" s="567">
        <v>5411</v>
      </c>
      <c r="B2053" s="568">
        <v>5</v>
      </c>
      <c r="C2053" s="3" t="str">
        <f t="shared" si="32"/>
        <v>1 - National</v>
      </c>
    </row>
    <row r="2054" spans="1:3">
      <c r="A2054" s="567">
        <v>5412</v>
      </c>
      <c r="B2054" s="568">
        <v>5</v>
      </c>
      <c r="C2054" s="3" t="str">
        <f t="shared" si="32"/>
        <v>1 - National</v>
      </c>
    </row>
    <row r="2055" spans="1:3">
      <c r="A2055" s="567">
        <v>5413</v>
      </c>
      <c r="B2055" s="568">
        <v>5</v>
      </c>
      <c r="C2055" s="3" t="str">
        <f t="shared" si="32"/>
        <v>1 - National</v>
      </c>
    </row>
    <row r="2056" spans="1:3">
      <c r="A2056" s="567">
        <v>5414</v>
      </c>
      <c r="B2056" s="568">
        <v>5</v>
      </c>
      <c r="C2056" s="3" t="str">
        <f t="shared" si="32"/>
        <v>1 - National</v>
      </c>
    </row>
    <row r="2057" spans="1:3">
      <c r="A2057" s="567">
        <v>5415</v>
      </c>
      <c r="B2057" s="568">
        <v>5</v>
      </c>
      <c r="C2057" s="3" t="str">
        <f t="shared" si="32"/>
        <v>1 - National</v>
      </c>
    </row>
    <row r="2058" spans="1:3">
      <c r="A2058" s="567">
        <v>5416</v>
      </c>
      <c r="B2058" s="568">
        <v>5</v>
      </c>
      <c r="C2058" s="3" t="str">
        <f t="shared" si="32"/>
        <v>1 - National</v>
      </c>
    </row>
    <row r="2059" spans="1:3">
      <c r="A2059" s="568">
        <v>5417</v>
      </c>
      <c r="B2059" s="568">
        <v>6</v>
      </c>
      <c r="C2059" s="3" t="str">
        <f t="shared" si="32"/>
        <v>2 - National Remote</v>
      </c>
    </row>
    <row r="2060" spans="1:3">
      <c r="A2060" s="567">
        <v>5418</v>
      </c>
      <c r="B2060" s="568">
        <v>5</v>
      </c>
      <c r="C2060" s="3" t="str">
        <f t="shared" si="32"/>
        <v>1 - National</v>
      </c>
    </row>
    <row r="2061" spans="1:3">
      <c r="A2061" s="567">
        <v>5419</v>
      </c>
      <c r="B2061" s="568">
        <v>5</v>
      </c>
      <c r="C2061" s="3" t="str">
        <f t="shared" si="32"/>
        <v>1 - National</v>
      </c>
    </row>
    <row r="2062" spans="1:3">
      <c r="A2062" s="567">
        <v>5420</v>
      </c>
      <c r="B2062" s="568">
        <v>5</v>
      </c>
      <c r="C2062" s="3" t="str">
        <f t="shared" si="32"/>
        <v>1 - National</v>
      </c>
    </row>
    <row r="2063" spans="1:3">
      <c r="A2063" s="567">
        <v>5421</v>
      </c>
      <c r="B2063" s="568">
        <v>5</v>
      </c>
      <c r="C2063" s="3" t="str">
        <f t="shared" si="32"/>
        <v>1 - National</v>
      </c>
    </row>
    <row r="2064" spans="1:3">
      <c r="A2064" s="567">
        <v>5422</v>
      </c>
      <c r="B2064" s="568">
        <v>5</v>
      </c>
      <c r="C2064" s="3" t="str">
        <f t="shared" si="32"/>
        <v>1 - National</v>
      </c>
    </row>
    <row r="2065" spans="1:3">
      <c r="A2065" s="567">
        <v>5431</v>
      </c>
      <c r="B2065" s="568">
        <v>5</v>
      </c>
      <c r="C2065" s="3" t="str">
        <f t="shared" si="32"/>
        <v>1 - National</v>
      </c>
    </row>
    <row r="2066" spans="1:3">
      <c r="A2066" s="568">
        <v>5432</v>
      </c>
      <c r="B2066" s="568">
        <v>6</v>
      </c>
      <c r="C2066" s="3" t="str">
        <f t="shared" si="32"/>
        <v>2 - National Remote</v>
      </c>
    </row>
    <row r="2067" spans="1:3">
      <c r="A2067" s="567">
        <v>5433</v>
      </c>
      <c r="B2067" s="568">
        <v>5</v>
      </c>
      <c r="C2067" s="3" t="str">
        <f t="shared" si="32"/>
        <v>1 - National</v>
      </c>
    </row>
    <row r="2068" spans="1:3">
      <c r="A2068" s="567">
        <v>5434</v>
      </c>
      <c r="B2068" s="568">
        <v>5</v>
      </c>
      <c r="C2068" s="3" t="str">
        <f t="shared" si="32"/>
        <v>1 - National</v>
      </c>
    </row>
    <row r="2069" spans="1:3">
      <c r="A2069" s="568">
        <v>5440</v>
      </c>
      <c r="B2069" s="568">
        <v>6</v>
      </c>
      <c r="C2069" s="3" t="str">
        <f t="shared" si="32"/>
        <v>2 - National Remote</v>
      </c>
    </row>
    <row r="2070" spans="1:3">
      <c r="A2070" s="567">
        <v>5451</v>
      </c>
      <c r="B2070" s="568">
        <v>5</v>
      </c>
      <c r="C2070" s="3" t="str">
        <f t="shared" si="32"/>
        <v>1 - National</v>
      </c>
    </row>
    <row r="2071" spans="1:3">
      <c r="A2071" s="567">
        <v>5452</v>
      </c>
      <c r="B2071" s="568">
        <v>5</v>
      </c>
      <c r="C2071" s="3" t="str">
        <f t="shared" si="32"/>
        <v>1 - National</v>
      </c>
    </row>
    <row r="2072" spans="1:3">
      <c r="A2072" s="567">
        <v>5453</v>
      </c>
      <c r="B2072" s="568">
        <v>5</v>
      </c>
      <c r="C2072" s="3" t="str">
        <f t="shared" si="32"/>
        <v>1 - National</v>
      </c>
    </row>
    <row r="2073" spans="1:3">
      <c r="A2073" s="567">
        <v>5454</v>
      </c>
      <c r="B2073" s="568">
        <v>5</v>
      </c>
      <c r="C2073" s="3" t="str">
        <f t="shared" si="32"/>
        <v>1 - National</v>
      </c>
    </row>
    <row r="2074" spans="1:3">
      <c r="A2074" s="567">
        <v>5455</v>
      </c>
      <c r="B2074" s="568">
        <v>5</v>
      </c>
      <c r="C2074" s="3" t="str">
        <f t="shared" si="32"/>
        <v>1 - National</v>
      </c>
    </row>
    <row r="2075" spans="1:3">
      <c r="A2075" s="567">
        <v>5460</v>
      </c>
      <c r="B2075" s="568">
        <v>5</v>
      </c>
      <c r="C2075" s="3" t="str">
        <f t="shared" si="32"/>
        <v>1 - National</v>
      </c>
    </row>
    <row r="2076" spans="1:3">
      <c r="A2076" s="567">
        <v>5461</v>
      </c>
      <c r="B2076" s="568">
        <v>5</v>
      </c>
      <c r="C2076" s="3" t="str">
        <f t="shared" si="32"/>
        <v>1 - National</v>
      </c>
    </row>
    <row r="2077" spans="1:3">
      <c r="A2077" s="567">
        <v>5462</v>
      </c>
      <c r="B2077" s="568">
        <v>5</v>
      </c>
      <c r="C2077" s="3" t="str">
        <f t="shared" si="32"/>
        <v>1 - National</v>
      </c>
    </row>
    <row r="2078" spans="1:3">
      <c r="A2078" s="567">
        <v>5464</v>
      </c>
      <c r="B2078" s="568">
        <v>5</v>
      </c>
      <c r="C2078" s="3" t="str">
        <f t="shared" si="32"/>
        <v>1 - National</v>
      </c>
    </row>
    <row r="2079" spans="1:3">
      <c r="A2079" s="567">
        <v>5470</v>
      </c>
      <c r="B2079" s="568">
        <v>5</v>
      </c>
      <c r="C2079" s="3" t="str">
        <f t="shared" si="32"/>
        <v>1 - National</v>
      </c>
    </row>
    <row r="2080" spans="1:3">
      <c r="A2080" s="567">
        <v>5471</v>
      </c>
      <c r="B2080" s="568">
        <v>5</v>
      </c>
      <c r="C2080" s="3" t="str">
        <f t="shared" si="32"/>
        <v>1 - National</v>
      </c>
    </row>
    <row r="2081" spans="1:3">
      <c r="A2081" s="567">
        <v>5472</v>
      </c>
      <c r="B2081" s="568">
        <v>5</v>
      </c>
      <c r="C2081" s="3" t="str">
        <f t="shared" si="32"/>
        <v>1 - National</v>
      </c>
    </row>
    <row r="2082" spans="1:3">
      <c r="A2082" s="567">
        <v>5473</v>
      </c>
      <c r="B2082" s="568">
        <v>5</v>
      </c>
      <c r="C2082" s="3" t="str">
        <f t="shared" si="32"/>
        <v>1 - National</v>
      </c>
    </row>
    <row r="2083" spans="1:3">
      <c r="A2083" s="567">
        <v>5480</v>
      </c>
      <c r="B2083" s="568">
        <v>5</v>
      </c>
      <c r="C2083" s="3" t="str">
        <f t="shared" si="32"/>
        <v>1 - National</v>
      </c>
    </row>
    <row r="2084" spans="1:3">
      <c r="A2084" s="567">
        <v>5481</v>
      </c>
      <c r="B2084" s="568">
        <v>5</v>
      </c>
      <c r="C2084" s="3" t="str">
        <f t="shared" si="32"/>
        <v>1 - National</v>
      </c>
    </row>
    <row r="2085" spans="1:3">
      <c r="A2085" s="567">
        <v>5482</v>
      </c>
      <c r="B2085" s="568">
        <v>5</v>
      </c>
      <c r="C2085" s="3" t="str">
        <f t="shared" si="32"/>
        <v>1 - National</v>
      </c>
    </row>
    <row r="2086" spans="1:3">
      <c r="A2086" s="567">
        <v>5483</v>
      </c>
      <c r="B2086" s="568">
        <v>5</v>
      </c>
      <c r="C2086" s="3" t="str">
        <f t="shared" si="32"/>
        <v>1 - National</v>
      </c>
    </row>
    <row r="2087" spans="1:3">
      <c r="A2087" s="567">
        <v>5485</v>
      </c>
      <c r="B2087" s="568">
        <v>5</v>
      </c>
      <c r="C2087" s="3" t="str">
        <f t="shared" si="32"/>
        <v>1 - National</v>
      </c>
    </row>
    <row r="2088" spans="1:3">
      <c r="A2088" s="567">
        <v>5490</v>
      </c>
      <c r="B2088" s="568">
        <v>5</v>
      </c>
      <c r="C2088" s="3" t="str">
        <f t="shared" si="32"/>
        <v>1 - National</v>
      </c>
    </row>
    <row r="2089" spans="1:3">
      <c r="A2089" s="567">
        <v>5491</v>
      </c>
      <c r="B2089" s="568">
        <v>5</v>
      </c>
      <c r="C2089" s="3" t="str">
        <f t="shared" si="32"/>
        <v>1 - National</v>
      </c>
    </row>
    <row r="2090" spans="1:3">
      <c r="A2090" s="567">
        <v>5493</v>
      </c>
      <c r="B2090" s="568">
        <v>5</v>
      </c>
      <c r="C2090" s="3" t="str">
        <f t="shared" si="32"/>
        <v>1 - National</v>
      </c>
    </row>
    <row r="2091" spans="1:3">
      <c r="A2091" s="567">
        <v>5495</v>
      </c>
      <c r="B2091" s="568">
        <v>5</v>
      </c>
      <c r="C2091" s="3" t="str">
        <f t="shared" si="32"/>
        <v>1 - National</v>
      </c>
    </row>
    <row r="2092" spans="1:3">
      <c r="A2092" s="567">
        <v>5501</v>
      </c>
      <c r="B2092" s="568">
        <v>5</v>
      </c>
      <c r="C2092" s="3" t="str">
        <f t="shared" si="32"/>
        <v>1 - National</v>
      </c>
    </row>
    <row r="2093" spans="1:3">
      <c r="A2093" s="567">
        <v>5502</v>
      </c>
      <c r="B2093" s="568">
        <v>3</v>
      </c>
      <c r="C2093" s="3" t="str">
        <f t="shared" si="32"/>
        <v>1 - National</v>
      </c>
    </row>
    <row r="2094" spans="1:3">
      <c r="A2094" s="567">
        <v>5510</v>
      </c>
      <c r="B2094" s="568">
        <v>5</v>
      </c>
      <c r="C2094" s="3" t="str">
        <f t="shared" si="32"/>
        <v>1 - National</v>
      </c>
    </row>
    <row r="2095" spans="1:3">
      <c r="A2095" s="567">
        <v>5520</v>
      </c>
      <c r="B2095" s="568">
        <v>5</v>
      </c>
      <c r="C2095" s="3" t="str">
        <f t="shared" si="32"/>
        <v>1 - National</v>
      </c>
    </row>
    <row r="2096" spans="1:3">
      <c r="A2096" s="567">
        <v>5521</v>
      </c>
      <c r="B2096" s="568">
        <v>5</v>
      </c>
      <c r="C2096" s="3" t="str">
        <f t="shared" si="32"/>
        <v>1 - National</v>
      </c>
    </row>
    <row r="2097" spans="1:3">
      <c r="A2097" s="567">
        <v>5522</v>
      </c>
      <c r="B2097" s="568">
        <v>5</v>
      </c>
      <c r="C2097" s="3" t="str">
        <f t="shared" si="32"/>
        <v>1 - National</v>
      </c>
    </row>
    <row r="2098" spans="1:3">
      <c r="A2098" s="567">
        <v>5523</v>
      </c>
      <c r="B2098" s="568">
        <v>5</v>
      </c>
      <c r="C2098" s="3" t="str">
        <f t="shared" si="32"/>
        <v>1 - National</v>
      </c>
    </row>
    <row r="2099" spans="1:3">
      <c r="A2099" s="567">
        <v>5540</v>
      </c>
      <c r="B2099" s="568">
        <v>4</v>
      </c>
      <c r="C2099" s="3" t="str">
        <f t="shared" si="32"/>
        <v>1 - National</v>
      </c>
    </row>
    <row r="2100" spans="1:3">
      <c r="A2100" s="567">
        <v>5550</v>
      </c>
      <c r="B2100" s="568">
        <v>5</v>
      </c>
      <c r="C2100" s="3" t="str">
        <f t="shared" si="32"/>
        <v>1 - National</v>
      </c>
    </row>
    <row r="2101" spans="1:3">
      <c r="A2101" s="567">
        <v>5552</v>
      </c>
      <c r="B2101" s="568">
        <v>5</v>
      </c>
      <c r="C2101" s="3" t="str">
        <f t="shared" si="32"/>
        <v>1 - National</v>
      </c>
    </row>
    <row r="2102" spans="1:3">
      <c r="A2102" s="567">
        <v>5554</v>
      </c>
      <c r="B2102" s="568">
        <v>5</v>
      </c>
      <c r="C2102" s="3" t="str">
        <f t="shared" si="32"/>
        <v>1 - National</v>
      </c>
    </row>
    <row r="2103" spans="1:3">
      <c r="A2103" s="567">
        <v>5555</v>
      </c>
      <c r="B2103" s="568">
        <v>5</v>
      </c>
      <c r="C2103" s="3" t="str">
        <f t="shared" si="32"/>
        <v>1 - National</v>
      </c>
    </row>
    <row r="2104" spans="1:3">
      <c r="A2104" s="567">
        <v>5556</v>
      </c>
      <c r="B2104" s="568">
        <v>5</v>
      </c>
      <c r="C2104" s="3" t="str">
        <f t="shared" si="32"/>
        <v>1 - National</v>
      </c>
    </row>
    <row r="2105" spans="1:3">
      <c r="A2105" s="567">
        <v>5558</v>
      </c>
      <c r="B2105" s="568">
        <v>5</v>
      </c>
      <c r="C2105" s="3" t="str">
        <f t="shared" si="32"/>
        <v>1 - National</v>
      </c>
    </row>
    <row r="2106" spans="1:3">
      <c r="A2106" s="567">
        <v>5560</v>
      </c>
      <c r="B2106" s="568">
        <v>5</v>
      </c>
      <c r="C2106" s="3" t="str">
        <f t="shared" si="32"/>
        <v>1 - National</v>
      </c>
    </row>
    <row r="2107" spans="1:3">
      <c r="A2107" s="567">
        <v>5570</v>
      </c>
      <c r="B2107" s="568">
        <v>5</v>
      </c>
      <c r="C2107" s="3" t="str">
        <f t="shared" si="32"/>
        <v>1 - National</v>
      </c>
    </row>
    <row r="2108" spans="1:3">
      <c r="A2108" s="567">
        <v>5571</v>
      </c>
      <c r="B2108" s="568">
        <v>5</v>
      </c>
      <c r="C2108" s="3" t="str">
        <f t="shared" si="32"/>
        <v>1 - National</v>
      </c>
    </row>
    <row r="2109" spans="1:3">
      <c r="A2109" s="567">
        <v>5572</v>
      </c>
      <c r="B2109" s="568">
        <v>5</v>
      </c>
      <c r="C2109" s="3" t="str">
        <f t="shared" si="32"/>
        <v>1 - National</v>
      </c>
    </row>
    <row r="2110" spans="1:3">
      <c r="A2110" s="567">
        <v>5573</v>
      </c>
      <c r="B2110" s="568">
        <v>5</v>
      </c>
      <c r="C2110" s="3" t="str">
        <f t="shared" si="32"/>
        <v>1 - National</v>
      </c>
    </row>
    <row r="2111" spans="1:3">
      <c r="A2111" s="567">
        <v>5575</v>
      </c>
      <c r="B2111" s="568">
        <v>5</v>
      </c>
      <c r="C2111" s="3" t="str">
        <f t="shared" si="32"/>
        <v>1 - National</v>
      </c>
    </row>
    <row r="2112" spans="1:3">
      <c r="A2112" s="567">
        <v>5576</v>
      </c>
      <c r="B2112" s="568">
        <v>6</v>
      </c>
      <c r="C2112" s="3" t="str">
        <f t="shared" si="32"/>
        <v>2 - National Remote</v>
      </c>
    </row>
    <row r="2113" spans="1:3">
      <c r="A2113" s="567">
        <v>5577</v>
      </c>
      <c r="B2113" s="568">
        <v>6</v>
      </c>
      <c r="C2113" s="3" t="str">
        <f t="shared" si="32"/>
        <v>2 - National Remote</v>
      </c>
    </row>
    <row r="2114" spans="1:3">
      <c r="A2114" s="567">
        <v>5580</v>
      </c>
      <c r="B2114" s="568">
        <v>5</v>
      </c>
      <c r="C2114" s="3" t="str">
        <f t="shared" si="32"/>
        <v>1 - National</v>
      </c>
    </row>
    <row r="2115" spans="1:3">
      <c r="A2115" s="567">
        <v>5581</v>
      </c>
      <c r="B2115" s="568">
        <v>5</v>
      </c>
      <c r="C2115" s="3" t="str">
        <f t="shared" ref="C2115:C2178" si="33">IF(B2115&lt;=5,"1 - National",IF(B2115=6,"2 - National Remote","3 - National Very Remote"))</f>
        <v>1 - National</v>
      </c>
    </row>
    <row r="2116" spans="1:3">
      <c r="A2116" s="567">
        <v>5582</v>
      </c>
      <c r="B2116" s="568">
        <v>6</v>
      </c>
      <c r="C2116" s="3" t="str">
        <f t="shared" si="33"/>
        <v>2 - National Remote</v>
      </c>
    </row>
    <row r="2117" spans="1:3">
      <c r="A2117" s="567">
        <v>5583</v>
      </c>
      <c r="B2117" s="568">
        <v>6</v>
      </c>
      <c r="C2117" s="3" t="str">
        <f t="shared" si="33"/>
        <v>2 - National Remote</v>
      </c>
    </row>
    <row r="2118" spans="1:3">
      <c r="A2118" s="568">
        <v>5600</v>
      </c>
      <c r="B2118" s="568">
        <v>6</v>
      </c>
      <c r="C2118" s="3" t="str">
        <f t="shared" si="33"/>
        <v>2 - National Remote</v>
      </c>
    </row>
    <row r="2119" spans="1:3">
      <c r="A2119" s="568">
        <v>5601</v>
      </c>
      <c r="B2119" s="568">
        <v>5</v>
      </c>
      <c r="C2119" s="3" t="str">
        <f t="shared" si="33"/>
        <v>1 - National</v>
      </c>
    </row>
    <row r="2120" spans="1:3">
      <c r="A2120" s="567">
        <v>5602</v>
      </c>
      <c r="B2120" s="568">
        <v>6</v>
      </c>
      <c r="C2120" s="3" t="str">
        <f t="shared" si="33"/>
        <v>2 - National Remote</v>
      </c>
    </row>
    <row r="2121" spans="1:3">
      <c r="A2121" s="567">
        <v>5603</v>
      </c>
      <c r="B2121" s="568">
        <v>6</v>
      </c>
      <c r="C2121" s="3" t="str">
        <f t="shared" si="33"/>
        <v>2 - National Remote</v>
      </c>
    </row>
    <row r="2122" spans="1:3">
      <c r="A2122" s="567">
        <v>5604</v>
      </c>
      <c r="B2122" s="568">
        <v>6</v>
      </c>
      <c r="C2122" s="3" t="str">
        <f t="shared" si="33"/>
        <v>2 - National Remote</v>
      </c>
    </row>
    <row r="2123" spans="1:3">
      <c r="A2123" s="567">
        <v>5605</v>
      </c>
      <c r="B2123" s="568">
        <v>6</v>
      </c>
      <c r="C2123" s="3" t="str">
        <f t="shared" si="33"/>
        <v>2 - National Remote</v>
      </c>
    </row>
    <row r="2124" spans="1:3">
      <c r="A2124" s="567">
        <v>5606</v>
      </c>
      <c r="B2124" s="568">
        <v>6</v>
      </c>
      <c r="C2124" s="3" t="str">
        <f t="shared" si="33"/>
        <v>2 - National Remote</v>
      </c>
    </row>
    <row r="2125" spans="1:3">
      <c r="A2125" s="567">
        <v>5607</v>
      </c>
      <c r="B2125" s="568">
        <v>6</v>
      </c>
      <c r="C2125" s="3" t="str">
        <f t="shared" si="33"/>
        <v>2 - National Remote</v>
      </c>
    </row>
    <row r="2126" spans="1:3">
      <c r="A2126" s="567">
        <v>5608</v>
      </c>
      <c r="B2126" s="568">
        <v>3</v>
      </c>
      <c r="C2126" s="3" t="str">
        <f t="shared" si="33"/>
        <v>1 - National</v>
      </c>
    </row>
    <row r="2127" spans="1:3">
      <c r="A2127" s="567">
        <v>5609</v>
      </c>
      <c r="B2127" s="568">
        <v>3</v>
      </c>
      <c r="C2127" s="3" t="str">
        <f t="shared" si="33"/>
        <v>1 - National</v>
      </c>
    </row>
    <row r="2128" spans="1:3">
      <c r="A2128" s="567">
        <v>5630</v>
      </c>
      <c r="B2128" s="568">
        <v>6</v>
      </c>
      <c r="C2128" s="3" t="str">
        <f t="shared" si="33"/>
        <v>2 - National Remote</v>
      </c>
    </row>
    <row r="2129" spans="1:3">
      <c r="A2129" s="567">
        <v>5631</v>
      </c>
      <c r="B2129" s="568">
        <v>6</v>
      </c>
      <c r="C2129" s="3" t="str">
        <f t="shared" si="33"/>
        <v>2 - National Remote</v>
      </c>
    </row>
    <row r="2130" spans="1:3">
      <c r="A2130" s="567">
        <v>5632</v>
      </c>
      <c r="B2130" s="568">
        <v>6</v>
      </c>
      <c r="C2130" s="3" t="str">
        <f t="shared" si="33"/>
        <v>2 - National Remote</v>
      </c>
    </row>
    <row r="2131" spans="1:3">
      <c r="A2131" s="567">
        <v>5633</v>
      </c>
      <c r="B2131" s="568">
        <v>6</v>
      </c>
      <c r="C2131" s="3" t="str">
        <f t="shared" si="33"/>
        <v>2 - National Remote</v>
      </c>
    </row>
    <row r="2132" spans="1:3">
      <c r="A2132" s="567">
        <v>5640</v>
      </c>
      <c r="B2132" s="568">
        <v>6</v>
      </c>
      <c r="C2132" s="3" t="str">
        <f t="shared" si="33"/>
        <v>2 - National Remote</v>
      </c>
    </row>
    <row r="2133" spans="1:3">
      <c r="A2133" s="567">
        <v>5641</v>
      </c>
      <c r="B2133" s="568">
        <v>6</v>
      </c>
      <c r="C2133" s="3" t="str">
        <f t="shared" si="33"/>
        <v>2 - National Remote</v>
      </c>
    </row>
    <row r="2134" spans="1:3">
      <c r="A2134" s="567">
        <v>5642</v>
      </c>
      <c r="B2134" s="568">
        <v>6</v>
      </c>
      <c r="C2134" s="3" t="str">
        <f t="shared" si="33"/>
        <v>2 - National Remote</v>
      </c>
    </row>
    <row r="2135" spans="1:3">
      <c r="A2135" s="567">
        <v>5650</v>
      </c>
      <c r="B2135" s="568">
        <v>6</v>
      </c>
      <c r="C2135" s="3" t="str">
        <f t="shared" si="33"/>
        <v>2 - National Remote</v>
      </c>
    </row>
    <row r="2136" spans="1:3">
      <c r="A2136" s="567">
        <v>5651</v>
      </c>
      <c r="B2136" s="568">
        <v>7</v>
      </c>
      <c r="C2136" s="3" t="str">
        <f t="shared" si="33"/>
        <v>3 - National Very Remote</v>
      </c>
    </row>
    <row r="2137" spans="1:3">
      <c r="A2137" s="567">
        <v>5652</v>
      </c>
      <c r="B2137" s="568">
        <v>7</v>
      </c>
      <c r="C2137" s="3" t="str">
        <f t="shared" si="33"/>
        <v>3 - National Very Remote</v>
      </c>
    </row>
    <row r="2138" spans="1:3">
      <c r="A2138" s="567">
        <v>5653</v>
      </c>
      <c r="B2138" s="568">
        <v>7</v>
      </c>
      <c r="C2138" s="3" t="str">
        <f t="shared" si="33"/>
        <v>3 - National Very Remote</v>
      </c>
    </row>
    <row r="2139" spans="1:3">
      <c r="A2139" s="567">
        <v>5654</v>
      </c>
      <c r="B2139" s="568">
        <v>7</v>
      </c>
      <c r="C2139" s="3" t="str">
        <f t="shared" si="33"/>
        <v>3 - National Very Remote</v>
      </c>
    </row>
    <row r="2140" spans="1:3">
      <c r="A2140" s="567">
        <v>5655</v>
      </c>
      <c r="B2140" s="568">
        <v>7</v>
      </c>
      <c r="C2140" s="3" t="str">
        <f t="shared" si="33"/>
        <v>3 - National Very Remote</v>
      </c>
    </row>
    <row r="2141" spans="1:3">
      <c r="A2141" s="567">
        <v>5660</v>
      </c>
      <c r="B2141" s="568">
        <v>7</v>
      </c>
      <c r="C2141" s="3" t="str">
        <f t="shared" si="33"/>
        <v>3 - National Very Remote</v>
      </c>
    </row>
    <row r="2142" spans="1:3">
      <c r="A2142" s="568">
        <v>5661</v>
      </c>
      <c r="B2142" s="568">
        <v>7</v>
      </c>
      <c r="C2142" s="3" t="str">
        <f t="shared" si="33"/>
        <v>3 - National Very Remote</v>
      </c>
    </row>
    <row r="2143" spans="1:3">
      <c r="A2143" s="567">
        <v>5670</v>
      </c>
      <c r="B2143" s="568">
        <v>7</v>
      </c>
      <c r="C2143" s="3" t="str">
        <f t="shared" si="33"/>
        <v>3 - National Very Remote</v>
      </c>
    </row>
    <row r="2144" spans="1:3">
      <c r="A2144" s="567">
        <v>5671</v>
      </c>
      <c r="B2144" s="568">
        <v>7</v>
      </c>
      <c r="C2144" s="3" t="str">
        <f t="shared" si="33"/>
        <v>3 - National Very Remote</v>
      </c>
    </row>
    <row r="2145" spans="1:3">
      <c r="A2145" s="567">
        <v>5680</v>
      </c>
      <c r="B2145" s="568">
        <v>7</v>
      </c>
      <c r="C2145" s="3" t="str">
        <f t="shared" si="33"/>
        <v>3 - National Very Remote</v>
      </c>
    </row>
    <row r="2146" spans="1:3">
      <c r="A2146" s="567">
        <v>5690</v>
      </c>
      <c r="B2146" s="568">
        <v>7</v>
      </c>
      <c r="C2146" s="3" t="str">
        <f t="shared" si="33"/>
        <v>3 - National Very Remote</v>
      </c>
    </row>
    <row r="2147" spans="1:3">
      <c r="A2147" s="567">
        <v>5700</v>
      </c>
      <c r="B2147" s="568">
        <v>5</v>
      </c>
      <c r="C2147" s="3" t="str">
        <f t="shared" si="33"/>
        <v>1 - National</v>
      </c>
    </row>
    <row r="2148" spans="1:3">
      <c r="A2148" s="568">
        <v>5701</v>
      </c>
      <c r="B2148" s="568">
        <v>7</v>
      </c>
      <c r="C2148" s="3" t="str">
        <f t="shared" si="33"/>
        <v>3 - National Very Remote</v>
      </c>
    </row>
    <row r="2149" spans="1:3">
      <c r="A2149" s="567">
        <v>5710</v>
      </c>
      <c r="B2149" s="568">
        <v>4</v>
      </c>
      <c r="C2149" s="3" t="str">
        <f t="shared" si="33"/>
        <v>1 - National</v>
      </c>
    </row>
    <row r="2150" spans="1:3">
      <c r="A2150" s="568">
        <v>5713</v>
      </c>
      <c r="B2150" s="568">
        <v>5</v>
      </c>
      <c r="C2150" s="3" t="str">
        <f t="shared" si="33"/>
        <v>1 - National</v>
      </c>
    </row>
    <row r="2151" spans="1:3">
      <c r="A2151" s="567">
        <v>5715</v>
      </c>
      <c r="B2151" s="568">
        <v>6</v>
      </c>
      <c r="C2151" s="3" t="str">
        <f t="shared" si="33"/>
        <v>2 - National Remote</v>
      </c>
    </row>
    <row r="2152" spans="1:3">
      <c r="A2152" s="568">
        <v>5717</v>
      </c>
      <c r="B2152" s="568">
        <v>7</v>
      </c>
      <c r="C2152" s="3" t="str">
        <f t="shared" si="33"/>
        <v>3 - National Very Remote</v>
      </c>
    </row>
    <row r="2153" spans="1:3">
      <c r="A2153" s="568">
        <v>5719</v>
      </c>
      <c r="B2153" s="568">
        <v>7</v>
      </c>
      <c r="C2153" s="3" t="str">
        <f t="shared" si="33"/>
        <v>3 - National Very Remote</v>
      </c>
    </row>
    <row r="2154" spans="1:3">
      <c r="A2154" s="567">
        <v>5720</v>
      </c>
      <c r="B2154" s="568">
        <v>7</v>
      </c>
      <c r="C2154" s="3" t="str">
        <f t="shared" si="33"/>
        <v>3 - National Very Remote</v>
      </c>
    </row>
    <row r="2155" spans="1:3">
      <c r="A2155" s="567">
        <v>5722</v>
      </c>
      <c r="B2155" s="568">
        <v>7</v>
      </c>
      <c r="C2155" s="3" t="str">
        <f t="shared" si="33"/>
        <v>3 - National Very Remote</v>
      </c>
    </row>
    <row r="2156" spans="1:3">
      <c r="A2156" s="568">
        <v>5723</v>
      </c>
      <c r="B2156" s="568">
        <v>7</v>
      </c>
      <c r="C2156" s="3" t="str">
        <f t="shared" si="33"/>
        <v>3 - National Very Remote</v>
      </c>
    </row>
    <row r="2157" spans="1:3">
      <c r="A2157" s="567">
        <v>5724</v>
      </c>
      <c r="B2157" s="568">
        <v>7</v>
      </c>
      <c r="C2157" s="3" t="str">
        <f t="shared" si="33"/>
        <v>3 - National Very Remote</v>
      </c>
    </row>
    <row r="2158" spans="1:3">
      <c r="A2158" s="567">
        <v>5725</v>
      </c>
      <c r="B2158" s="568">
        <v>6</v>
      </c>
      <c r="C2158" s="3" t="str">
        <f t="shared" si="33"/>
        <v>2 - National Remote</v>
      </c>
    </row>
    <row r="2159" spans="1:3">
      <c r="A2159" s="568">
        <v>5730</v>
      </c>
      <c r="B2159" s="568">
        <v>6</v>
      </c>
      <c r="C2159" s="3" t="str">
        <f t="shared" si="33"/>
        <v>2 - National Remote</v>
      </c>
    </row>
    <row r="2160" spans="1:3">
      <c r="A2160" s="568">
        <v>5731</v>
      </c>
      <c r="B2160" s="568">
        <v>7</v>
      </c>
      <c r="C2160" s="3" t="str">
        <f t="shared" si="33"/>
        <v>3 - National Very Remote</v>
      </c>
    </row>
    <row r="2161" spans="1:3">
      <c r="A2161" s="568">
        <v>5732</v>
      </c>
      <c r="B2161" s="568">
        <v>7</v>
      </c>
      <c r="C2161" s="3" t="str">
        <f t="shared" si="33"/>
        <v>3 - National Very Remote</v>
      </c>
    </row>
    <row r="2162" spans="1:3">
      <c r="A2162" s="568">
        <v>5733</v>
      </c>
      <c r="B2162" s="568">
        <v>7</v>
      </c>
      <c r="C2162" s="3" t="str">
        <f t="shared" si="33"/>
        <v>3 - National Very Remote</v>
      </c>
    </row>
    <row r="2163" spans="1:3">
      <c r="A2163" s="568">
        <v>5734</v>
      </c>
      <c r="B2163" s="568">
        <v>7</v>
      </c>
      <c r="C2163" s="3" t="str">
        <f t="shared" si="33"/>
        <v>3 - National Very Remote</v>
      </c>
    </row>
    <row r="2164" spans="1:3">
      <c r="A2164" s="567">
        <v>5950</v>
      </c>
      <c r="B2164" s="568">
        <v>1</v>
      </c>
      <c r="C2164" s="3" t="str">
        <f t="shared" si="33"/>
        <v>1 - National</v>
      </c>
    </row>
    <row r="2165" spans="1:3">
      <c r="A2165" s="567">
        <v>5960</v>
      </c>
      <c r="B2165" s="568">
        <v>1</v>
      </c>
      <c r="C2165" s="3" t="str">
        <f t="shared" si="33"/>
        <v>1 - National</v>
      </c>
    </row>
    <row r="2166" spans="1:3">
      <c r="A2166" s="567">
        <v>6000</v>
      </c>
      <c r="B2166" s="568">
        <v>1</v>
      </c>
      <c r="C2166" s="3" t="str">
        <f t="shared" si="33"/>
        <v>1 - National</v>
      </c>
    </row>
    <row r="2167" spans="1:3">
      <c r="A2167" s="567">
        <v>6003</v>
      </c>
      <c r="B2167" s="568">
        <v>1</v>
      </c>
      <c r="C2167" s="3" t="str">
        <f t="shared" si="33"/>
        <v>1 - National</v>
      </c>
    </row>
    <row r="2168" spans="1:3">
      <c r="A2168" s="567">
        <v>6004</v>
      </c>
      <c r="B2168" s="568">
        <v>1</v>
      </c>
      <c r="C2168" s="3" t="str">
        <f t="shared" si="33"/>
        <v>1 - National</v>
      </c>
    </row>
    <row r="2169" spans="1:3">
      <c r="A2169" s="567">
        <v>6005</v>
      </c>
      <c r="B2169" s="568">
        <v>1</v>
      </c>
      <c r="C2169" s="3" t="str">
        <f t="shared" si="33"/>
        <v>1 - National</v>
      </c>
    </row>
    <row r="2170" spans="1:3">
      <c r="A2170" s="567">
        <v>6006</v>
      </c>
      <c r="B2170" s="568">
        <v>1</v>
      </c>
      <c r="C2170" s="3" t="str">
        <f t="shared" si="33"/>
        <v>1 - National</v>
      </c>
    </row>
    <row r="2171" spans="1:3">
      <c r="A2171" s="567">
        <v>6007</v>
      </c>
      <c r="B2171" s="568">
        <v>1</v>
      </c>
      <c r="C2171" s="3" t="str">
        <f t="shared" si="33"/>
        <v>1 - National</v>
      </c>
    </row>
    <row r="2172" spans="1:3">
      <c r="A2172" s="567">
        <v>6008</v>
      </c>
      <c r="B2172" s="568">
        <v>1</v>
      </c>
      <c r="C2172" s="3" t="str">
        <f t="shared" si="33"/>
        <v>1 - National</v>
      </c>
    </row>
    <row r="2173" spans="1:3">
      <c r="A2173" s="567">
        <v>6009</v>
      </c>
      <c r="B2173" s="568">
        <v>1</v>
      </c>
      <c r="C2173" s="3" t="str">
        <f t="shared" si="33"/>
        <v>1 - National</v>
      </c>
    </row>
    <row r="2174" spans="1:3">
      <c r="A2174" s="567">
        <v>6010</v>
      </c>
      <c r="B2174" s="568">
        <v>1</v>
      </c>
      <c r="C2174" s="3" t="str">
        <f t="shared" si="33"/>
        <v>1 - National</v>
      </c>
    </row>
    <row r="2175" spans="1:3">
      <c r="A2175" s="567">
        <v>6011</v>
      </c>
      <c r="B2175" s="568">
        <v>1</v>
      </c>
      <c r="C2175" s="3" t="str">
        <f t="shared" si="33"/>
        <v>1 - National</v>
      </c>
    </row>
    <row r="2176" spans="1:3">
      <c r="A2176" s="567">
        <v>6012</v>
      </c>
      <c r="B2176" s="568">
        <v>1</v>
      </c>
      <c r="C2176" s="3" t="str">
        <f t="shared" si="33"/>
        <v>1 - National</v>
      </c>
    </row>
    <row r="2177" spans="1:3">
      <c r="A2177" s="567">
        <v>6014</v>
      </c>
      <c r="B2177" s="568">
        <v>1</v>
      </c>
      <c r="C2177" s="3" t="str">
        <f t="shared" si="33"/>
        <v>1 - National</v>
      </c>
    </row>
    <row r="2178" spans="1:3">
      <c r="A2178" s="567">
        <v>6015</v>
      </c>
      <c r="B2178" s="568">
        <v>1</v>
      </c>
      <c r="C2178" s="3" t="str">
        <f t="shared" si="33"/>
        <v>1 - National</v>
      </c>
    </row>
    <row r="2179" spans="1:3">
      <c r="A2179" s="567">
        <v>6016</v>
      </c>
      <c r="B2179" s="568">
        <v>1</v>
      </c>
      <c r="C2179" s="3" t="str">
        <f t="shared" ref="C2179:C2242" si="34">IF(B2179&lt;=5,"1 - National",IF(B2179=6,"2 - National Remote","3 - National Very Remote"))</f>
        <v>1 - National</v>
      </c>
    </row>
    <row r="2180" spans="1:3">
      <c r="A2180" s="567">
        <v>6017</v>
      </c>
      <c r="B2180" s="568">
        <v>1</v>
      </c>
      <c r="C2180" s="3" t="str">
        <f t="shared" si="34"/>
        <v>1 - National</v>
      </c>
    </row>
    <row r="2181" spans="1:3">
      <c r="A2181" s="567">
        <v>6018</v>
      </c>
      <c r="B2181" s="568">
        <v>1</v>
      </c>
      <c r="C2181" s="3" t="str">
        <f t="shared" si="34"/>
        <v>1 - National</v>
      </c>
    </row>
    <row r="2182" spans="1:3">
      <c r="A2182" s="567">
        <v>6019</v>
      </c>
      <c r="B2182" s="568">
        <v>1</v>
      </c>
      <c r="C2182" s="3" t="str">
        <f t="shared" si="34"/>
        <v>1 - National</v>
      </c>
    </row>
    <row r="2183" spans="1:3">
      <c r="A2183" s="567">
        <v>6020</v>
      </c>
      <c r="B2183" s="568">
        <v>1</v>
      </c>
      <c r="C2183" s="3" t="str">
        <f t="shared" si="34"/>
        <v>1 - National</v>
      </c>
    </row>
    <row r="2184" spans="1:3">
      <c r="A2184" s="567">
        <v>6021</v>
      </c>
      <c r="B2184" s="568">
        <v>1</v>
      </c>
      <c r="C2184" s="3" t="str">
        <f t="shared" si="34"/>
        <v>1 - National</v>
      </c>
    </row>
    <row r="2185" spans="1:3">
      <c r="A2185" s="567">
        <v>6022</v>
      </c>
      <c r="B2185" s="568">
        <v>1</v>
      </c>
      <c r="C2185" s="3" t="str">
        <f t="shared" si="34"/>
        <v>1 - National</v>
      </c>
    </row>
    <row r="2186" spans="1:3">
      <c r="A2186" s="567">
        <v>6023</v>
      </c>
      <c r="B2186" s="568">
        <v>1</v>
      </c>
      <c r="C2186" s="3" t="str">
        <f t="shared" si="34"/>
        <v>1 - National</v>
      </c>
    </row>
    <row r="2187" spans="1:3">
      <c r="A2187" s="567">
        <v>6024</v>
      </c>
      <c r="B2187" s="568">
        <v>1</v>
      </c>
      <c r="C2187" s="3" t="str">
        <f t="shared" si="34"/>
        <v>1 - National</v>
      </c>
    </row>
    <row r="2188" spans="1:3">
      <c r="A2188" s="567">
        <v>6025</v>
      </c>
      <c r="B2188" s="568">
        <v>1</v>
      </c>
      <c r="C2188" s="3" t="str">
        <f t="shared" si="34"/>
        <v>1 - National</v>
      </c>
    </row>
    <row r="2189" spans="1:3">
      <c r="A2189" s="567">
        <v>6026</v>
      </c>
      <c r="B2189" s="568">
        <v>1</v>
      </c>
      <c r="C2189" s="3" t="str">
        <f t="shared" si="34"/>
        <v>1 - National</v>
      </c>
    </row>
    <row r="2190" spans="1:3">
      <c r="A2190" s="567">
        <v>6027</v>
      </c>
      <c r="B2190" s="568">
        <v>1</v>
      </c>
      <c r="C2190" s="3" t="str">
        <f t="shared" si="34"/>
        <v>1 - National</v>
      </c>
    </row>
    <row r="2191" spans="1:3">
      <c r="A2191" s="567">
        <v>6028</v>
      </c>
      <c r="B2191" s="568">
        <v>1</v>
      </c>
      <c r="C2191" s="3" t="str">
        <f t="shared" si="34"/>
        <v>1 - National</v>
      </c>
    </row>
    <row r="2192" spans="1:3">
      <c r="A2192" s="567">
        <v>6029</v>
      </c>
      <c r="B2192" s="568">
        <v>1</v>
      </c>
      <c r="C2192" s="3" t="str">
        <f t="shared" si="34"/>
        <v>1 - National</v>
      </c>
    </row>
    <row r="2193" spans="1:3">
      <c r="A2193" s="567">
        <v>6030</v>
      </c>
      <c r="B2193" s="568">
        <v>1</v>
      </c>
      <c r="C2193" s="3" t="str">
        <f t="shared" si="34"/>
        <v>1 - National</v>
      </c>
    </row>
    <row r="2194" spans="1:3">
      <c r="A2194" s="567">
        <v>6031</v>
      </c>
      <c r="B2194" s="568">
        <v>1</v>
      </c>
      <c r="C2194" s="3" t="str">
        <f t="shared" si="34"/>
        <v>1 - National</v>
      </c>
    </row>
    <row r="2195" spans="1:3">
      <c r="A2195" s="567">
        <v>6032</v>
      </c>
      <c r="B2195" s="568">
        <v>1</v>
      </c>
      <c r="C2195" s="3" t="str">
        <f t="shared" si="34"/>
        <v>1 - National</v>
      </c>
    </row>
    <row r="2196" spans="1:3">
      <c r="A2196" s="567">
        <v>6033</v>
      </c>
      <c r="B2196" s="568">
        <v>2</v>
      </c>
      <c r="C2196" s="3" t="str">
        <f t="shared" si="34"/>
        <v>1 - National</v>
      </c>
    </row>
    <row r="2197" spans="1:3">
      <c r="A2197" s="567">
        <v>6034</v>
      </c>
      <c r="B2197" s="568">
        <v>2</v>
      </c>
      <c r="C2197" s="3" t="str">
        <f t="shared" si="34"/>
        <v>1 - National</v>
      </c>
    </row>
    <row r="2198" spans="1:3">
      <c r="A2198" s="567">
        <v>6035</v>
      </c>
      <c r="B2198" s="568">
        <v>2</v>
      </c>
      <c r="C2198" s="3" t="str">
        <f t="shared" si="34"/>
        <v>1 - National</v>
      </c>
    </row>
    <row r="2199" spans="1:3">
      <c r="A2199" s="567">
        <v>6036</v>
      </c>
      <c r="B2199" s="568">
        <v>1</v>
      </c>
      <c r="C2199" s="3" t="str">
        <f t="shared" si="34"/>
        <v>1 - National</v>
      </c>
    </row>
    <row r="2200" spans="1:3">
      <c r="A2200" s="567">
        <v>6037</v>
      </c>
      <c r="B2200" s="568">
        <v>5</v>
      </c>
      <c r="C2200" s="3" t="str">
        <f t="shared" si="34"/>
        <v>1 - National</v>
      </c>
    </row>
    <row r="2201" spans="1:3">
      <c r="A2201" s="567">
        <v>6038</v>
      </c>
      <c r="B2201" s="568">
        <v>2</v>
      </c>
      <c r="C2201" s="3" t="str">
        <f t="shared" si="34"/>
        <v>1 - National</v>
      </c>
    </row>
    <row r="2202" spans="1:3">
      <c r="A2202" s="567">
        <v>6041</v>
      </c>
      <c r="B2202" s="568">
        <v>5</v>
      </c>
      <c r="C2202" s="3" t="str">
        <f t="shared" si="34"/>
        <v>1 - National</v>
      </c>
    </row>
    <row r="2203" spans="1:3">
      <c r="A2203" s="567">
        <v>6042</v>
      </c>
      <c r="B2203" s="568">
        <v>5</v>
      </c>
      <c r="C2203" s="3" t="str">
        <f t="shared" si="34"/>
        <v>1 - National</v>
      </c>
    </row>
    <row r="2204" spans="1:3">
      <c r="A2204" s="567">
        <v>6043</v>
      </c>
      <c r="B2204" s="568">
        <v>5</v>
      </c>
      <c r="C2204" s="3" t="str">
        <f t="shared" si="34"/>
        <v>1 - National</v>
      </c>
    </row>
    <row r="2205" spans="1:3">
      <c r="A2205" s="567">
        <v>6044</v>
      </c>
      <c r="B2205" s="568">
        <v>5</v>
      </c>
      <c r="C2205" s="3" t="str">
        <f t="shared" si="34"/>
        <v>1 - National</v>
      </c>
    </row>
    <row r="2206" spans="1:3">
      <c r="A2206" s="567">
        <v>6050</v>
      </c>
      <c r="B2206" s="568">
        <v>1</v>
      </c>
      <c r="C2206" s="3" t="str">
        <f t="shared" si="34"/>
        <v>1 - National</v>
      </c>
    </row>
    <row r="2207" spans="1:3">
      <c r="A2207" s="567">
        <v>6051</v>
      </c>
      <c r="B2207" s="568">
        <v>1</v>
      </c>
      <c r="C2207" s="3" t="str">
        <f t="shared" si="34"/>
        <v>1 - National</v>
      </c>
    </row>
    <row r="2208" spans="1:3">
      <c r="A2208" s="567">
        <v>6052</v>
      </c>
      <c r="B2208" s="568">
        <v>1</v>
      </c>
      <c r="C2208" s="3" t="str">
        <f t="shared" si="34"/>
        <v>1 - National</v>
      </c>
    </row>
    <row r="2209" spans="1:3">
      <c r="A2209" s="567">
        <v>6053</v>
      </c>
      <c r="B2209" s="568">
        <v>1</v>
      </c>
      <c r="C2209" s="3" t="str">
        <f t="shared" si="34"/>
        <v>1 - National</v>
      </c>
    </row>
    <row r="2210" spans="1:3">
      <c r="A2210" s="567">
        <v>6054</v>
      </c>
      <c r="B2210" s="568">
        <v>1</v>
      </c>
      <c r="C2210" s="3" t="str">
        <f t="shared" si="34"/>
        <v>1 - National</v>
      </c>
    </row>
    <row r="2211" spans="1:3">
      <c r="A2211" s="567">
        <v>6055</v>
      </c>
      <c r="B2211" s="568">
        <v>1</v>
      </c>
      <c r="C2211" s="3" t="str">
        <f t="shared" si="34"/>
        <v>1 - National</v>
      </c>
    </row>
    <row r="2212" spans="1:3">
      <c r="A2212" s="567">
        <v>6056</v>
      </c>
      <c r="B2212" s="568">
        <v>2</v>
      </c>
      <c r="C2212" s="3" t="str">
        <f t="shared" si="34"/>
        <v>1 - National</v>
      </c>
    </row>
    <row r="2213" spans="1:3">
      <c r="A2213" s="567">
        <v>6057</v>
      </c>
      <c r="B2213" s="568">
        <v>1</v>
      </c>
      <c r="C2213" s="3" t="str">
        <f t="shared" si="34"/>
        <v>1 - National</v>
      </c>
    </row>
    <row r="2214" spans="1:3">
      <c r="A2214" s="567">
        <v>6058</v>
      </c>
      <c r="B2214" s="568">
        <v>1</v>
      </c>
      <c r="C2214" s="3" t="str">
        <f t="shared" si="34"/>
        <v>1 - National</v>
      </c>
    </row>
    <row r="2215" spans="1:3">
      <c r="A2215" s="567">
        <v>6059</v>
      </c>
      <c r="B2215" s="568">
        <v>1</v>
      </c>
      <c r="C2215" s="3" t="str">
        <f t="shared" si="34"/>
        <v>1 - National</v>
      </c>
    </row>
    <row r="2216" spans="1:3">
      <c r="A2216" s="567">
        <v>6060</v>
      </c>
      <c r="B2216" s="568">
        <v>1</v>
      </c>
      <c r="C2216" s="3" t="str">
        <f t="shared" si="34"/>
        <v>1 - National</v>
      </c>
    </row>
    <row r="2217" spans="1:3">
      <c r="A2217" s="567">
        <v>6061</v>
      </c>
      <c r="B2217" s="568">
        <v>1</v>
      </c>
      <c r="C2217" s="3" t="str">
        <f t="shared" si="34"/>
        <v>1 - National</v>
      </c>
    </row>
    <row r="2218" spans="1:3">
      <c r="A2218" s="567">
        <v>6062</v>
      </c>
      <c r="B2218" s="568">
        <v>1</v>
      </c>
      <c r="C2218" s="3" t="str">
        <f t="shared" si="34"/>
        <v>1 - National</v>
      </c>
    </row>
    <row r="2219" spans="1:3">
      <c r="A2219" s="567">
        <v>6063</v>
      </c>
      <c r="B2219" s="568">
        <v>1</v>
      </c>
      <c r="C2219" s="3" t="str">
        <f t="shared" si="34"/>
        <v>1 - National</v>
      </c>
    </row>
    <row r="2220" spans="1:3">
      <c r="A2220" s="567">
        <v>6064</v>
      </c>
      <c r="B2220" s="568">
        <v>1</v>
      </c>
      <c r="C2220" s="3" t="str">
        <f t="shared" si="34"/>
        <v>1 - National</v>
      </c>
    </row>
    <row r="2221" spans="1:3">
      <c r="A2221" s="567">
        <v>6065</v>
      </c>
      <c r="B2221" s="568">
        <v>1</v>
      </c>
      <c r="C2221" s="3" t="str">
        <f t="shared" si="34"/>
        <v>1 - National</v>
      </c>
    </row>
    <row r="2222" spans="1:3">
      <c r="A2222" s="567">
        <v>6066</v>
      </c>
      <c r="B2222" s="568">
        <v>1</v>
      </c>
      <c r="C2222" s="3" t="str">
        <f t="shared" si="34"/>
        <v>1 - National</v>
      </c>
    </row>
    <row r="2223" spans="1:3">
      <c r="A2223" s="567">
        <v>6067</v>
      </c>
      <c r="B2223" s="568">
        <v>1</v>
      </c>
      <c r="C2223" s="3" t="str">
        <f t="shared" si="34"/>
        <v>1 - National</v>
      </c>
    </row>
    <row r="2224" spans="1:3">
      <c r="A2224" s="567">
        <v>6068</v>
      </c>
      <c r="B2224" s="568">
        <v>1</v>
      </c>
      <c r="C2224" s="3" t="str">
        <f t="shared" si="34"/>
        <v>1 - National</v>
      </c>
    </row>
    <row r="2225" spans="1:3">
      <c r="A2225" s="567">
        <v>6069</v>
      </c>
      <c r="B2225" s="568">
        <v>1</v>
      </c>
      <c r="C2225" s="3" t="str">
        <f t="shared" si="34"/>
        <v>1 - National</v>
      </c>
    </row>
    <row r="2226" spans="1:3">
      <c r="A2226" s="567">
        <v>6070</v>
      </c>
      <c r="B2226" s="568">
        <v>1</v>
      </c>
      <c r="C2226" s="3" t="str">
        <f t="shared" si="34"/>
        <v>1 - National</v>
      </c>
    </row>
    <row r="2227" spans="1:3">
      <c r="A2227" s="567">
        <v>6071</v>
      </c>
      <c r="B2227" s="568">
        <v>1</v>
      </c>
      <c r="C2227" s="3" t="str">
        <f t="shared" si="34"/>
        <v>1 - National</v>
      </c>
    </row>
    <row r="2228" spans="1:3">
      <c r="A2228" s="567">
        <v>6072</v>
      </c>
      <c r="B2228" s="568">
        <v>1</v>
      </c>
      <c r="C2228" s="3" t="str">
        <f t="shared" si="34"/>
        <v>1 - National</v>
      </c>
    </row>
    <row r="2229" spans="1:3">
      <c r="A2229" s="567">
        <v>6073</v>
      </c>
      <c r="B2229" s="568">
        <v>1</v>
      </c>
      <c r="C2229" s="3" t="str">
        <f t="shared" si="34"/>
        <v>1 - National</v>
      </c>
    </row>
    <row r="2230" spans="1:3">
      <c r="A2230" s="567">
        <v>6074</v>
      </c>
      <c r="B2230" s="568">
        <v>1</v>
      </c>
      <c r="C2230" s="3" t="str">
        <f t="shared" si="34"/>
        <v>1 - National</v>
      </c>
    </row>
    <row r="2231" spans="1:3">
      <c r="A2231" s="567">
        <v>6076</v>
      </c>
      <c r="B2231" s="568">
        <v>1</v>
      </c>
      <c r="C2231" s="3" t="str">
        <f t="shared" si="34"/>
        <v>1 - National</v>
      </c>
    </row>
    <row r="2232" spans="1:3">
      <c r="A2232" s="567">
        <v>6077</v>
      </c>
      <c r="B2232" s="568">
        <v>1</v>
      </c>
      <c r="C2232" s="3" t="str">
        <f t="shared" si="34"/>
        <v>1 - National</v>
      </c>
    </row>
    <row r="2233" spans="1:3">
      <c r="A2233" s="567">
        <v>6078</v>
      </c>
      <c r="B2233" s="568">
        <v>1</v>
      </c>
      <c r="C2233" s="3" t="str">
        <f t="shared" si="34"/>
        <v>1 - National</v>
      </c>
    </row>
    <row r="2234" spans="1:3">
      <c r="A2234" s="567">
        <v>6079</v>
      </c>
      <c r="B2234" s="568">
        <v>1</v>
      </c>
      <c r="C2234" s="3" t="str">
        <f t="shared" si="34"/>
        <v>1 - National</v>
      </c>
    </row>
    <row r="2235" spans="1:3">
      <c r="A2235" s="567">
        <v>6081</v>
      </c>
      <c r="B2235" s="568">
        <v>1</v>
      </c>
      <c r="C2235" s="3" t="str">
        <f t="shared" si="34"/>
        <v>1 - National</v>
      </c>
    </row>
    <row r="2236" spans="1:3">
      <c r="A2236" s="567">
        <v>6082</v>
      </c>
      <c r="B2236" s="568">
        <v>5</v>
      </c>
      <c r="C2236" s="3" t="str">
        <f t="shared" si="34"/>
        <v>1 - National</v>
      </c>
    </row>
    <row r="2237" spans="1:3">
      <c r="A2237" s="567">
        <v>6083</v>
      </c>
      <c r="B2237" s="568">
        <v>2</v>
      </c>
      <c r="C2237" s="3" t="str">
        <f t="shared" si="34"/>
        <v>1 - National</v>
      </c>
    </row>
    <row r="2238" spans="1:3">
      <c r="A2238" s="567">
        <v>6084</v>
      </c>
      <c r="B2238" s="568">
        <v>5</v>
      </c>
      <c r="C2238" s="3" t="str">
        <f t="shared" si="34"/>
        <v>1 - National</v>
      </c>
    </row>
    <row r="2239" spans="1:3">
      <c r="A2239" s="567">
        <v>6090</v>
      </c>
      <c r="B2239" s="568">
        <v>1</v>
      </c>
      <c r="C2239" s="3" t="str">
        <f t="shared" si="34"/>
        <v>1 - National</v>
      </c>
    </row>
    <row r="2240" spans="1:3">
      <c r="A2240" s="567">
        <v>6100</v>
      </c>
      <c r="B2240" s="568">
        <v>1</v>
      </c>
      <c r="C2240" s="3" t="str">
        <f t="shared" si="34"/>
        <v>1 - National</v>
      </c>
    </row>
    <row r="2241" spans="1:3">
      <c r="A2241" s="567">
        <v>6101</v>
      </c>
      <c r="B2241" s="568">
        <v>1</v>
      </c>
      <c r="C2241" s="3" t="str">
        <f t="shared" si="34"/>
        <v>1 - National</v>
      </c>
    </row>
    <row r="2242" spans="1:3">
      <c r="A2242" s="567">
        <v>6102</v>
      </c>
      <c r="B2242" s="568">
        <v>1</v>
      </c>
      <c r="C2242" s="3" t="str">
        <f t="shared" si="34"/>
        <v>1 - National</v>
      </c>
    </row>
    <row r="2243" spans="1:3">
      <c r="A2243" s="567">
        <v>6103</v>
      </c>
      <c r="B2243" s="568">
        <v>1</v>
      </c>
      <c r="C2243" s="3" t="str">
        <f t="shared" ref="C2243:C2306" si="35">IF(B2243&lt;=5,"1 - National",IF(B2243=6,"2 - National Remote","3 - National Very Remote"))</f>
        <v>1 - National</v>
      </c>
    </row>
    <row r="2244" spans="1:3">
      <c r="A2244" s="567">
        <v>6104</v>
      </c>
      <c r="B2244" s="568">
        <v>1</v>
      </c>
      <c r="C2244" s="3" t="str">
        <f t="shared" si="35"/>
        <v>1 - National</v>
      </c>
    </row>
    <row r="2245" spans="1:3">
      <c r="A2245" s="567">
        <v>6105</v>
      </c>
      <c r="B2245" s="568">
        <v>1</v>
      </c>
      <c r="C2245" s="3" t="str">
        <f t="shared" si="35"/>
        <v>1 - National</v>
      </c>
    </row>
    <row r="2246" spans="1:3">
      <c r="A2246" s="567">
        <v>6106</v>
      </c>
      <c r="B2246" s="568">
        <v>1</v>
      </c>
      <c r="C2246" s="3" t="str">
        <f t="shared" si="35"/>
        <v>1 - National</v>
      </c>
    </row>
    <row r="2247" spans="1:3">
      <c r="A2247" s="567">
        <v>6107</v>
      </c>
      <c r="B2247" s="568">
        <v>1</v>
      </c>
      <c r="C2247" s="3" t="str">
        <f t="shared" si="35"/>
        <v>1 - National</v>
      </c>
    </row>
    <row r="2248" spans="1:3">
      <c r="A2248" s="567">
        <v>6108</v>
      </c>
      <c r="B2248" s="568">
        <v>1</v>
      </c>
      <c r="C2248" s="3" t="str">
        <f t="shared" si="35"/>
        <v>1 - National</v>
      </c>
    </row>
    <row r="2249" spans="1:3">
      <c r="A2249" s="567">
        <v>6109</v>
      </c>
      <c r="B2249" s="568">
        <v>1</v>
      </c>
      <c r="C2249" s="3" t="str">
        <f t="shared" si="35"/>
        <v>1 - National</v>
      </c>
    </row>
    <row r="2250" spans="1:3">
      <c r="A2250" s="567">
        <v>6110</v>
      </c>
      <c r="B2250" s="568">
        <v>1</v>
      </c>
      <c r="C2250" s="3" t="str">
        <f t="shared" si="35"/>
        <v>1 - National</v>
      </c>
    </row>
    <row r="2251" spans="1:3">
      <c r="A2251" s="567">
        <v>6111</v>
      </c>
      <c r="B2251" s="568">
        <v>2</v>
      </c>
      <c r="C2251" s="3" t="str">
        <f t="shared" si="35"/>
        <v>1 - National</v>
      </c>
    </row>
    <row r="2252" spans="1:3">
      <c r="A2252" s="567">
        <v>6112</v>
      </c>
      <c r="B2252" s="568">
        <v>1</v>
      </c>
      <c r="C2252" s="3" t="str">
        <f t="shared" si="35"/>
        <v>1 - National</v>
      </c>
    </row>
    <row r="2253" spans="1:3">
      <c r="A2253" s="567">
        <v>6121</v>
      </c>
      <c r="B2253" s="568">
        <v>1</v>
      </c>
      <c r="C2253" s="3" t="str">
        <f t="shared" si="35"/>
        <v>1 - National</v>
      </c>
    </row>
    <row r="2254" spans="1:3">
      <c r="A2254" s="567">
        <v>6122</v>
      </c>
      <c r="B2254" s="568">
        <v>1</v>
      </c>
      <c r="C2254" s="3" t="str">
        <f t="shared" si="35"/>
        <v>1 - National</v>
      </c>
    </row>
    <row r="2255" spans="1:3">
      <c r="A2255" s="567">
        <v>6123</v>
      </c>
      <c r="B2255" s="568">
        <v>1</v>
      </c>
      <c r="C2255" s="3" t="str">
        <f t="shared" si="35"/>
        <v>1 - National</v>
      </c>
    </row>
    <row r="2256" spans="1:3">
      <c r="A2256" s="567">
        <v>6124</v>
      </c>
      <c r="B2256" s="568">
        <v>2</v>
      </c>
      <c r="C2256" s="3" t="str">
        <f t="shared" si="35"/>
        <v>1 - National</v>
      </c>
    </row>
    <row r="2257" spans="1:3">
      <c r="A2257" s="567">
        <v>6125</v>
      </c>
      <c r="B2257" s="568">
        <v>2</v>
      </c>
      <c r="C2257" s="3" t="str">
        <f t="shared" si="35"/>
        <v>1 - National</v>
      </c>
    </row>
    <row r="2258" spans="1:3">
      <c r="A2258" s="567">
        <v>6126</v>
      </c>
      <c r="B2258" s="568">
        <v>5</v>
      </c>
      <c r="C2258" s="3" t="str">
        <f t="shared" si="35"/>
        <v>1 - National</v>
      </c>
    </row>
    <row r="2259" spans="1:3">
      <c r="A2259" s="567">
        <v>6147</v>
      </c>
      <c r="B2259" s="568">
        <v>1</v>
      </c>
      <c r="C2259" s="3" t="str">
        <f t="shared" si="35"/>
        <v>1 - National</v>
      </c>
    </row>
    <row r="2260" spans="1:3">
      <c r="A2260" s="567">
        <v>6148</v>
      </c>
      <c r="B2260" s="568">
        <v>1</v>
      </c>
      <c r="C2260" s="3" t="str">
        <f t="shared" si="35"/>
        <v>1 - National</v>
      </c>
    </row>
    <row r="2261" spans="1:3">
      <c r="A2261" s="567">
        <v>6149</v>
      </c>
      <c r="B2261" s="568">
        <v>1</v>
      </c>
      <c r="C2261" s="3" t="str">
        <f t="shared" si="35"/>
        <v>1 - National</v>
      </c>
    </row>
    <row r="2262" spans="1:3">
      <c r="A2262" s="567">
        <v>6150</v>
      </c>
      <c r="B2262" s="568">
        <v>1</v>
      </c>
      <c r="C2262" s="3" t="str">
        <f t="shared" si="35"/>
        <v>1 - National</v>
      </c>
    </row>
    <row r="2263" spans="1:3">
      <c r="A2263" s="567">
        <v>6151</v>
      </c>
      <c r="B2263" s="568">
        <v>1</v>
      </c>
      <c r="C2263" s="3" t="str">
        <f t="shared" si="35"/>
        <v>1 - National</v>
      </c>
    </row>
    <row r="2264" spans="1:3">
      <c r="A2264" s="567">
        <v>6152</v>
      </c>
      <c r="B2264" s="568">
        <v>1</v>
      </c>
      <c r="C2264" s="3" t="str">
        <f t="shared" si="35"/>
        <v>1 - National</v>
      </c>
    </row>
    <row r="2265" spans="1:3">
      <c r="A2265" s="567">
        <v>6153</v>
      </c>
      <c r="B2265" s="568">
        <v>1</v>
      </c>
      <c r="C2265" s="3" t="str">
        <f t="shared" si="35"/>
        <v>1 - National</v>
      </c>
    </row>
    <row r="2266" spans="1:3">
      <c r="A2266" s="567">
        <v>6154</v>
      </c>
      <c r="B2266" s="568">
        <v>1</v>
      </c>
      <c r="C2266" s="3" t="str">
        <f t="shared" si="35"/>
        <v>1 - National</v>
      </c>
    </row>
    <row r="2267" spans="1:3">
      <c r="A2267" s="567">
        <v>6155</v>
      </c>
      <c r="B2267" s="568">
        <v>1</v>
      </c>
      <c r="C2267" s="3" t="str">
        <f t="shared" si="35"/>
        <v>1 - National</v>
      </c>
    </row>
    <row r="2268" spans="1:3">
      <c r="A2268" s="567">
        <v>6156</v>
      </c>
      <c r="B2268" s="568">
        <v>1</v>
      </c>
      <c r="C2268" s="3" t="str">
        <f t="shared" si="35"/>
        <v>1 - National</v>
      </c>
    </row>
    <row r="2269" spans="1:3">
      <c r="A2269" s="567">
        <v>6157</v>
      </c>
      <c r="B2269" s="568">
        <v>1</v>
      </c>
      <c r="C2269" s="3" t="str">
        <f t="shared" si="35"/>
        <v>1 - National</v>
      </c>
    </row>
    <row r="2270" spans="1:3">
      <c r="A2270" s="567">
        <v>6158</v>
      </c>
      <c r="B2270" s="568">
        <v>1</v>
      </c>
      <c r="C2270" s="3" t="str">
        <f t="shared" si="35"/>
        <v>1 - National</v>
      </c>
    </row>
    <row r="2271" spans="1:3">
      <c r="A2271" s="567">
        <v>6159</v>
      </c>
      <c r="B2271" s="568">
        <v>1</v>
      </c>
      <c r="C2271" s="3" t="str">
        <f t="shared" si="35"/>
        <v>1 - National</v>
      </c>
    </row>
    <row r="2272" spans="1:3">
      <c r="A2272" s="567">
        <v>6160</v>
      </c>
      <c r="B2272" s="568">
        <v>1</v>
      </c>
      <c r="C2272" s="3" t="str">
        <f t="shared" si="35"/>
        <v>1 - National</v>
      </c>
    </row>
    <row r="2273" spans="1:3">
      <c r="A2273" s="567">
        <v>6161</v>
      </c>
      <c r="B2273" s="568">
        <v>7</v>
      </c>
      <c r="C2273" s="3" t="str">
        <f t="shared" si="35"/>
        <v>3 - National Very Remote</v>
      </c>
    </row>
    <row r="2274" spans="1:3">
      <c r="A2274" s="567">
        <v>6162</v>
      </c>
      <c r="B2274" s="568">
        <v>1</v>
      </c>
      <c r="C2274" s="3" t="str">
        <f t="shared" si="35"/>
        <v>1 - National</v>
      </c>
    </row>
    <row r="2275" spans="1:3">
      <c r="A2275" s="567">
        <v>6163</v>
      </c>
      <c r="B2275" s="568">
        <v>1</v>
      </c>
      <c r="C2275" s="3" t="str">
        <f t="shared" si="35"/>
        <v>1 - National</v>
      </c>
    </row>
    <row r="2276" spans="1:3">
      <c r="A2276" s="567">
        <v>6164</v>
      </c>
      <c r="B2276" s="568">
        <v>1</v>
      </c>
      <c r="C2276" s="3" t="str">
        <f t="shared" si="35"/>
        <v>1 - National</v>
      </c>
    </row>
    <row r="2277" spans="1:3">
      <c r="A2277" s="567">
        <v>6165</v>
      </c>
      <c r="B2277" s="568">
        <v>1</v>
      </c>
      <c r="C2277" s="3" t="str">
        <f t="shared" si="35"/>
        <v>1 - National</v>
      </c>
    </row>
    <row r="2278" spans="1:3">
      <c r="A2278" s="567">
        <v>6166</v>
      </c>
      <c r="B2278" s="568">
        <v>1</v>
      </c>
      <c r="C2278" s="3" t="str">
        <f t="shared" si="35"/>
        <v>1 - National</v>
      </c>
    </row>
    <row r="2279" spans="1:3">
      <c r="A2279" s="567">
        <v>6167</v>
      </c>
      <c r="B2279" s="568">
        <v>1</v>
      </c>
      <c r="C2279" s="3" t="str">
        <f t="shared" si="35"/>
        <v>1 - National</v>
      </c>
    </row>
    <row r="2280" spans="1:3">
      <c r="A2280" s="567">
        <v>6168</v>
      </c>
      <c r="B2280" s="568">
        <v>1</v>
      </c>
      <c r="C2280" s="3" t="str">
        <f t="shared" si="35"/>
        <v>1 - National</v>
      </c>
    </row>
    <row r="2281" spans="1:3">
      <c r="A2281" s="567">
        <v>6169</v>
      </c>
      <c r="B2281" s="568">
        <v>1</v>
      </c>
      <c r="C2281" s="3" t="str">
        <f t="shared" si="35"/>
        <v>1 - National</v>
      </c>
    </row>
    <row r="2282" spans="1:3">
      <c r="A2282" s="567">
        <v>6170</v>
      </c>
      <c r="B2282" s="568">
        <v>1</v>
      </c>
      <c r="C2282" s="3" t="str">
        <f t="shared" si="35"/>
        <v>1 - National</v>
      </c>
    </row>
    <row r="2283" spans="1:3">
      <c r="A2283" s="567">
        <v>6171</v>
      </c>
      <c r="B2283" s="568">
        <v>1</v>
      </c>
      <c r="C2283" s="3" t="str">
        <f t="shared" si="35"/>
        <v>1 - National</v>
      </c>
    </row>
    <row r="2284" spans="1:3">
      <c r="A2284" s="567">
        <v>6172</v>
      </c>
      <c r="B2284" s="568">
        <v>1</v>
      </c>
      <c r="C2284" s="3" t="str">
        <f t="shared" si="35"/>
        <v>1 - National</v>
      </c>
    </row>
    <row r="2285" spans="1:3">
      <c r="A2285" s="567">
        <v>6173</v>
      </c>
      <c r="B2285" s="568">
        <v>1</v>
      </c>
      <c r="C2285" s="3" t="str">
        <f t="shared" si="35"/>
        <v>1 - National</v>
      </c>
    </row>
    <row r="2286" spans="1:3">
      <c r="A2286" s="567">
        <v>6174</v>
      </c>
      <c r="B2286" s="568">
        <v>1</v>
      </c>
      <c r="C2286" s="3" t="str">
        <f t="shared" si="35"/>
        <v>1 - National</v>
      </c>
    </row>
    <row r="2287" spans="1:3">
      <c r="A2287" s="567">
        <v>6175</v>
      </c>
      <c r="B2287" s="568">
        <v>1</v>
      </c>
      <c r="C2287" s="3" t="str">
        <f t="shared" si="35"/>
        <v>1 - National</v>
      </c>
    </row>
    <row r="2288" spans="1:3">
      <c r="A2288" s="567">
        <v>6176</v>
      </c>
      <c r="B2288" s="568">
        <v>1</v>
      </c>
      <c r="C2288" s="3" t="str">
        <f t="shared" si="35"/>
        <v>1 - National</v>
      </c>
    </row>
    <row r="2289" spans="1:3">
      <c r="A2289" s="567">
        <v>6180</v>
      </c>
      <c r="B2289" s="568">
        <v>1</v>
      </c>
      <c r="C2289" s="3" t="str">
        <f t="shared" si="35"/>
        <v>1 - National</v>
      </c>
    </row>
    <row r="2290" spans="1:3">
      <c r="A2290" s="567">
        <v>6181</v>
      </c>
      <c r="B2290" s="568">
        <v>1</v>
      </c>
      <c r="C2290" s="3" t="str">
        <f t="shared" si="35"/>
        <v>1 - National</v>
      </c>
    </row>
    <row r="2291" spans="1:3">
      <c r="A2291" s="567">
        <v>6182</v>
      </c>
      <c r="B2291" s="568">
        <v>1</v>
      </c>
      <c r="C2291" s="3" t="str">
        <f t="shared" si="35"/>
        <v>1 - National</v>
      </c>
    </row>
    <row r="2292" spans="1:3">
      <c r="A2292" s="567">
        <v>6207</v>
      </c>
      <c r="B2292" s="568">
        <v>5</v>
      </c>
      <c r="C2292" s="3" t="str">
        <f t="shared" si="35"/>
        <v>1 - National</v>
      </c>
    </row>
    <row r="2293" spans="1:3">
      <c r="A2293" s="567">
        <v>6208</v>
      </c>
      <c r="B2293" s="568">
        <v>5</v>
      </c>
      <c r="C2293" s="3" t="str">
        <f t="shared" si="35"/>
        <v>1 - National</v>
      </c>
    </row>
    <row r="2294" spans="1:3">
      <c r="A2294" s="567">
        <v>6209</v>
      </c>
      <c r="B2294" s="568">
        <v>1</v>
      </c>
      <c r="C2294" s="3" t="str">
        <f t="shared" si="35"/>
        <v>1 - National</v>
      </c>
    </row>
    <row r="2295" spans="1:3">
      <c r="A2295" s="567">
        <v>6210</v>
      </c>
      <c r="B2295" s="568">
        <v>1</v>
      </c>
      <c r="C2295" s="3" t="str">
        <f t="shared" si="35"/>
        <v>1 - National</v>
      </c>
    </row>
    <row r="2296" spans="1:3">
      <c r="A2296" s="567">
        <v>6211</v>
      </c>
      <c r="B2296" s="568">
        <v>1</v>
      </c>
      <c r="C2296" s="3" t="str">
        <f t="shared" si="35"/>
        <v>1 - National</v>
      </c>
    </row>
    <row r="2297" spans="1:3">
      <c r="A2297" s="567">
        <v>6213</v>
      </c>
      <c r="B2297" s="568">
        <v>5</v>
      </c>
      <c r="C2297" s="3" t="str">
        <f t="shared" si="35"/>
        <v>1 - National</v>
      </c>
    </row>
    <row r="2298" spans="1:3">
      <c r="A2298" s="567">
        <v>6214</v>
      </c>
      <c r="B2298" s="568">
        <v>5</v>
      </c>
      <c r="C2298" s="3" t="str">
        <f t="shared" si="35"/>
        <v>1 - National</v>
      </c>
    </row>
    <row r="2299" spans="1:3">
      <c r="A2299" s="567">
        <v>6215</v>
      </c>
      <c r="B2299" s="568">
        <v>5</v>
      </c>
      <c r="C2299" s="3" t="str">
        <f t="shared" si="35"/>
        <v>1 - National</v>
      </c>
    </row>
    <row r="2300" spans="1:3">
      <c r="A2300" s="567">
        <v>6218</v>
      </c>
      <c r="B2300" s="568">
        <v>5</v>
      </c>
      <c r="C2300" s="3" t="str">
        <f t="shared" si="35"/>
        <v>1 - National</v>
      </c>
    </row>
    <row r="2301" spans="1:3">
      <c r="A2301" s="567">
        <v>6220</v>
      </c>
      <c r="B2301" s="568">
        <v>5</v>
      </c>
      <c r="C2301" s="3" t="str">
        <f t="shared" si="35"/>
        <v>1 - National</v>
      </c>
    </row>
    <row r="2302" spans="1:3">
      <c r="A2302" s="567">
        <v>6221</v>
      </c>
      <c r="B2302" s="568">
        <v>5</v>
      </c>
      <c r="C2302" s="3" t="str">
        <f t="shared" si="35"/>
        <v>1 - National</v>
      </c>
    </row>
    <row r="2303" spans="1:3">
      <c r="A2303" s="567">
        <v>6223</v>
      </c>
      <c r="B2303" s="568">
        <v>2</v>
      </c>
      <c r="C2303" s="3" t="str">
        <f t="shared" si="35"/>
        <v>1 - National</v>
      </c>
    </row>
    <row r="2304" spans="1:3">
      <c r="A2304" s="567">
        <v>6224</v>
      </c>
      <c r="B2304" s="568">
        <v>2</v>
      </c>
      <c r="C2304" s="3" t="str">
        <f t="shared" si="35"/>
        <v>1 - National</v>
      </c>
    </row>
    <row r="2305" spans="1:3">
      <c r="A2305" s="567">
        <v>6225</v>
      </c>
      <c r="B2305" s="568">
        <v>4</v>
      </c>
      <c r="C2305" s="3" t="str">
        <f t="shared" si="35"/>
        <v>1 - National</v>
      </c>
    </row>
    <row r="2306" spans="1:3">
      <c r="A2306" s="567">
        <v>6226</v>
      </c>
      <c r="B2306" s="568">
        <v>2</v>
      </c>
      <c r="C2306" s="3" t="str">
        <f t="shared" si="35"/>
        <v>1 - National</v>
      </c>
    </row>
    <row r="2307" spans="1:3">
      <c r="A2307" s="567">
        <v>6227</v>
      </c>
      <c r="B2307" s="568">
        <v>2</v>
      </c>
      <c r="C2307" s="3" t="str">
        <f t="shared" ref="C2307:C2370" si="36">IF(B2307&lt;=5,"1 - National",IF(B2307=6,"2 - National Remote","3 - National Very Remote"))</f>
        <v>1 - National</v>
      </c>
    </row>
    <row r="2308" spans="1:3">
      <c r="A2308" s="567">
        <v>6228</v>
      </c>
      <c r="B2308" s="568">
        <v>2</v>
      </c>
      <c r="C2308" s="3" t="str">
        <f t="shared" si="36"/>
        <v>1 - National</v>
      </c>
    </row>
    <row r="2309" spans="1:3">
      <c r="A2309" s="567">
        <v>6229</v>
      </c>
      <c r="B2309" s="568">
        <v>2</v>
      </c>
      <c r="C2309" s="3" t="str">
        <f t="shared" si="36"/>
        <v>1 - National</v>
      </c>
    </row>
    <row r="2310" spans="1:3">
      <c r="A2310" s="567">
        <v>6230</v>
      </c>
      <c r="B2310" s="568">
        <v>2</v>
      </c>
      <c r="C2310" s="3" t="str">
        <f t="shared" si="36"/>
        <v>1 - National</v>
      </c>
    </row>
    <row r="2311" spans="1:3">
      <c r="A2311" s="567">
        <v>6232</v>
      </c>
      <c r="B2311" s="568">
        <v>2</v>
      </c>
      <c r="C2311" s="3" t="str">
        <f t="shared" si="36"/>
        <v>1 - National</v>
      </c>
    </row>
    <row r="2312" spans="1:3">
      <c r="A2312" s="567">
        <v>6233</v>
      </c>
      <c r="B2312" s="568">
        <v>2</v>
      </c>
      <c r="C2312" s="3" t="str">
        <f t="shared" si="36"/>
        <v>1 - National</v>
      </c>
    </row>
    <row r="2313" spans="1:3">
      <c r="A2313" s="567">
        <v>6236</v>
      </c>
      <c r="B2313" s="568">
        <v>5</v>
      </c>
      <c r="C2313" s="3" t="str">
        <f t="shared" si="36"/>
        <v>1 - National</v>
      </c>
    </row>
    <row r="2314" spans="1:3">
      <c r="A2314" s="567">
        <v>6237</v>
      </c>
      <c r="B2314" s="568">
        <v>2</v>
      </c>
      <c r="C2314" s="3" t="str">
        <f t="shared" si="36"/>
        <v>1 - National</v>
      </c>
    </row>
    <row r="2315" spans="1:3">
      <c r="A2315" s="567">
        <v>6239</v>
      </c>
      <c r="B2315" s="568">
        <v>2</v>
      </c>
      <c r="C2315" s="3" t="str">
        <f t="shared" si="36"/>
        <v>1 - National</v>
      </c>
    </row>
    <row r="2316" spans="1:3">
      <c r="A2316" s="567">
        <v>6240</v>
      </c>
      <c r="B2316" s="568">
        <v>5</v>
      </c>
      <c r="C2316" s="3" t="str">
        <f t="shared" si="36"/>
        <v>1 - National</v>
      </c>
    </row>
    <row r="2317" spans="1:3">
      <c r="A2317" s="567">
        <v>6243</v>
      </c>
      <c r="B2317" s="568">
        <v>5</v>
      </c>
      <c r="C2317" s="3" t="str">
        <f t="shared" si="36"/>
        <v>1 - National</v>
      </c>
    </row>
    <row r="2318" spans="1:3">
      <c r="A2318" s="567">
        <v>6244</v>
      </c>
      <c r="B2318" s="568">
        <v>5</v>
      </c>
      <c r="C2318" s="3" t="str">
        <f t="shared" si="36"/>
        <v>1 - National</v>
      </c>
    </row>
    <row r="2319" spans="1:3">
      <c r="A2319" s="567">
        <v>6251</v>
      </c>
      <c r="B2319" s="568">
        <v>5</v>
      </c>
      <c r="C2319" s="3" t="str">
        <f t="shared" si="36"/>
        <v>1 - National</v>
      </c>
    </row>
    <row r="2320" spans="1:3">
      <c r="A2320" s="567">
        <v>6252</v>
      </c>
      <c r="B2320" s="568">
        <v>5</v>
      </c>
      <c r="C2320" s="3" t="str">
        <f t="shared" si="36"/>
        <v>1 - National</v>
      </c>
    </row>
    <row r="2321" spans="1:3">
      <c r="A2321" s="567">
        <v>6253</v>
      </c>
      <c r="B2321" s="568">
        <v>5</v>
      </c>
      <c r="C2321" s="3" t="str">
        <f t="shared" si="36"/>
        <v>1 - National</v>
      </c>
    </row>
    <row r="2322" spans="1:3">
      <c r="A2322" s="567">
        <v>6254</v>
      </c>
      <c r="B2322" s="568">
        <v>5</v>
      </c>
      <c r="C2322" s="3" t="str">
        <f t="shared" si="36"/>
        <v>1 - National</v>
      </c>
    </row>
    <row r="2323" spans="1:3">
      <c r="A2323" s="567">
        <v>6255</v>
      </c>
      <c r="B2323" s="568">
        <v>5</v>
      </c>
      <c r="C2323" s="3" t="str">
        <f t="shared" si="36"/>
        <v>1 - National</v>
      </c>
    </row>
    <row r="2324" spans="1:3">
      <c r="A2324" s="567">
        <v>6256</v>
      </c>
      <c r="B2324" s="568">
        <v>5</v>
      </c>
      <c r="C2324" s="3" t="str">
        <f t="shared" si="36"/>
        <v>1 - National</v>
      </c>
    </row>
    <row r="2325" spans="1:3">
      <c r="A2325" s="567">
        <v>6258</v>
      </c>
      <c r="B2325" s="568">
        <v>5</v>
      </c>
      <c r="C2325" s="3" t="str">
        <f t="shared" si="36"/>
        <v>1 - National</v>
      </c>
    </row>
    <row r="2326" spans="1:3">
      <c r="A2326" s="567">
        <v>6260</v>
      </c>
      <c r="B2326" s="568">
        <v>5</v>
      </c>
      <c r="C2326" s="3" t="str">
        <f t="shared" si="36"/>
        <v>1 - National</v>
      </c>
    </row>
    <row r="2327" spans="1:3">
      <c r="A2327" s="567">
        <v>6262</v>
      </c>
      <c r="B2327" s="568">
        <v>6</v>
      </c>
      <c r="C2327" s="3" t="str">
        <f t="shared" si="36"/>
        <v>2 - National Remote</v>
      </c>
    </row>
    <row r="2328" spans="1:3">
      <c r="A2328" s="567">
        <v>6271</v>
      </c>
      <c r="B2328" s="568">
        <v>2</v>
      </c>
      <c r="C2328" s="3" t="str">
        <f t="shared" si="36"/>
        <v>1 - National</v>
      </c>
    </row>
    <row r="2329" spans="1:3">
      <c r="A2329" s="567">
        <v>6275</v>
      </c>
      <c r="B2329" s="568">
        <v>5</v>
      </c>
      <c r="C2329" s="3" t="str">
        <f t="shared" si="36"/>
        <v>1 - National</v>
      </c>
    </row>
    <row r="2330" spans="1:3">
      <c r="A2330" s="567">
        <v>6280</v>
      </c>
      <c r="B2330" s="568">
        <v>5</v>
      </c>
      <c r="C2330" s="3" t="str">
        <f t="shared" si="36"/>
        <v>1 - National</v>
      </c>
    </row>
    <row r="2331" spans="1:3">
      <c r="A2331" s="567">
        <v>6281</v>
      </c>
      <c r="B2331" s="568">
        <v>3</v>
      </c>
      <c r="C2331" s="3" t="str">
        <f t="shared" si="36"/>
        <v>1 - National</v>
      </c>
    </row>
    <row r="2332" spans="1:3">
      <c r="A2332" s="567">
        <v>6282</v>
      </c>
      <c r="B2332" s="568">
        <v>3</v>
      </c>
      <c r="C2332" s="3" t="str">
        <f t="shared" si="36"/>
        <v>1 - National</v>
      </c>
    </row>
    <row r="2333" spans="1:3">
      <c r="A2333" s="567">
        <v>6284</v>
      </c>
      <c r="B2333" s="568">
        <v>5</v>
      </c>
      <c r="C2333" s="3" t="str">
        <f t="shared" si="36"/>
        <v>1 - National</v>
      </c>
    </row>
    <row r="2334" spans="1:3">
      <c r="A2334" s="567">
        <v>6285</v>
      </c>
      <c r="B2334" s="568">
        <v>5</v>
      </c>
      <c r="C2334" s="3" t="str">
        <f t="shared" si="36"/>
        <v>1 - National</v>
      </c>
    </row>
    <row r="2335" spans="1:3">
      <c r="A2335" s="567">
        <v>6286</v>
      </c>
      <c r="B2335" s="568">
        <v>5</v>
      </c>
      <c r="C2335" s="3" t="str">
        <f t="shared" si="36"/>
        <v>1 - National</v>
      </c>
    </row>
    <row r="2336" spans="1:3">
      <c r="A2336" s="567">
        <v>6288</v>
      </c>
      <c r="B2336" s="568">
        <v>5</v>
      </c>
      <c r="C2336" s="3" t="str">
        <f t="shared" si="36"/>
        <v>1 - National</v>
      </c>
    </row>
    <row r="2337" spans="1:3">
      <c r="A2337" s="567">
        <v>6290</v>
      </c>
      <c r="B2337" s="568">
        <v>5</v>
      </c>
      <c r="C2337" s="3" t="str">
        <f t="shared" si="36"/>
        <v>1 - National</v>
      </c>
    </row>
    <row r="2338" spans="1:3">
      <c r="A2338" s="567">
        <v>6302</v>
      </c>
      <c r="B2338" s="568">
        <v>5</v>
      </c>
      <c r="C2338" s="3" t="str">
        <f t="shared" si="36"/>
        <v>1 - National</v>
      </c>
    </row>
    <row r="2339" spans="1:3">
      <c r="A2339" s="567">
        <v>6304</v>
      </c>
      <c r="B2339" s="568">
        <v>5</v>
      </c>
      <c r="C2339" s="3" t="str">
        <f t="shared" si="36"/>
        <v>1 - National</v>
      </c>
    </row>
    <row r="2340" spans="1:3">
      <c r="A2340" s="567">
        <v>6306</v>
      </c>
      <c r="B2340" s="568">
        <v>5</v>
      </c>
      <c r="C2340" s="3" t="str">
        <f t="shared" si="36"/>
        <v>1 - National</v>
      </c>
    </row>
    <row r="2341" spans="1:3">
      <c r="A2341" s="567">
        <v>6308</v>
      </c>
      <c r="B2341" s="568">
        <v>5</v>
      </c>
      <c r="C2341" s="3" t="str">
        <f t="shared" si="36"/>
        <v>1 - National</v>
      </c>
    </row>
    <row r="2342" spans="1:3">
      <c r="A2342" s="567">
        <v>6309</v>
      </c>
      <c r="B2342" s="568">
        <v>5</v>
      </c>
      <c r="C2342" s="3" t="str">
        <f t="shared" si="36"/>
        <v>1 - National</v>
      </c>
    </row>
    <row r="2343" spans="1:3">
      <c r="A2343" s="567">
        <v>6311</v>
      </c>
      <c r="B2343" s="568">
        <v>5</v>
      </c>
      <c r="C2343" s="3" t="str">
        <f t="shared" si="36"/>
        <v>1 - National</v>
      </c>
    </row>
    <row r="2344" spans="1:3">
      <c r="A2344" s="567">
        <v>6312</v>
      </c>
      <c r="B2344" s="568">
        <v>5</v>
      </c>
      <c r="C2344" s="3" t="str">
        <f t="shared" si="36"/>
        <v>1 - National</v>
      </c>
    </row>
    <row r="2345" spans="1:3">
      <c r="A2345" s="567">
        <v>6313</v>
      </c>
      <c r="B2345" s="568">
        <v>5</v>
      </c>
      <c r="C2345" s="3" t="str">
        <f t="shared" si="36"/>
        <v>1 - National</v>
      </c>
    </row>
    <row r="2346" spans="1:3">
      <c r="A2346" s="567">
        <v>6315</v>
      </c>
      <c r="B2346" s="568">
        <v>5</v>
      </c>
      <c r="C2346" s="3" t="str">
        <f t="shared" si="36"/>
        <v>1 - National</v>
      </c>
    </row>
    <row r="2347" spans="1:3">
      <c r="A2347" s="567">
        <v>6316</v>
      </c>
      <c r="B2347" s="568">
        <v>5</v>
      </c>
      <c r="C2347" s="3" t="str">
        <f t="shared" si="36"/>
        <v>1 - National</v>
      </c>
    </row>
    <row r="2348" spans="1:3">
      <c r="A2348" s="567">
        <v>6317</v>
      </c>
      <c r="B2348" s="568">
        <v>5</v>
      </c>
      <c r="C2348" s="3" t="str">
        <f t="shared" si="36"/>
        <v>1 - National</v>
      </c>
    </row>
    <row r="2349" spans="1:3">
      <c r="A2349" s="567">
        <v>6318</v>
      </c>
      <c r="B2349" s="568">
        <v>5</v>
      </c>
      <c r="C2349" s="3" t="str">
        <f t="shared" si="36"/>
        <v>1 - National</v>
      </c>
    </row>
    <row r="2350" spans="1:3">
      <c r="A2350" s="567">
        <v>6320</v>
      </c>
      <c r="B2350" s="568">
        <v>5</v>
      </c>
      <c r="C2350" s="3" t="str">
        <f t="shared" si="36"/>
        <v>1 - National</v>
      </c>
    </row>
    <row r="2351" spans="1:3">
      <c r="A2351" s="567">
        <v>6321</v>
      </c>
      <c r="B2351" s="568">
        <v>5</v>
      </c>
      <c r="C2351" s="3" t="str">
        <f t="shared" si="36"/>
        <v>1 - National</v>
      </c>
    </row>
    <row r="2352" spans="1:3">
      <c r="A2352" s="567">
        <v>6322</v>
      </c>
      <c r="B2352" s="568">
        <v>5</v>
      </c>
      <c r="C2352" s="3" t="str">
        <f t="shared" si="36"/>
        <v>1 - National</v>
      </c>
    </row>
    <row r="2353" spans="1:3">
      <c r="A2353" s="567">
        <v>6323</v>
      </c>
      <c r="B2353" s="568">
        <v>5</v>
      </c>
      <c r="C2353" s="3" t="str">
        <f t="shared" si="36"/>
        <v>1 - National</v>
      </c>
    </row>
    <row r="2354" spans="1:3">
      <c r="A2354" s="567">
        <v>6324</v>
      </c>
      <c r="B2354" s="568">
        <v>5</v>
      </c>
      <c r="C2354" s="3" t="str">
        <f t="shared" si="36"/>
        <v>1 - National</v>
      </c>
    </row>
    <row r="2355" spans="1:3">
      <c r="A2355" s="567">
        <v>6326</v>
      </c>
      <c r="B2355" s="568">
        <v>5</v>
      </c>
      <c r="C2355" s="3" t="str">
        <f t="shared" si="36"/>
        <v>1 - National</v>
      </c>
    </row>
    <row r="2356" spans="1:3">
      <c r="A2356" s="567">
        <v>6327</v>
      </c>
      <c r="B2356" s="568">
        <v>5</v>
      </c>
      <c r="C2356" s="3" t="str">
        <f t="shared" si="36"/>
        <v>1 - National</v>
      </c>
    </row>
    <row r="2357" spans="1:3">
      <c r="A2357" s="567">
        <v>6328</v>
      </c>
      <c r="B2357" s="568">
        <v>5</v>
      </c>
      <c r="C2357" s="3" t="str">
        <f t="shared" si="36"/>
        <v>1 - National</v>
      </c>
    </row>
    <row r="2358" spans="1:3">
      <c r="A2358" s="567">
        <v>6330</v>
      </c>
      <c r="B2358" s="568">
        <v>3</v>
      </c>
      <c r="C2358" s="3" t="str">
        <f t="shared" si="36"/>
        <v>1 - National</v>
      </c>
    </row>
    <row r="2359" spans="1:3">
      <c r="A2359" s="567">
        <v>6333</v>
      </c>
      <c r="B2359" s="568">
        <v>5</v>
      </c>
      <c r="C2359" s="3" t="str">
        <f t="shared" si="36"/>
        <v>1 - National</v>
      </c>
    </row>
    <row r="2360" spans="1:3">
      <c r="A2360" s="567">
        <v>6335</v>
      </c>
      <c r="B2360" s="568">
        <v>6</v>
      </c>
      <c r="C2360" s="3" t="str">
        <f t="shared" si="36"/>
        <v>2 - National Remote</v>
      </c>
    </row>
    <row r="2361" spans="1:3">
      <c r="A2361" s="567">
        <v>6336</v>
      </c>
      <c r="B2361" s="568">
        <v>6</v>
      </c>
      <c r="C2361" s="3" t="str">
        <f t="shared" si="36"/>
        <v>2 - National Remote</v>
      </c>
    </row>
    <row r="2362" spans="1:3">
      <c r="A2362" s="567">
        <v>6337</v>
      </c>
      <c r="B2362" s="568">
        <v>7</v>
      </c>
      <c r="C2362" s="3" t="str">
        <f t="shared" si="36"/>
        <v>3 - National Very Remote</v>
      </c>
    </row>
    <row r="2363" spans="1:3">
      <c r="A2363" s="567">
        <v>6338</v>
      </c>
      <c r="B2363" s="568">
        <v>6</v>
      </c>
      <c r="C2363" s="3" t="str">
        <f t="shared" si="36"/>
        <v>2 - National Remote</v>
      </c>
    </row>
    <row r="2364" spans="1:3">
      <c r="A2364" s="567">
        <v>6341</v>
      </c>
      <c r="B2364" s="568">
        <v>6</v>
      </c>
      <c r="C2364" s="3" t="str">
        <f t="shared" si="36"/>
        <v>2 - National Remote</v>
      </c>
    </row>
    <row r="2365" spans="1:3">
      <c r="A2365" s="567">
        <v>6343</v>
      </c>
      <c r="B2365" s="568">
        <v>6</v>
      </c>
      <c r="C2365" s="3" t="str">
        <f t="shared" si="36"/>
        <v>2 - National Remote</v>
      </c>
    </row>
    <row r="2366" spans="1:3">
      <c r="A2366" s="567">
        <v>6346</v>
      </c>
      <c r="B2366" s="568">
        <v>6</v>
      </c>
      <c r="C2366" s="3" t="str">
        <f t="shared" si="36"/>
        <v>2 - National Remote</v>
      </c>
    </row>
    <row r="2367" spans="1:3">
      <c r="A2367" s="567">
        <v>6348</v>
      </c>
      <c r="B2367" s="568">
        <v>7</v>
      </c>
      <c r="C2367" s="3" t="str">
        <f t="shared" si="36"/>
        <v>3 - National Very Remote</v>
      </c>
    </row>
    <row r="2368" spans="1:3">
      <c r="A2368" s="567">
        <v>6350</v>
      </c>
      <c r="B2368" s="568">
        <v>6</v>
      </c>
      <c r="C2368" s="3" t="str">
        <f t="shared" si="36"/>
        <v>2 - National Remote</v>
      </c>
    </row>
    <row r="2369" spans="1:3">
      <c r="A2369" s="567">
        <v>6351</v>
      </c>
      <c r="B2369" s="568">
        <v>6</v>
      </c>
      <c r="C2369" s="3" t="str">
        <f t="shared" si="36"/>
        <v>2 - National Remote</v>
      </c>
    </row>
    <row r="2370" spans="1:3">
      <c r="A2370" s="567">
        <v>6352</v>
      </c>
      <c r="B2370" s="568">
        <v>6</v>
      </c>
      <c r="C2370" s="3" t="str">
        <f t="shared" si="36"/>
        <v>2 - National Remote</v>
      </c>
    </row>
    <row r="2371" spans="1:3">
      <c r="A2371" s="567">
        <v>6353</v>
      </c>
      <c r="B2371" s="568">
        <v>6</v>
      </c>
      <c r="C2371" s="3" t="str">
        <f t="shared" ref="C2371:C2434" si="37">IF(B2371&lt;=5,"1 - National",IF(B2371=6,"2 - National Remote","3 - National Very Remote"))</f>
        <v>2 - National Remote</v>
      </c>
    </row>
    <row r="2372" spans="1:3">
      <c r="A2372" s="567">
        <v>6355</v>
      </c>
      <c r="B2372" s="568">
        <v>7</v>
      </c>
      <c r="C2372" s="3" t="str">
        <f t="shared" si="37"/>
        <v>3 - National Very Remote</v>
      </c>
    </row>
    <row r="2373" spans="1:3">
      <c r="A2373" s="567">
        <v>6356</v>
      </c>
      <c r="B2373" s="568">
        <v>7</v>
      </c>
      <c r="C2373" s="3" t="str">
        <f t="shared" si="37"/>
        <v>3 - National Very Remote</v>
      </c>
    </row>
    <row r="2374" spans="1:3">
      <c r="A2374" s="567">
        <v>6357</v>
      </c>
      <c r="B2374" s="568">
        <v>6</v>
      </c>
      <c r="C2374" s="3" t="str">
        <f t="shared" si="37"/>
        <v>2 - National Remote</v>
      </c>
    </row>
    <row r="2375" spans="1:3">
      <c r="A2375" s="567">
        <v>6358</v>
      </c>
      <c r="B2375" s="568">
        <v>6</v>
      </c>
      <c r="C2375" s="3" t="str">
        <f t="shared" si="37"/>
        <v>2 - National Remote</v>
      </c>
    </row>
    <row r="2376" spans="1:3">
      <c r="A2376" s="567">
        <v>6359</v>
      </c>
      <c r="B2376" s="568">
        <v>7</v>
      </c>
      <c r="C2376" s="3" t="str">
        <f t="shared" si="37"/>
        <v>3 - National Very Remote</v>
      </c>
    </row>
    <row r="2377" spans="1:3">
      <c r="A2377" s="567">
        <v>6361</v>
      </c>
      <c r="B2377" s="568">
        <v>6</v>
      </c>
      <c r="C2377" s="3" t="str">
        <f t="shared" si="37"/>
        <v>2 - National Remote</v>
      </c>
    </row>
    <row r="2378" spans="1:3">
      <c r="A2378" s="567">
        <v>6363</v>
      </c>
      <c r="B2378" s="568">
        <v>6</v>
      </c>
      <c r="C2378" s="3" t="str">
        <f t="shared" si="37"/>
        <v>2 - National Remote</v>
      </c>
    </row>
    <row r="2379" spans="1:3">
      <c r="A2379" s="567">
        <v>6365</v>
      </c>
      <c r="B2379" s="568">
        <v>6</v>
      </c>
      <c r="C2379" s="3" t="str">
        <f t="shared" si="37"/>
        <v>2 - National Remote</v>
      </c>
    </row>
    <row r="2380" spans="1:3">
      <c r="A2380" s="567">
        <v>6367</v>
      </c>
      <c r="B2380" s="568">
        <v>6</v>
      </c>
      <c r="C2380" s="3" t="str">
        <f t="shared" si="37"/>
        <v>2 - National Remote</v>
      </c>
    </row>
    <row r="2381" spans="1:3">
      <c r="A2381" s="567">
        <v>6368</v>
      </c>
      <c r="B2381" s="568">
        <v>6</v>
      </c>
      <c r="C2381" s="3" t="str">
        <f t="shared" si="37"/>
        <v>2 - National Remote</v>
      </c>
    </row>
    <row r="2382" spans="1:3">
      <c r="A2382" s="567">
        <v>6369</v>
      </c>
      <c r="B2382" s="568">
        <v>6</v>
      </c>
      <c r="C2382" s="3" t="str">
        <f t="shared" si="37"/>
        <v>2 - National Remote</v>
      </c>
    </row>
    <row r="2383" spans="1:3">
      <c r="A2383" s="567">
        <v>6370</v>
      </c>
      <c r="B2383" s="568">
        <v>6</v>
      </c>
      <c r="C2383" s="3" t="str">
        <f t="shared" si="37"/>
        <v>2 - National Remote</v>
      </c>
    </row>
    <row r="2384" spans="1:3">
      <c r="A2384" s="567">
        <v>6372</v>
      </c>
      <c r="B2384" s="568">
        <v>6</v>
      </c>
      <c r="C2384" s="3" t="str">
        <f t="shared" si="37"/>
        <v>2 - National Remote</v>
      </c>
    </row>
    <row r="2385" spans="1:3">
      <c r="A2385" s="567">
        <v>6373</v>
      </c>
      <c r="B2385" s="568">
        <v>6</v>
      </c>
      <c r="C2385" s="3" t="str">
        <f t="shared" si="37"/>
        <v>2 - National Remote</v>
      </c>
    </row>
    <row r="2386" spans="1:3">
      <c r="A2386" s="567">
        <v>6375</v>
      </c>
      <c r="B2386" s="568">
        <v>6</v>
      </c>
      <c r="C2386" s="3" t="str">
        <f t="shared" si="37"/>
        <v>2 - National Remote</v>
      </c>
    </row>
    <row r="2387" spans="1:3">
      <c r="A2387" s="567">
        <v>6383</v>
      </c>
      <c r="B2387" s="568">
        <v>5</v>
      </c>
      <c r="C2387" s="3" t="str">
        <f t="shared" si="37"/>
        <v>1 - National</v>
      </c>
    </row>
    <row r="2388" spans="1:3">
      <c r="A2388" s="567">
        <v>6384</v>
      </c>
      <c r="B2388" s="568">
        <v>5</v>
      </c>
      <c r="C2388" s="3" t="str">
        <f t="shared" si="37"/>
        <v>1 - National</v>
      </c>
    </row>
    <row r="2389" spans="1:3">
      <c r="A2389" s="567">
        <v>6385</v>
      </c>
      <c r="B2389" s="568">
        <v>6</v>
      </c>
      <c r="C2389" s="3" t="str">
        <f t="shared" si="37"/>
        <v>2 - National Remote</v>
      </c>
    </row>
    <row r="2390" spans="1:3">
      <c r="A2390" s="567">
        <v>6386</v>
      </c>
      <c r="B2390" s="568">
        <v>6</v>
      </c>
      <c r="C2390" s="3" t="str">
        <f t="shared" si="37"/>
        <v>2 - National Remote</v>
      </c>
    </row>
    <row r="2391" spans="1:3">
      <c r="A2391" s="567">
        <v>6390</v>
      </c>
      <c r="B2391" s="568">
        <v>5</v>
      </c>
      <c r="C2391" s="3" t="str">
        <f t="shared" si="37"/>
        <v>1 - National</v>
      </c>
    </row>
    <row r="2392" spans="1:3">
      <c r="A2392" s="567">
        <v>6391</v>
      </c>
      <c r="B2392" s="568">
        <v>5</v>
      </c>
      <c r="C2392" s="3" t="str">
        <f t="shared" si="37"/>
        <v>1 - National</v>
      </c>
    </row>
    <row r="2393" spans="1:3">
      <c r="A2393" s="567">
        <v>6392</v>
      </c>
      <c r="B2393" s="568">
        <v>5</v>
      </c>
      <c r="C2393" s="3" t="str">
        <f t="shared" si="37"/>
        <v>1 - National</v>
      </c>
    </row>
    <row r="2394" spans="1:3">
      <c r="A2394" s="567">
        <v>6393</v>
      </c>
      <c r="B2394" s="568">
        <v>5</v>
      </c>
      <c r="C2394" s="3" t="str">
        <f t="shared" si="37"/>
        <v>1 - National</v>
      </c>
    </row>
    <row r="2395" spans="1:3">
      <c r="A2395" s="567">
        <v>6394</v>
      </c>
      <c r="B2395" s="568">
        <v>5</v>
      </c>
      <c r="C2395" s="3" t="str">
        <f t="shared" si="37"/>
        <v>1 - National</v>
      </c>
    </row>
    <row r="2396" spans="1:3">
      <c r="A2396" s="567">
        <v>6395</v>
      </c>
      <c r="B2396" s="568">
        <v>5</v>
      </c>
      <c r="C2396" s="3" t="str">
        <f t="shared" si="37"/>
        <v>1 - National</v>
      </c>
    </row>
    <row r="2397" spans="1:3">
      <c r="A2397" s="567">
        <v>6396</v>
      </c>
      <c r="B2397" s="568">
        <v>5</v>
      </c>
      <c r="C2397" s="3" t="str">
        <f t="shared" si="37"/>
        <v>1 - National</v>
      </c>
    </row>
    <row r="2398" spans="1:3">
      <c r="A2398" s="567">
        <v>6397</v>
      </c>
      <c r="B2398" s="568">
        <v>5</v>
      </c>
      <c r="C2398" s="3" t="str">
        <f t="shared" si="37"/>
        <v>1 - National</v>
      </c>
    </row>
    <row r="2399" spans="1:3">
      <c r="A2399" s="567">
        <v>6398</v>
      </c>
      <c r="B2399" s="568">
        <v>6</v>
      </c>
      <c r="C2399" s="3" t="str">
        <f t="shared" si="37"/>
        <v>2 - National Remote</v>
      </c>
    </row>
    <row r="2400" spans="1:3">
      <c r="A2400" s="567">
        <v>6401</v>
      </c>
      <c r="B2400" s="568">
        <v>4</v>
      </c>
      <c r="C2400" s="3" t="str">
        <f t="shared" si="37"/>
        <v>1 - National</v>
      </c>
    </row>
    <row r="2401" spans="1:3">
      <c r="A2401" s="567">
        <v>6403</v>
      </c>
      <c r="B2401" s="568">
        <v>5</v>
      </c>
      <c r="C2401" s="3" t="str">
        <f t="shared" si="37"/>
        <v>1 - National</v>
      </c>
    </row>
    <row r="2402" spans="1:3">
      <c r="A2402" s="567">
        <v>6405</v>
      </c>
      <c r="B2402" s="568">
        <v>5</v>
      </c>
      <c r="C2402" s="3" t="str">
        <f t="shared" si="37"/>
        <v>1 - National</v>
      </c>
    </row>
    <row r="2403" spans="1:3">
      <c r="A2403" s="567">
        <v>6407</v>
      </c>
      <c r="B2403" s="568">
        <v>5</v>
      </c>
      <c r="C2403" s="3" t="str">
        <f t="shared" si="37"/>
        <v>1 - National</v>
      </c>
    </row>
    <row r="2404" spans="1:3">
      <c r="A2404" s="567">
        <v>6409</v>
      </c>
      <c r="B2404" s="568">
        <v>5</v>
      </c>
      <c r="C2404" s="3" t="str">
        <f t="shared" si="37"/>
        <v>1 - National</v>
      </c>
    </row>
    <row r="2405" spans="1:3">
      <c r="A2405" s="567">
        <v>6410</v>
      </c>
      <c r="B2405" s="568">
        <v>5</v>
      </c>
      <c r="C2405" s="3" t="str">
        <f t="shared" si="37"/>
        <v>1 - National</v>
      </c>
    </row>
    <row r="2406" spans="1:3">
      <c r="A2406" s="567">
        <v>6411</v>
      </c>
      <c r="B2406" s="568">
        <v>5</v>
      </c>
      <c r="C2406" s="3" t="str">
        <f t="shared" si="37"/>
        <v>1 - National</v>
      </c>
    </row>
    <row r="2407" spans="1:3">
      <c r="A2407" s="567">
        <v>6412</v>
      </c>
      <c r="B2407" s="568">
        <v>5</v>
      </c>
      <c r="C2407" s="3" t="str">
        <f t="shared" si="37"/>
        <v>1 - National</v>
      </c>
    </row>
    <row r="2408" spans="1:3">
      <c r="A2408" s="567">
        <v>6413</v>
      </c>
      <c r="B2408" s="568">
        <v>5</v>
      </c>
      <c r="C2408" s="3" t="str">
        <f t="shared" si="37"/>
        <v>1 - National</v>
      </c>
    </row>
    <row r="2409" spans="1:3">
      <c r="A2409" s="567">
        <v>6414</v>
      </c>
      <c r="B2409" s="568">
        <v>5</v>
      </c>
      <c r="C2409" s="3" t="str">
        <f t="shared" si="37"/>
        <v>1 - National</v>
      </c>
    </row>
    <row r="2410" spans="1:3">
      <c r="A2410" s="567">
        <v>6415</v>
      </c>
      <c r="B2410" s="568">
        <v>6</v>
      </c>
      <c r="C2410" s="3" t="str">
        <f t="shared" si="37"/>
        <v>2 - National Remote</v>
      </c>
    </row>
    <row r="2411" spans="1:3">
      <c r="A2411" s="567">
        <v>6418</v>
      </c>
      <c r="B2411" s="568">
        <v>6</v>
      </c>
      <c r="C2411" s="3" t="str">
        <f t="shared" si="37"/>
        <v>2 - National Remote</v>
      </c>
    </row>
    <row r="2412" spans="1:3">
      <c r="A2412" s="567">
        <v>6419</v>
      </c>
      <c r="B2412" s="568">
        <v>6</v>
      </c>
      <c r="C2412" s="3" t="str">
        <f t="shared" si="37"/>
        <v>2 - National Remote</v>
      </c>
    </row>
    <row r="2413" spans="1:3">
      <c r="A2413" s="567">
        <v>6420</v>
      </c>
      <c r="B2413" s="568">
        <v>6</v>
      </c>
      <c r="C2413" s="3" t="str">
        <f t="shared" si="37"/>
        <v>2 - National Remote</v>
      </c>
    </row>
    <row r="2414" spans="1:3">
      <c r="A2414" s="567">
        <v>6421</v>
      </c>
      <c r="B2414" s="568">
        <v>6</v>
      </c>
      <c r="C2414" s="3" t="str">
        <f t="shared" si="37"/>
        <v>2 - National Remote</v>
      </c>
    </row>
    <row r="2415" spans="1:3">
      <c r="A2415" s="567">
        <v>6422</v>
      </c>
      <c r="B2415" s="568">
        <v>6</v>
      </c>
      <c r="C2415" s="3" t="str">
        <f t="shared" si="37"/>
        <v>2 - National Remote</v>
      </c>
    </row>
    <row r="2416" spans="1:3">
      <c r="A2416" s="567">
        <v>6423</v>
      </c>
      <c r="B2416" s="568">
        <v>6</v>
      </c>
      <c r="C2416" s="3" t="str">
        <f t="shared" si="37"/>
        <v>2 - National Remote</v>
      </c>
    </row>
    <row r="2417" spans="1:3">
      <c r="A2417" s="567">
        <v>6424</v>
      </c>
      <c r="B2417" s="568">
        <v>6</v>
      </c>
      <c r="C2417" s="3" t="str">
        <f t="shared" si="37"/>
        <v>2 - National Remote</v>
      </c>
    </row>
    <row r="2418" spans="1:3">
      <c r="A2418" s="567">
        <v>6425</v>
      </c>
      <c r="B2418" s="568">
        <v>6</v>
      </c>
      <c r="C2418" s="3" t="str">
        <f t="shared" si="37"/>
        <v>2 - National Remote</v>
      </c>
    </row>
    <row r="2419" spans="1:3">
      <c r="A2419" s="567">
        <v>6426</v>
      </c>
      <c r="B2419" s="568">
        <v>6</v>
      </c>
      <c r="C2419" s="3" t="str">
        <f t="shared" si="37"/>
        <v>2 - National Remote</v>
      </c>
    </row>
    <row r="2420" spans="1:3">
      <c r="A2420" s="567">
        <v>6427</v>
      </c>
      <c r="B2420" s="568">
        <v>6</v>
      </c>
      <c r="C2420" s="3" t="str">
        <f t="shared" si="37"/>
        <v>2 - National Remote</v>
      </c>
    </row>
    <row r="2421" spans="1:3">
      <c r="A2421" s="567">
        <v>6428</v>
      </c>
      <c r="B2421" s="568">
        <v>6</v>
      </c>
      <c r="C2421" s="3" t="str">
        <f t="shared" si="37"/>
        <v>2 - National Remote</v>
      </c>
    </row>
    <row r="2422" spans="1:3">
      <c r="A2422" s="567">
        <v>6429</v>
      </c>
      <c r="B2422" s="568">
        <v>7</v>
      </c>
      <c r="C2422" s="3" t="str">
        <f t="shared" si="37"/>
        <v>3 - National Very Remote</v>
      </c>
    </row>
    <row r="2423" spans="1:3">
      <c r="A2423" s="567">
        <v>6430</v>
      </c>
      <c r="B2423" s="568">
        <v>7</v>
      </c>
      <c r="C2423" s="3" t="str">
        <f t="shared" si="37"/>
        <v>3 - National Very Remote</v>
      </c>
    </row>
    <row r="2424" spans="1:3">
      <c r="A2424" s="567">
        <v>6431</v>
      </c>
      <c r="B2424" s="568">
        <v>7</v>
      </c>
      <c r="C2424" s="3" t="str">
        <f t="shared" si="37"/>
        <v>3 - National Very Remote</v>
      </c>
    </row>
    <row r="2425" spans="1:3">
      <c r="A2425" s="567">
        <v>6432</v>
      </c>
      <c r="B2425" s="568">
        <v>3</v>
      </c>
      <c r="C2425" s="3" t="str">
        <f t="shared" si="37"/>
        <v>1 - National</v>
      </c>
    </row>
    <row r="2426" spans="1:3">
      <c r="A2426" s="567">
        <v>6434</v>
      </c>
      <c r="B2426" s="568">
        <v>7</v>
      </c>
      <c r="C2426" s="3" t="str">
        <f t="shared" si="37"/>
        <v>3 - National Very Remote</v>
      </c>
    </row>
    <row r="2427" spans="1:3">
      <c r="A2427" s="567">
        <v>6436</v>
      </c>
      <c r="B2427" s="568">
        <v>7</v>
      </c>
      <c r="C2427" s="3" t="str">
        <f t="shared" si="37"/>
        <v>3 - National Very Remote</v>
      </c>
    </row>
    <row r="2428" spans="1:3">
      <c r="A2428" s="567">
        <v>6437</v>
      </c>
      <c r="B2428" s="568">
        <v>7</v>
      </c>
      <c r="C2428" s="3" t="str">
        <f t="shared" si="37"/>
        <v>3 - National Very Remote</v>
      </c>
    </row>
    <row r="2429" spans="1:3">
      <c r="A2429" s="567">
        <v>6438</v>
      </c>
      <c r="B2429" s="568">
        <v>7</v>
      </c>
      <c r="C2429" s="3" t="str">
        <f t="shared" si="37"/>
        <v>3 - National Very Remote</v>
      </c>
    </row>
    <row r="2430" spans="1:3">
      <c r="A2430" s="567">
        <v>6440</v>
      </c>
      <c r="B2430" s="568">
        <v>7</v>
      </c>
      <c r="C2430" s="3" t="str">
        <f t="shared" si="37"/>
        <v>3 - National Very Remote</v>
      </c>
    </row>
    <row r="2431" spans="1:3">
      <c r="A2431" s="567">
        <v>6442</v>
      </c>
      <c r="B2431" s="568">
        <v>5</v>
      </c>
      <c r="C2431" s="3" t="str">
        <f t="shared" si="37"/>
        <v>1 - National</v>
      </c>
    </row>
    <row r="2432" spans="1:3">
      <c r="A2432" s="567">
        <v>6443</v>
      </c>
      <c r="B2432" s="568">
        <v>7</v>
      </c>
      <c r="C2432" s="3" t="str">
        <f t="shared" si="37"/>
        <v>3 - National Very Remote</v>
      </c>
    </row>
    <row r="2433" spans="1:3">
      <c r="A2433" s="567">
        <v>6445</v>
      </c>
      <c r="B2433" s="568">
        <v>7</v>
      </c>
      <c r="C2433" s="3" t="str">
        <f t="shared" si="37"/>
        <v>3 - National Very Remote</v>
      </c>
    </row>
    <row r="2434" spans="1:3">
      <c r="A2434" s="567">
        <v>6446</v>
      </c>
      <c r="B2434" s="568">
        <v>6</v>
      </c>
      <c r="C2434" s="3" t="str">
        <f t="shared" si="37"/>
        <v>2 - National Remote</v>
      </c>
    </row>
    <row r="2435" spans="1:3">
      <c r="A2435" s="567">
        <v>6447</v>
      </c>
      <c r="B2435" s="568">
        <v>6</v>
      </c>
      <c r="C2435" s="3" t="str">
        <f t="shared" ref="C2435:C2498" si="38">IF(B2435&lt;=5,"1 - National",IF(B2435=6,"2 - National Remote","3 - National Very Remote"))</f>
        <v>2 - National Remote</v>
      </c>
    </row>
    <row r="2436" spans="1:3">
      <c r="A2436" s="567">
        <v>6448</v>
      </c>
      <c r="B2436" s="568">
        <v>6</v>
      </c>
      <c r="C2436" s="3" t="str">
        <f t="shared" si="38"/>
        <v>2 - National Remote</v>
      </c>
    </row>
    <row r="2437" spans="1:3">
      <c r="A2437" s="567">
        <v>6450</v>
      </c>
      <c r="B2437" s="568">
        <v>6</v>
      </c>
      <c r="C2437" s="3" t="str">
        <f t="shared" si="38"/>
        <v>2 - National Remote</v>
      </c>
    </row>
    <row r="2438" spans="1:3">
      <c r="A2438" s="567">
        <v>6452</v>
      </c>
      <c r="B2438" s="568">
        <v>7</v>
      </c>
      <c r="C2438" s="3" t="str">
        <f t="shared" si="38"/>
        <v>3 - National Very Remote</v>
      </c>
    </row>
    <row r="2439" spans="1:3">
      <c r="A2439" s="567">
        <v>6460</v>
      </c>
      <c r="B2439" s="568">
        <v>5</v>
      </c>
      <c r="C2439" s="3" t="str">
        <f t="shared" si="38"/>
        <v>1 - National</v>
      </c>
    </row>
    <row r="2440" spans="1:3">
      <c r="A2440" s="567">
        <v>6461</v>
      </c>
      <c r="B2440" s="568">
        <v>5</v>
      </c>
      <c r="C2440" s="3" t="str">
        <f t="shared" si="38"/>
        <v>1 - National</v>
      </c>
    </row>
    <row r="2441" spans="1:3">
      <c r="A2441" s="567">
        <v>6462</v>
      </c>
      <c r="B2441" s="568">
        <v>5</v>
      </c>
      <c r="C2441" s="3" t="str">
        <f t="shared" si="38"/>
        <v>1 - National</v>
      </c>
    </row>
    <row r="2442" spans="1:3">
      <c r="A2442" s="567">
        <v>6463</v>
      </c>
      <c r="B2442" s="568">
        <v>5</v>
      </c>
      <c r="C2442" s="3" t="str">
        <f t="shared" si="38"/>
        <v>1 - National</v>
      </c>
    </row>
    <row r="2443" spans="1:3">
      <c r="A2443" s="567">
        <v>6465</v>
      </c>
      <c r="B2443" s="568">
        <v>5</v>
      </c>
      <c r="C2443" s="3" t="str">
        <f t="shared" si="38"/>
        <v>1 - National</v>
      </c>
    </row>
    <row r="2444" spans="1:3">
      <c r="A2444" s="567">
        <v>6466</v>
      </c>
      <c r="B2444" s="568">
        <v>6</v>
      </c>
      <c r="C2444" s="3" t="str">
        <f t="shared" si="38"/>
        <v>2 - National Remote</v>
      </c>
    </row>
    <row r="2445" spans="1:3">
      <c r="A2445" s="567">
        <v>6467</v>
      </c>
      <c r="B2445" s="568">
        <v>6</v>
      </c>
      <c r="C2445" s="3" t="str">
        <f t="shared" si="38"/>
        <v>2 - National Remote</v>
      </c>
    </row>
    <row r="2446" spans="1:3">
      <c r="A2446" s="567">
        <v>6468</v>
      </c>
      <c r="B2446" s="568">
        <v>6</v>
      </c>
      <c r="C2446" s="3" t="str">
        <f t="shared" si="38"/>
        <v>2 - National Remote</v>
      </c>
    </row>
    <row r="2447" spans="1:3">
      <c r="A2447" s="567">
        <v>6470</v>
      </c>
      <c r="B2447" s="568">
        <v>6</v>
      </c>
      <c r="C2447" s="3" t="str">
        <f t="shared" si="38"/>
        <v>2 - National Remote</v>
      </c>
    </row>
    <row r="2448" spans="1:3">
      <c r="A2448" s="567">
        <v>6472</v>
      </c>
      <c r="B2448" s="568">
        <v>6</v>
      </c>
      <c r="C2448" s="3" t="str">
        <f t="shared" si="38"/>
        <v>2 - National Remote</v>
      </c>
    </row>
    <row r="2449" spans="1:3">
      <c r="A2449" s="567">
        <v>6473</v>
      </c>
      <c r="B2449" s="568">
        <v>6</v>
      </c>
      <c r="C2449" s="3" t="str">
        <f t="shared" si="38"/>
        <v>2 - National Remote</v>
      </c>
    </row>
    <row r="2450" spans="1:3">
      <c r="A2450" s="567">
        <v>6475</v>
      </c>
      <c r="B2450" s="568">
        <v>6</v>
      </c>
      <c r="C2450" s="3" t="str">
        <f t="shared" si="38"/>
        <v>2 - National Remote</v>
      </c>
    </row>
    <row r="2451" spans="1:3">
      <c r="A2451" s="567">
        <v>6476</v>
      </c>
      <c r="B2451" s="568">
        <v>6</v>
      </c>
      <c r="C2451" s="3" t="str">
        <f t="shared" si="38"/>
        <v>2 - National Remote</v>
      </c>
    </row>
    <row r="2452" spans="1:3">
      <c r="A2452" s="567">
        <v>6477</v>
      </c>
      <c r="B2452" s="568">
        <v>6</v>
      </c>
      <c r="C2452" s="3" t="str">
        <f t="shared" si="38"/>
        <v>2 - National Remote</v>
      </c>
    </row>
    <row r="2453" spans="1:3">
      <c r="A2453" s="567">
        <v>6479</v>
      </c>
      <c r="B2453" s="568">
        <v>6</v>
      </c>
      <c r="C2453" s="3" t="str">
        <f t="shared" si="38"/>
        <v>2 - National Remote</v>
      </c>
    </row>
    <row r="2454" spans="1:3">
      <c r="A2454" s="567">
        <v>6480</v>
      </c>
      <c r="B2454" s="568">
        <v>6</v>
      </c>
      <c r="C2454" s="3" t="str">
        <f t="shared" si="38"/>
        <v>2 - National Remote</v>
      </c>
    </row>
    <row r="2455" spans="1:3">
      <c r="A2455" s="567">
        <v>6484</v>
      </c>
      <c r="B2455" s="568">
        <v>6</v>
      </c>
      <c r="C2455" s="3" t="str">
        <f t="shared" si="38"/>
        <v>2 - National Remote</v>
      </c>
    </row>
    <row r="2456" spans="1:3">
      <c r="A2456" s="567">
        <v>6485</v>
      </c>
      <c r="B2456" s="568">
        <v>5</v>
      </c>
      <c r="C2456" s="3" t="str">
        <f t="shared" si="38"/>
        <v>1 - National</v>
      </c>
    </row>
    <row r="2457" spans="1:3">
      <c r="A2457" s="567">
        <v>6487</v>
      </c>
      <c r="B2457" s="568">
        <v>6</v>
      </c>
      <c r="C2457" s="3" t="str">
        <f t="shared" si="38"/>
        <v>2 - National Remote</v>
      </c>
    </row>
    <row r="2458" spans="1:3">
      <c r="A2458" s="567">
        <v>6488</v>
      </c>
      <c r="B2458" s="568">
        <v>6</v>
      </c>
      <c r="C2458" s="3" t="str">
        <f t="shared" si="38"/>
        <v>2 - National Remote</v>
      </c>
    </row>
    <row r="2459" spans="1:3">
      <c r="A2459" s="567">
        <v>6489</v>
      </c>
      <c r="B2459" s="568">
        <v>6</v>
      </c>
      <c r="C2459" s="3" t="str">
        <f t="shared" si="38"/>
        <v>2 - National Remote</v>
      </c>
    </row>
    <row r="2460" spans="1:3">
      <c r="A2460" s="567">
        <v>6490</v>
      </c>
      <c r="B2460" s="568">
        <v>6</v>
      </c>
      <c r="C2460" s="3" t="str">
        <f t="shared" si="38"/>
        <v>2 - National Remote</v>
      </c>
    </row>
    <row r="2461" spans="1:3">
      <c r="A2461" s="567">
        <v>6501</v>
      </c>
      <c r="B2461" s="568">
        <v>5</v>
      </c>
      <c r="C2461" s="3" t="str">
        <f t="shared" si="38"/>
        <v>1 - National</v>
      </c>
    </row>
    <row r="2462" spans="1:3">
      <c r="A2462" s="567">
        <v>6502</v>
      </c>
      <c r="B2462" s="568">
        <v>5</v>
      </c>
      <c r="C2462" s="3" t="str">
        <f t="shared" si="38"/>
        <v>1 - National</v>
      </c>
    </row>
    <row r="2463" spans="1:3">
      <c r="A2463" s="567">
        <v>6503</v>
      </c>
      <c r="B2463" s="568">
        <v>5</v>
      </c>
      <c r="C2463" s="3" t="str">
        <f t="shared" si="38"/>
        <v>1 - National</v>
      </c>
    </row>
    <row r="2464" spans="1:3">
      <c r="A2464" s="567">
        <v>6504</v>
      </c>
      <c r="B2464" s="568">
        <v>5</v>
      </c>
      <c r="C2464" s="3" t="str">
        <f t="shared" si="38"/>
        <v>1 - National</v>
      </c>
    </row>
    <row r="2465" spans="1:3">
      <c r="A2465" s="567">
        <v>6505</v>
      </c>
      <c r="B2465" s="568">
        <v>5</v>
      </c>
      <c r="C2465" s="3" t="str">
        <f t="shared" si="38"/>
        <v>1 - National</v>
      </c>
    </row>
    <row r="2466" spans="1:3">
      <c r="A2466" s="567">
        <v>6506</v>
      </c>
      <c r="B2466" s="568">
        <v>5</v>
      </c>
      <c r="C2466" s="3" t="str">
        <f t="shared" si="38"/>
        <v>1 - National</v>
      </c>
    </row>
    <row r="2467" spans="1:3">
      <c r="A2467" s="567">
        <v>6507</v>
      </c>
      <c r="B2467" s="568">
        <v>5</v>
      </c>
      <c r="C2467" s="3" t="str">
        <f t="shared" si="38"/>
        <v>1 - National</v>
      </c>
    </row>
    <row r="2468" spans="1:3">
      <c r="A2468" s="567">
        <v>6509</v>
      </c>
      <c r="B2468" s="568">
        <v>5</v>
      </c>
      <c r="C2468" s="3" t="str">
        <f t="shared" si="38"/>
        <v>1 - National</v>
      </c>
    </row>
    <row r="2469" spans="1:3">
      <c r="A2469" s="567">
        <v>6510</v>
      </c>
      <c r="B2469" s="568">
        <v>5</v>
      </c>
      <c r="C2469" s="3" t="str">
        <f t="shared" si="38"/>
        <v>1 - National</v>
      </c>
    </row>
    <row r="2470" spans="1:3">
      <c r="A2470" s="567">
        <v>6511</v>
      </c>
      <c r="B2470" s="568">
        <v>5</v>
      </c>
      <c r="C2470" s="3" t="str">
        <f t="shared" si="38"/>
        <v>1 - National</v>
      </c>
    </row>
    <row r="2471" spans="1:3">
      <c r="A2471" s="567">
        <v>6512</v>
      </c>
      <c r="B2471" s="568">
        <v>5</v>
      </c>
      <c r="C2471" s="3" t="str">
        <f t="shared" si="38"/>
        <v>1 - National</v>
      </c>
    </row>
    <row r="2472" spans="1:3">
      <c r="A2472" s="567">
        <v>6513</v>
      </c>
      <c r="B2472" s="568">
        <v>6</v>
      </c>
      <c r="C2472" s="3" t="str">
        <f t="shared" si="38"/>
        <v>2 - National Remote</v>
      </c>
    </row>
    <row r="2473" spans="1:3">
      <c r="A2473" s="567">
        <v>6514</v>
      </c>
      <c r="B2473" s="568">
        <v>6</v>
      </c>
      <c r="C2473" s="3" t="str">
        <f t="shared" si="38"/>
        <v>2 - National Remote</v>
      </c>
    </row>
    <row r="2474" spans="1:3">
      <c r="A2474" s="567">
        <v>6515</v>
      </c>
      <c r="B2474" s="568">
        <v>6</v>
      </c>
      <c r="C2474" s="3" t="str">
        <f t="shared" si="38"/>
        <v>2 - National Remote</v>
      </c>
    </row>
    <row r="2475" spans="1:3">
      <c r="A2475" s="567">
        <v>6516</v>
      </c>
      <c r="B2475" s="568">
        <v>5</v>
      </c>
      <c r="C2475" s="3" t="str">
        <f t="shared" si="38"/>
        <v>1 - National</v>
      </c>
    </row>
    <row r="2476" spans="1:3">
      <c r="A2476" s="567">
        <v>6517</v>
      </c>
      <c r="B2476" s="568">
        <v>6</v>
      </c>
      <c r="C2476" s="3" t="str">
        <f t="shared" si="38"/>
        <v>2 - National Remote</v>
      </c>
    </row>
    <row r="2477" spans="1:3">
      <c r="A2477" s="567">
        <v>6518</v>
      </c>
      <c r="B2477" s="568">
        <v>6</v>
      </c>
      <c r="C2477" s="3" t="str">
        <f t="shared" si="38"/>
        <v>2 - National Remote</v>
      </c>
    </row>
    <row r="2478" spans="1:3">
      <c r="A2478" s="567">
        <v>6519</v>
      </c>
      <c r="B2478" s="568">
        <v>6</v>
      </c>
      <c r="C2478" s="3" t="str">
        <f t="shared" si="38"/>
        <v>2 - National Remote</v>
      </c>
    </row>
    <row r="2479" spans="1:3">
      <c r="A2479" s="567">
        <v>6521</v>
      </c>
      <c r="B2479" s="568">
        <v>5</v>
      </c>
      <c r="C2479" s="3" t="str">
        <f t="shared" si="38"/>
        <v>1 - National</v>
      </c>
    </row>
    <row r="2480" spans="1:3">
      <c r="A2480" s="567">
        <v>6522</v>
      </c>
      <c r="B2480" s="568">
        <v>5</v>
      </c>
      <c r="C2480" s="3" t="str">
        <f t="shared" si="38"/>
        <v>1 - National</v>
      </c>
    </row>
    <row r="2481" spans="1:3">
      <c r="A2481" s="567">
        <v>6525</v>
      </c>
      <c r="B2481" s="568">
        <v>5</v>
      </c>
      <c r="C2481" s="3" t="str">
        <f t="shared" si="38"/>
        <v>1 - National</v>
      </c>
    </row>
    <row r="2482" spans="1:3">
      <c r="A2482" s="567">
        <v>6528</v>
      </c>
      <c r="B2482" s="568">
        <v>5</v>
      </c>
      <c r="C2482" s="3" t="str">
        <f t="shared" si="38"/>
        <v>1 - National</v>
      </c>
    </row>
    <row r="2483" spans="1:3">
      <c r="A2483" s="567">
        <v>6530</v>
      </c>
      <c r="B2483" s="568">
        <v>3</v>
      </c>
      <c r="C2483" s="3" t="str">
        <f t="shared" si="38"/>
        <v>1 - National</v>
      </c>
    </row>
    <row r="2484" spans="1:3">
      <c r="A2484" s="567">
        <v>6532</v>
      </c>
      <c r="B2484" s="568">
        <v>6</v>
      </c>
      <c r="C2484" s="3" t="str">
        <f t="shared" si="38"/>
        <v>2 - National Remote</v>
      </c>
    </row>
    <row r="2485" spans="1:3">
      <c r="A2485" s="567">
        <v>6535</v>
      </c>
      <c r="B2485" s="568">
        <v>5</v>
      </c>
      <c r="C2485" s="3" t="str">
        <f t="shared" si="38"/>
        <v>1 - National</v>
      </c>
    </row>
    <row r="2486" spans="1:3">
      <c r="A2486" s="567">
        <v>6536</v>
      </c>
      <c r="B2486" s="568">
        <v>6</v>
      </c>
      <c r="C2486" s="3" t="str">
        <f t="shared" si="38"/>
        <v>2 - National Remote</v>
      </c>
    </row>
    <row r="2487" spans="1:3">
      <c r="A2487" s="567">
        <v>6537</v>
      </c>
      <c r="B2487" s="568">
        <v>7</v>
      </c>
      <c r="C2487" s="3" t="str">
        <f t="shared" si="38"/>
        <v>3 - National Very Remote</v>
      </c>
    </row>
    <row r="2488" spans="1:3">
      <c r="A2488" s="567">
        <v>6556</v>
      </c>
      <c r="B2488" s="568">
        <v>2</v>
      </c>
      <c r="C2488" s="3" t="str">
        <f t="shared" si="38"/>
        <v>1 - National</v>
      </c>
    </row>
    <row r="2489" spans="1:3">
      <c r="A2489" s="567">
        <v>6558</v>
      </c>
      <c r="B2489" s="568">
        <v>2</v>
      </c>
      <c r="C2489" s="3" t="str">
        <f t="shared" si="38"/>
        <v>1 - National</v>
      </c>
    </row>
    <row r="2490" spans="1:3">
      <c r="A2490" s="567">
        <v>6560</v>
      </c>
      <c r="B2490" s="568">
        <v>5</v>
      </c>
      <c r="C2490" s="3" t="str">
        <f t="shared" si="38"/>
        <v>1 - National</v>
      </c>
    </row>
    <row r="2491" spans="1:3">
      <c r="A2491" s="567">
        <v>6562</v>
      </c>
      <c r="B2491" s="568">
        <v>5</v>
      </c>
      <c r="C2491" s="3" t="str">
        <f t="shared" si="38"/>
        <v>1 - National</v>
      </c>
    </row>
    <row r="2492" spans="1:3">
      <c r="A2492" s="567">
        <v>6564</v>
      </c>
      <c r="B2492" s="568">
        <v>5</v>
      </c>
      <c r="C2492" s="3" t="str">
        <f t="shared" si="38"/>
        <v>1 - National</v>
      </c>
    </row>
    <row r="2493" spans="1:3">
      <c r="A2493" s="567">
        <v>6566</v>
      </c>
      <c r="B2493" s="568">
        <v>5</v>
      </c>
      <c r="C2493" s="3" t="str">
        <f t="shared" si="38"/>
        <v>1 - National</v>
      </c>
    </row>
    <row r="2494" spans="1:3">
      <c r="A2494" s="567">
        <v>6567</v>
      </c>
      <c r="B2494" s="568">
        <v>5</v>
      </c>
      <c r="C2494" s="3" t="str">
        <f t="shared" si="38"/>
        <v>1 - National</v>
      </c>
    </row>
    <row r="2495" spans="1:3">
      <c r="A2495" s="567">
        <v>6568</v>
      </c>
      <c r="B2495" s="568">
        <v>5</v>
      </c>
      <c r="C2495" s="3" t="str">
        <f t="shared" si="38"/>
        <v>1 - National</v>
      </c>
    </row>
    <row r="2496" spans="1:3">
      <c r="A2496" s="567">
        <v>6569</v>
      </c>
      <c r="B2496" s="568">
        <v>5</v>
      </c>
      <c r="C2496" s="3" t="str">
        <f t="shared" si="38"/>
        <v>1 - National</v>
      </c>
    </row>
    <row r="2497" spans="1:3">
      <c r="A2497" s="567">
        <v>6571</v>
      </c>
      <c r="B2497" s="568">
        <v>5</v>
      </c>
      <c r="C2497" s="3" t="str">
        <f t="shared" si="38"/>
        <v>1 - National</v>
      </c>
    </row>
    <row r="2498" spans="1:3">
      <c r="A2498" s="567">
        <v>6572</v>
      </c>
      <c r="B2498" s="568">
        <v>5</v>
      </c>
      <c r="C2498" s="3" t="str">
        <f t="shared" si="38"/>
        <v>1 - National</v>
      </c>
    </row>
    <row r="2499" spans="1:3">
      <c r="A2499" s="567">
        <v>6574</v>
      </c>
      <c r="B2499" s="568">
        <v>5</v>
      </c>
      <c r="C2499" s="3" t="str">
        <f t="shared" ref="C2499:C2562" si="39">IF(B2499&lt;=5,"1 - National",IF(B2499=6,"2 - National Remote","3 - National Very Remote"))</f>
        <v>1 - National</v>
      </c>
    </row>
    <row r="2500" spans="1:3">
      <c r="A2500" s="567">
        <v>6575</v>
      </c>
      <c r="B2500" s="568">
        <v>5</v>
      </c>
      <c r="C2500" s="3" t="str">
        <f t="shared" si="39"/>
        <v>1 - National</v>
      </c>
    </row>
    <row r="2501" spans="1:3">
      <c r="A2501" s="567">
        <v>6603</v>
      </c>
      <c r="B2501" s="568">
        <v>5</v>
      </c>
      <c r="C2501" s="3" t="str">
        <f t="shared" si="39"/>
        <v>1 - National</v>
      </c>
    </row>
    <row r="2502" spans="1:3">
      <c r="A2502" s="567">
        <v>6605</v>
      </c>
      <c r="B2502" s="568">
        <v>6</v>
      </c>
      <c r="C2502" s="3" t="str">
        <f t="shared" si="39"/>
        <v>2 - National Remote</v>
      </c>
    </row>
    <row r="2503" spans="1:3">
      <c r="A2503" s="567">
        <v>6606</v>
      </c>
      <c r="B2503" s="568">
        <v>6</v>
      </c>
      <c r="C2503" s="3" t="str">
        <f t="shared" si="39"/>
        <v>2 - National Remote</v>
      </c>
    </row>
    <row r="2504" spans="1:3">
      <c r="A2504" s="567">
        <v>6608</v>
      </c>
      <c r="B2504" s="568">
        <v>6</v>
      </c>
      <c r="C2504" s="3" t="str">
        <f t="shared" si="39"/>
        <v>2 - National Remote</v>
      </c>
    </row>
    <row r="2505" spans="1:3">
      <c r="A2505" s="567">
        <v>6609</v>
      </c>
      <c r="B2505" s="568">
        <v>6</v>
      </c>
      <c r="C2505" s="3" t="str">
        <f t="shared" si="39"/>
        <v>2 - National Remote</v>
      </c>
    </row>
    <row r="2506" spans="1:3">
      <c r="A2506" s="567">
        <v>6612</v>
      </c>
      <c r="B2506" s="568">
        <v>6</v>
      </c>
      <c r="C2506" s="3" t="str">
        <f t="shared" si="39"/>
        <v>2 - National Remote</v>
      </c>
    </row>
    <row r="2507" spans="1:3">
      <c r="A2507" s="567">
        <v>6613</v>
      </c>
      <c r="B2507" s="568">
        <v>6</v>
      </c>
      <c r="C2507" s="3" t="str">
        <f t="shared" si="39"/>
        <v>2 - National Remote</v>
      </c>
    </row>
    <row r="2508" spans="1:3">
      <c r="A2508" s="567">
        <v>6614</v>
      </c>
      <c r="B2508" s="568">
        <v>6</v>
      </c>
      <c r="C2508" s="3" t="str">
        <f t="shared" si="39"/>
        <v>2 - National Remote</v>
      </c>
    </row>
    <row r="2509" spans="1:3">
      <c r="A2509" s="567">
        <v>6616</v>
      </c>
      <c r="B2509" s="568">
        <v>6</v>
      </c>
      <c r="C2509" s="3" t="str">
        <f t="shared" si="39"/>
        <v>2 - National Remote</v>
      </c>
    </row>
    <row r="2510" spans="1:3">
      <c r="A2510" s="567">
        <v>6620</v>
      </c>
      <c r="B2510" s="568">
        <v>6</v>
      </c>
      <c r="C2510" s="3" t="str">
        <f t="shared" si="39"/>
        <v>2 - National Remote</v>
      </c>
    </row>
    <row r="2511" spans="1:3">
      <c r="A2511" s="567">
        <v>6623</v>
      </c>
      <c r="B2511" s="568">
        <v>6</v>
      </c>
      <c r="C2511" s="3" t="str">
        <f t="shared" si="39"/>
        <v>2 - National Remote</v>
      </c>
    </row>
    <row r="2512" spans="1:3">
      <c r="A2512" s="567">
        <v>6625</v>
      </c>
      <c r="B2512" s="568">
        <v>6</v>
      </c>
      <c r="C2512" s="3" t="str">
        <f t="shared" si="39"/>
        <v>2 - National Remote</v>
      </c>
    </row>
    <row r="2513" spans="1:3">
      <c r="A2513" s="567">
        <v>6627</v>
      </c>
      <c r="B2513" s="568">
        <v>6</v>
      </c>
      <c r="C2513" s="3" t="str">
        <f t="shared" si="39"/>
        <v>2 - National Remote</v>
      </c>
    </row>
    <row r="2514" spans="1:3">
      <c r="A2514" s="567">
        <v>6628</v>
      </c>
      <c r="B2514" s="568">
        <v>6</v>
      </c>
      <c r="C2514" s="3" t="str">
        <f t="shared" si="39"/>
        <v>2 - National Remote</v>
      </c>
    </row>
    <row r="2515" spans="1:3">
      <c r="A2515" s="567">
        <v>6630</v>
      </c>
      <c r="B2515" s="568">
        <v>6</v>
      </c>
      <c r="C2515" s="3" t="str">
        <f t="shared" si="39"/>
        <v>2 - National Remote</v>
      </c>
    </row>
    <row r="2516" spans="1:3">
      <c r="A2516" s="567">
        <v>6631</v>
      </c>
      <c r="B2516" s="568">
        <v>6</v>
      </c>
      <c r="C2516" s="3" t="str">
        <f t="shared" si="39"/>
        <v>2 - National Remote</v>
      </c>
    </row>
    <row r="2517" spans="1:3">
      <c r="A2517" s="567">
        <v>6632</v>
      </c>
      <c r="B2517" s="568">
        <v>6</v>
      </c>
      <c r="C2517" s="3" t="str">
        <f t="shared" si="39"/>
        <v>2 - National Remote</v>
      </c>
    </row>
    <row r="2518" spans="1:3">
      <c r="A2518" s="567">
        <v>6635</v>
      </c>
      <c r="B2518" s="568">
        <v>7</v>
      </c>
      <c r="C2518" s="3" t="str">
        <f t="shared" si="39"/>
        <v>3 - National Very Remote</v>
      </c>
    </row>
    <row r="2519" spans="1:3">
      <c r="A2519" s="567">
        <v>6638</v>
      </c>
      <c r="B2519" s="568">
        <v>7</v>
      </c>
      <c r="C2519" s="3" t="str">
        <f t="shared" si="39"/>
        <v>3 - National Very Remote</v>
      </c>
    </row>
    <row r="2520" spans="1:3">
      <c r="A2520" s="567">
        <v>6639</v>
      </c>
      <c r="B2520" s="568">
        <v>7</v>
      </c>
      <c r="C2520" s="3" t="str">
        <f t="shared" si="39"/>
        <v>3 - National Very Remote</v>
      </c>
    </row>
    <row r="2521" spans="1:3">
      <c r="A2521" s="567">
        <v>6640</v>
      </c>
      <c r="B2521" s="568">
        <v>7</v>
      </c>
      <c r="C2521" s="3" t="str">
        <f t="shared" si="39"/>
        <v>3 - National Very Remote</v>
      </c>
    </row>
    <row r="2522" spans="1:3">
      <c r="A2522" s="567">
        <v>6642</v>
      </c>
      <c r="B2522" s="568">
        <v>7</v>
      </c>
      <c r="C2522" s="3" t="str">
        <f t="shared" si="39"/>
        <v>3 - National Very Remote</v>
      </c>
    </row>
    <row r="2523" spans="1:3">
      <c r="A2523" s="567">
        <v>6646</v>
      </c>
      <c r="B2523" s="568">
        <v>7</v>
      </c>
      <c r="C2523" s="3" t="str">
        <f t="shared" si="39"/>
        <v>3 - National Very Remote</v>
      </c>
    </row>
    <row r="2524" spans="1:3">
      <c r="A2524" s="567">
        <v>6701</v>
      </c>
      <c r="B2524" s="568">
        <v>6</v>
      </c>
      <c r="C2524" s="3" t="str">
        <f t="shared" si="39"/>
        <v>2 - National Remote</v>
      </c>
    </row>
    <row r="2525" spans="1:3">
      <c r="A2525" s="567">
        <v>6705</v>
      </c>
      <c r="B2525" s="568">
        <v>7</v>
      </c>
      <c r="C2525" s="3" t="str">
        <f t="shared" si="39"/>
        <v>3 - National Very Remote</v>
      </c>
    </row>
    <row r="2526" spans="1:3">
      <c r="A2526" s="567">
        <v>6707</v>
      </c>
      <c r="B2526" s="568">
        <v>7</v>
      </c>
      <c r="C2526" s="3" t="str">
        <f t="shared" si="39"/>
        <v>3 - National Very Remote</v>
      </c>
    </row>
    <row r="2527" spans="1:3">
      <c r="A2527" s="567">
        <v>6710</v>
      </c>
      <c r="B2527" s="568">
        <v>7</v>
      </c>
      <c r="C2527" s="3" t="str">
        <f t="shared" si="39"/>
        <v>3 - National Very Remote</v>
      </c>
    </row>
    <row r="2528" spans="1:3">
      <c r="A2528" s="567">
        <v>6711</v>
      </c>
      <c r="B2528" s="568">
        <v>7</v>
      </c>
      <c r="C2528" s="3" t="str">
        <f t="shared" si="39"/>
        <v>3 - National Very Remote</v>
      </c>
    </row>
    <row r="2529" spans="1:3">
      <c r="A2529" s="567">
        <v>6712</v>
      </c>
      <c r="B2529" s="568">
        <v>7</v>
      </c>
      <c r="C2529" s="3" t="str">
        <f t="shared" si="39"/>
        <v>3 - National Very Remote</v>
      </c>
    </row>
    <row r="2530" spans="1:3">
      <c r="A2530" s="567">
        <v>6713</v>
      </c>
      <c r="B2530" s="568">
        <v>6</v>
      </c>
      <c r="C2530" s="3" t="str">
        <f t="shared" si="39"/>
        <v>2 - National Remote</v>
      </c>
    </row>
    <row r="2531" spans="1:3">
      <c r="A2531" s="567">
        <v>6714</v>
      </c>
      <c r="B2531" s="568">
        <v>7</v>
      </c>
      <c r="C2531" s="3" t="str">
        <f t="shared" si="39"/>
        <v>3 - National Very Remote</v>
      </c>
    </row>
    <row r="2532" spans="1:3">
      <c r="A2532" s="567">
        <v>6716</v>
      </c>
      <c r="B2532" s="568">
        <v>7</v>
      </c>
      <c r="C2532" s="3" t="str">
        <f t="shared" si="39"/>
        <v>3 - National Very Remote</v>
      </c>
    </row>
    <row r="2533" spans="1:3">
      <c r="A2533" s="567">
        <v>6718</v>
      </c>
      <c r="B2533" s="568">
        <v>6</v>
      </c>
      <c r="C2533" s="3" t="str">
        <f t="shared" si="39"/>
        <v>2 - National Remote</v>
      </c>
    </row>
    <row r="2534" spans="1:3">
      <c r="A2534" s="567">
        <v>6720</v>
      </c>
      <c r="B2534" s="568">
        <v>6</v>
      </c>
      <c r="C2534" s="3" t="str">
        <f t="shared" si="39"/>
        <v>2 - National Remote</v>
      </c>
    </row>
    <row r="2535" spans="1:3">
      <c r="A2535" s="567">
        <v>6721</v>
      </c>
      <c r="B2535" s="568">
        <v>7</v>
      </c>
      <c r="C2535" s="3" t="str">
        <f t="shared" si="39"/>
        <v>3 - National Very Remote</v>
      </c>
    </row>
    <row r="2536" spans="1:3">
      <c r="A2536" s="567">
        <v>6722</v>
      </c>
      <c r="B2536" s="568">
        <v>7</v>
      </c>
      <c r="C2536" s="3" t="str">
        <f t="shared" si="39"/>
        <v>3 - National Very Remote</v>
      </c>
    </row>
    <row r="2537" spans="1:3">
      <c r="A2537" s="570">
        <v>6725</v>
      </c>
      <c r="B2537" s="569">
        <v>7</v>
      </c>
      <c r="C2537" s="3" t="str">
        <f t="shared" si="39"/>
        <v>3 - National Very Remote</v>
      </c>
    </row>
    <row r="2538" spans="1:3">
      <c r="A2538" s="567">
        <v>6726</v>
      </c>
      <c r="B2538" s="568">
        <v>6</v>
      </c>
      <c r="C2538" s="3" t="str">
        <f t="shared" si="39"/>
        <v>2 - National Remote</v>
      </c>
    </row>
    <row r="2539" spans="1:3">
      <c r="A2539" s="567">
        <v>6728</v>
      </c>
      <c r="B2539" s="568">
        <v>7</v>
      </c>
      <c r="C2539" s="3" t="str">
        <f t="shared" si="39"/>
        <v>3 - National Very Remote</v>
      </c>
    </row>
    <row r="2540" spans="1:3">
      <c r="A2540" s="567">
        <v>6731</v>
      </c>
      <c r="B2540" s="568">
        <v>7</v>
      </c>
      <c r="C2540" s="3" t="str">
        <f t="shared" si="39"/>
        <v>3 - National Very Remote</v>
      </c>
    </row>
    <row r="2541" spans="1:3">
      <c r="A2541" s="567">
        <v>6733</v>
      </c>
      <c r="B2541" s="568">
        <v>7</v>
      </c>
      <c r="C2541" s="3" t="str">
        <f t="shared" si="39"/>
        <v>3 - National Very Remote</v>
      </c>
    </row>
    <row r="2542" spans="1:3">
      <c r="A2542" s="567">
        <v>6740</v>
      </c>
      <c r="B2542" s="568">
        <v>7</v>
      </c>
      <c r="C2542" s="3" t="str">
        <f t="shared" si="39"/>
        <v>3 - National Very Remote</v>
      </c>
    </row>
    <row r="2543" spans="1:3">
      <c r="A2543" s="567">
        <v>6743</v>
      </c>
      <c r="B2543" s="568">
        <v>7</v>
      </c>
      <c r="C2543" s="3" t="str">
        <f t="shared" si="39"/>
        <v>3 - National Very Remote</v>
      </c>
    </row>
    <row r="2544" spans="1:3">
      <c r="A2544" s="567">
        <v>6751</v>
      </c>
      <c r="B2544" s="568">
        <v>7</v>
      </c>
      <c r="C2544" s="3" t="str">
        <f t="shared" si="39"/>
        <v>3 - National Very Remote</v>
      </c>
    </row>
    <row r="2545" spans="1:3">
      <c r="A2545" s="569">
        <v>6753</v>
      </c>
      <c r="B2545" s="569">
        <v>7</v>
      </c>
      <c r="C2545" s="3" t="str">
        <f t="shared" si="39"/>
        <v>3 - National Very Remote</v>
      </c>
    </row>
    <row r="2546" spans="1:3">
      <c r="A2546" s="567">
        <v>6754</v>
      </c>
      <c r="B2546" s="568">
        <v>7</v>
      </c>
      <c r="C2546" s="3" t="str">
        <f t="shared" si="39"/>
        <v>3 - National Very Remote</v>
      </c>
    </row>
    <row r="2547" spans="1:3">
      <c r="A2547" s="567">
        <v>6758</v>
      </c>
      <c r="B2547" s="568">
        <v>7</v>
      </c>
      <c r="C2547" s="3" t="str">
        <f t="shared" si="39"/>
        <v>3 - National Very Remote</v>
      </c>
    </row>
    <row r="2548" spans="1:3">
      <c r="A2548" s="567">
        <v>6760</v>
      </c>
      <c r="B2548" s="568">
        <v>7</v>
      </c>
      <c r="C2548" s="3" t="str">
        <f t="shared" si="39"/>
        <v>3 - National Very Remote</v>
      </c>
    </row>
    <row r="2549" spans="1:3">
      <c r="A2549" s="567">
        <v>6762</v>
      </c>
      <c r="B2549" s="568">
        <v>7</v>
      </c>
      <c r="C2549" s="3" t="str">
        <f t="shared" si="39"/>
        <v>3 - National Very Remote</v>
      </c>
    </row>
    <row r="2550" spans="1:3">
      <c r="A2550" s="569">
        <v>6765</v>
      </c>
      <c r="B2550" s="569">
        <v>7</v>
      </c>
      <c r="C2550" s="3" t="str">
        <f t="shared" si="39"/>
        <v>3 - National Very Remote</v>
      </c>
    </row>
    <row r="2551" spans="1:3">
      <c r="A2551" s="570">
        <v>6770</v>
      </c>
      <c r="B2551" s="569">
        <v>7</v>
      </c>
      <c r="C2551" s="3" t="str">
        <f t="shared" si="39"/>
        <v>3 - National Very Remote</v>
      </c>
    </row>
    <row r="2552" spans="1:3">
      <c r="A2552" s="567">
        <v>6798</v>
      </c>
      <c r="B2552" s="568">
        <v>7</v>
      </c>
      <c r="C2552" s="3" t="str">
        <f t="shared" si="39"/>
        <v>3 - National Very Remote</v>
      </c>
    </row>
    <row r="2553" spans="1:3">
      <c r="A2553" s="567">
        <v>6799</v>
      </c>
      <c r="B2553" s="568">
        <v>7</v>
      </c>
      <c r="C2553" s="3" t="str">
        <f t="shared" si="39"/>
        <v>3 - National Very Remote</v>
      </c>
    </row>
    <row r="2554" spans="1:3">
      <c r="A2554" s="567">
        <v>7000</v>
      </c>
      <c r="B2554" s="568">
        <v>2</v>
      </c>
      <c r="C2554" s="3" t="str">
        <f t="shared" si="39"/>
        <v>1 - National</v>
      </c>
    </row>
    <row r="2555" spans="1:3">
      <c r="A2555" s="568">
        <v>7001</v>
      </c>
      <c r="B2555" s="568">
        <v>6</v>
      </c>
      <c r="C2555" s="3" t="str">
        <f t="shared" si="39"/>
        <v>2 - National Remote</v>
      </c>
    </row>
    <row r="2556" spans="1:3">
      <c r="A2556" s="567">
        <v>7004</v>
      </c>
      <c r="B2556" s="568">
        <v>2</v>
      </c>
      <c r="C2556" s="3" t="str">
        <f t="shared" si="39"/>
        <v>1 - National</v>
      </c>
    </row>
    <row r="2557" spans="1:3">
      <c r="A2557" s="567">
        <v>7005</v>
      </c>
      <c r="B2557" s="568">
        <v>2</v>
      </c>
      <c r="C2557" s="3" t="str">
        <f t="shared" si="39"/>
        <v>1 - National</v>
      </c>
    </row>
    <row r="2558" spans="1:3">
      <c r="A2558" s="567">
        <v>7007</v>
      </c>
      <c r="B2558" s="568">
        <v>2</v>
      </c>
      <c r="C2558" s="3" t="str">
        <f t="shared" si="39"/>
        <v>1 - National</v>
      </c>
    </row>
    <row r="2559" spans="1:3">
      <c r="A2559" s="567">
        <v>7008</v>
      </c>
      <c r="B2559" s="568">
        <v>2</v>
      </c>
      <c r="C2559" s="3" t="str">
        <f t="shared" si="39"/>
        <v>1 - National</v>
      </c>
    </row>
    <row r="2560" spans="1:3">
      <c r="A2560" s="567">
        <v>7009</v>
      </c>
      <c r="B2560" s="568">
        <v>2</v>
      </c>
      <c r="C2560" s="3" t="str">
        <f t="shared" si="39"/>
        <v>1 - National</v>
      </c>
    </row>
    <row r="2561" spans="1:3">
      <c r="A2561" s="567">
        <v>7010</v>
      </c>
      <c r="B2561" s="568">
        <v>2</v>
      </c>
      <c r="C2561" s="3" t="str">
        <f t="shared" si="39"/>
        <v>1 - National</v>
      </c>
    </row>
    <row r="2562" spans="1:3">
      <c r="A2562" s="567">
        <v>7011</v>
      </c>
      <c r="B2562" s="568">
        <v>2</v>
      </c>
      <c r="C2562" s="3" t="str">
        <f t="shared" si="39"/>
        <v>1 - National</v>
      </c>
    </row>
    <row r="2563" spans="1:3">
      <c r="A2563" s="567">
        <v>7012</v>
      </c>
      <c r="B2563" s="568">
        <v>2</v>
      </c>
      <c r="C2563" s="3" t="str">
        <f t="shared" ref="C2563:C2626" si="40">IF(B2563&lt;=5,"1 - National",IF(B2563=6,"2 - National Remote","3 - National Very Remote"))</f>
        <v>1 - National</v>
      </c>
    </row>
    <row r="2564" spans="1:3">
      <c r="A2564" s="567">
        <v>7015</v>
      </c>
      <c r="B2564" s="568">
        <v>2</v>
      </c>
      <c r="C2564" s="3" t="str">
        <f t="shared" si="40"/>
        <v>1 - National</v>
      </c>
    </row>
    <row r="2565" spans="1:3">
      <c r="A2565" s="567">
        <v>7016</v>
      </c>
      <c r="B2565" s="568">
        <v>2</v>
      </c>
      <c r="C2565" s="3" t="str">
        <f t="shared" si="40"/>
        <v>1 - National</v>
      </c>
    </row>
    <row r="2566" spans="1:3">
      <c r="A2566" s="567">
        <v>7017</v>
      </c>
      <c r="B2566" s="568">
        <v>2</v>
      </c>
      <c r="C2566" s="3" t="str">
        <f t="shared" si="40"/>
        <v>1 - National</v>
      </c>
    </row>
    <row r="2567" spans="1:3">
      <c r="A2567" s="567">
        <v>7018</v>
      </c>
      <c r="B2567" s="568">
        <v>2</v>
      </c>
      <c r="C2567" s="3" t="str">
        <f t="shared" si="40"/>
        <v>1 - National</v>
      </c>
    </row>
    <row r="2568" spans="1:3">
      <c r="A2568" s="567">
        <v>7019</v>
      </c>
      <c r="B2568" s="568">
        <v>2</v>
      </c>
      <c r="C2568" s="3" t="str">
        <f t="shared" si="40"/>
        <v>1 - National</v>
      </c>
    </row>
    <row r="2569" spans="1:3">
      <c r="A2569" s="567">
        <v>7020</v>
      </c>
      <c r="B2569" s="568">
        <v>5</v>
      </c>
      <c r="C2569" s="3" t="str">
        <f t="shared" si="40"/>
        <v>1 - National</v>
      </c>
    </row>
    <row r="2570" spans="1:3">
      <c r="A2570" s="567">
        <v>7021</v>
      </c>
      <c r="B2570" s="568">
        <v>2</v>
      </c>
      <c r="C2570" s="3" t="str">
        <f t="shared" si="40"/>
        <v>1 - National</v>
      </c>
    </row>
    <row r="2571" spans="1:3">
      <c r="A2571" s="567">
        <v>7022</v>
      </c>
      <c r="B2571" s="568">
        <v>5</v>
      </c>
      <c r="C2571" s="3" t="str">
        <f t="shared" si="40"/>
        <v>1 - National</v>
      </c>
    </row>
    <row r="2572" spans="1:3">
      <c r="A2572" s="567">
        <v>7023</v>
      </c>
      <c r="B2572" s="568">
        <v>5</v>
      </c>
      <c r="C2572" s="3" t="str">
        <f t="shared" si="40"/>
        <v>1 - National</v>
      </c>
    </row>
    <row r="2573" spans="1:3">
      <c r="A2573" s="567">
        <v>7024</v>
      </c>
      <c r="B2573" s="568">
        <v>2</v>
      </c>
      <c r="C2573" s="3" t="str">
        <f t="shared" si="40"/>
        <v>1 - National</v>
      </c>
    </row>
    <row r="2574" spans="1:3">
      <c r="A2574" s="567">
        <v>7025</v>
      </c>
      <c r="B2574" s="568">
        <v>2</v>
      </c>
      <c r="C2574" s="3" t="str">
        <f t="shared" si="40"/>
        <v>1 - National</v>
      </c>
    </row>
    <row r="2575" spans="1:3">
      <c r="A2575" s="567">
        <v>7026</v>
      </c>
      <c r="B2575" s="568">
        <v>5</v>
      </c>
      <c r="C2575" s="3" t="str">
        <f t="shared" si="40"/>
        <v>1 - National</v>
      </c>
    </row>
    <row r="2576" spans="1:3">
      <c r="A2576" s="567">
        <v>7027</v>
      </c>
      <c r="B2576" s="568">
        <v>5</v>
      </c>
      <c r="C2576" s="3" t="str">
        <f t="shared" si="40"/>
        <v>1 - National</v>
      </c>
    </row>
    <row r="2577" spans="1:3">
      <c r="A2577" s="567">
        <v>7030</v>
      </c>
      <c r="B2577" s="568">
        <v>5</v>
      </c>
      <c r="C2577" s="3" t="str">
        <f t="shared" si="40"/>
        <v>1 - National</v>
      </c>
    </row>
    <row r="2578" spans="1:3">
      <c r="A2578" s="567">
        <v>7050</v>
      </c>
      <c r="B2578" s="568">
        <v>2</v>
      </c>
      <c r="C2578" s="3" t="str">
        <f t="shared" si="40"/>
        <v>1 - National</v>
      </c>
    </row>
    <row r="2579" spans="1:3">
      <c r="A2579" s="567">
        <v>7052</v>
      </c>
      <c r="B2579" s="568">
        <v>2</v>
      </c>
      <c r="C2579" s="3" t="str">
        <f t="shared" si="40"/>
        <v>1 - National</v>
      </c>
    </row>
    <row r="2580" spans="1:3">
      <c r="A2580" s="567">
        <v>7053</v>
      </c>
      <c r="B2580" s="568">
        <v>2</v>
      </c>
      <c r="C2580" s="3" t="str">
        <f t="shared" si="40"/>
        <v>1 - National</v>
      </c>
    </row>
    <row r="2581" spans="1:3">
      <c r="A2581" s="567">
        <v>7054</v>
      </c>
      <c r="B2581" s="568">
        <v>2</v>
      </c>
      <c r="C2581" s="3" t="str">
        <f t="shared" si="40"/>
        <v>1 - National</v>
      </c>
    </row>
    <row r="2582" spans="1:3">
      <c r="A2582" s="567">
        <v>7055</v>
      </c>
      <c r="B2582" s="568">
        <v>2</v>
      </c>
      <c r="C2582" s="3" t="str">
        <f t="shared" si="40"/>
        <v>1 - National</v>
      </c>
    </row>
    <row r="2583" spans="1:3">
      <c r="A2583" s="567">
        <v>7109</v>
      </c>
      <c r="B2583" s="568">
        <v>5</v>
      </c>
      <c r="C2583" s="3" t="str">
        <f t="shared" si="40"/>
        <v>1 - National</v>
      </c>
    </row>
    <row r="2584" spans="1:3">
      <c r="A2584" s="567">
        <v>7112</v>
      </c>
      <c r="B2584" s="568">
        <v>5</v>
      </c>
      <c r="C2584" s="3" t="str">
        <f t="shared" si="40"/>
        <v>1 - National</v>
      </c>
    </row>
    <row r="2585" spans="1:3">
      <c r="A2585" s="567">
        <v>7113</v>
      </c>
      <c r="B2585" s="568">
        <v>5</v>
      </c>
      <c r="C2585" s="3" t="str">
        <f t="shared" si="40"/>
        <v>1 - National</v>
      </c>
    </row>
    <row r="2586" spans="1:3">
      <c r="A2586" s="567">
        <v>7116</v>
      </c>
      <c r="B2586" s="568">
        <v>5</v>
      </c>
      <c r="C2586" s="3" t="str">
        <f t="shared" si="40"/>
        <v>1 - National</v>
      </c>
    </row>
    <row r="2587" spans="1:3">
      <c r="A2587" s="567">
        <v>7117</v>
      </c>
      <c r="B2587" s="568">
        <v>5</v>
      </c>
      <c r="C2587" s="3" t="str">
        <f t="shared" si="40"/>
        <v>1 - National</v>
      </c>
    </row>
    <row r="2588" spans="1:3">
      <c r="A2588" s="567">
        <v>7119</v>
      </c>
      <c r="B2588" s="568">
        <v>5</v>
      </c>
      <c r="C2588" s="3" t="str">
        <f t="shared" si="40"/>
        <v>1 - National</v>
      </c>
    </row>
    <row r="2589" spans="1:3">
      <c r="A2589" s="567">
        <v>7120</v>
      </c>
      <c r="B2589" s="568">
        <v>5</v>
      </c>
      <c r="C2589" s="3" t="str">
        <f t="shared" si="40"/>
        <v>1 - National</v>
      </c>
    </row>
    <row r="2590" spans="1:3">
      <c r="A2590" s="567">
        <v>7139</v>
      </c>
      <c r="B2590" s="568">
        <v>6</v>
      </c>
      <c r="C2590" s="3" t="str">
        <f t="shared" si="40"/>
        <v>2 - National Remote</v>
      </c>
    </row>
    <row r="2591" spans="1:3">
      <c r="A2591" s="567">
        <v>7140</v>
      </c>
      <c r="B2591" s="568">
        <v>2</v>
      </c>
      <c r="C2591" s="3" t="str">
        <f t="shared" si="40"/>
        <v>1 - National</v>
      </c>
    </row>
    <row r="2592" spans="1:3">
      <c r="A2592" s="567">
        <v>7150</v>
      </c>
      <c r="B2592" s="568">
        <v>5</v>
      </c>
      <c r="C2592" s="3" t="str">
        <f t="shared" si="40"/>
        <v>1 - National</v>
      </c>
    </row>
    <row r="2593" spans="1:3">
      <c r="A2593" s="567">
        <v>7155</v>
      </c>
      <c r="B2593" s="568">
        <v>2</v>
      </c>
      <c r="C2593" s="3" t="str">
        <f t="shared" si="40"/>
        <v>1 - National</v>
      </c>
    </row>
    <row r="2594" spans="1:3">
      <c r="A2594" s="567">
        <v>7162</v>
      </c>
      <c r="B2594" s="568">
        <v>5</v>
      </c>
      <c r="C2594" s="3" t="str">
        <f t="shared" si="40"/>
        <v>1 - National</v>
      </c>
    </row>
    <row r="2595" spans="1:3">
      <c r="A2595" s="567">
        <v>7163</v>
      </c>
      <c r="B2595" s="568">
        <v>5</v>
      </c>
      <c r="C2595" s="3" t="str">
        <f t="shared" si="40"/>
        <v>1 - National</v>
      </c>
    </row>
    <row r="2596" spans="1:3">
      <c r="A2596" s="567">
        <v>7170</v>
      </c>
      <c r="B2596" s="568">
        <v>2</v>
      </c>
      <c r="C2596" s="3" t="str">
        <f t="shared" si="40"/>
        <v>1 - National</v>
      </c>
    </row>
    <row r="2597" spans="1:3">
      <c r="A2597" s="567">
        <v>7171</v>
      </c>
      <c r="B2597" s="568">
        <v>2</v>
      </c>
      <c r="C2597" s="3" t="str">
        <f t="shared" si="40"/>
        <v>1 - National</v>
      </c>
    </row>
    <row r="2598" spans="1:3">
      <c r="A2598" s="567">
        <v>7172</v>
      </c>
      <c r="B2598" s="568">
        <v>2</v>
      </c>
      <c r="C2598" s="3" t="str">
        <f t="shared" si="40"/>
        <v>1 - National</v>
      </c>
    </row>
    <row r="2599" spans="1:3">
      <c r="A2599" s="567">
        <v>7173</v>
      </c>
      <c r="B2599" s="568">
        <v>2</v>
      </c>
      <c r="C2599" s="3" t="str">
        <f t="shared" si="40"/>
        <v>1 - National</v>
      </c>
    </row>
    <row r="2600" spans="1:3">
      <c r="A2600" s="567">
        <v>7174</v>
      </c>
      <c r="B2600" s="568">
        <v>5</v>
      </c>
      <c r="C2600" s="3" t="str">
        <f t="shared" si="40"/>
        <v>1 - National</v>
      </c>
    </row>
    <row r="2601" spans="1:3">
      <c r="A2601" s="567">
        <v>7175</v>
      </c>
      <c r="B2601" s="568">
        <v>5</v>
      </c>
      <c r="C2601" s="3" t="str">
        <f t="shared" si="40"/>
        <v>1 - National</v>
      </c>
    </row>
    <row r="2602" spans="1:3">
      <c r="A2602" s="567">
        <v>7176</v>
      </c>
      <c r="B2602" s="568">
        <v>5</v>
      </c>
      <c r="C2602" s="3" t="str">
        <f t="shared" si="40"/>
        <v>1 - National</v>
      </c>
    </row>
    <row r="2603" spans="1:3">
      <c r="A2603" s="567">
        <v>7177</v>
      </c>
      <c r="B2603" s="568">
        <v>5</v>
      </c>
      <c r="C2603" s="3" t="str">
        <f t="shared" si="40"/>
        <v>1 - National</v>
      </c>
    </row>
    <row r="2604" spans="1:3">
      <c r="A2604" s="567">
        <v>7178</v>
      </c>
      <c r="B2604" s="568">
        <v>5</v>
      </c>
      <c r="C2604" s="3" t="str">
        <f t="shared" si="40"/>
        <v>1 - National</v>
      </c>
    </row>
    <row r="2605" spans="1:3">
      <c r="A2605" s="567">
        <v>7179</v>
      </c>
      <c r="B2605" s="568">
        <v>5</v>
      </c>
      <c r="C2605" s="3" t="str">
        <f t="shared" si="40"/>
        <v>1 - National</v>
      </c>
    </row>
    <row r="2606" spans="1:3">
      <c r="A2606" s="567">
        <v>7180</v>
      </c>
      <c r="B2606" s="568">
        <v>5</v>
      </c>
      <c r="C2606" s="3" t="str">
        <f t="shared" si="40"/>
        <v>1 - National</v>
      </c>
    </row>
    <row r="2607" spans="1:3">
      <c r="A2607" s="567">
        <v>7182</v>
      </c>
      <c r="B2607" s="568">
        <v>5</v>
      </c>
      <c r="C2607" s="3" t="str">
        <f t="shared" si="40"/>
        <v>1 - National</v>
      </c>
    </row>
    <row r="2608" spans="1:3">
      <c r="A2608" s="567">
        <v>7183</v>
      </c>
      <c r="B2608" s="568">
        <v>5</v>
      </c>
      <c r="C2608" s="3" t="str">
        <f t="shared" si="40"/>
        <v>1 - National</v>
      </c>
    </row>
    <row r="2609" spans="1:3">
      <c r="A2609" s="567">
        <v>7184</v>
      </c>
      <c r="B2609" s="568">
        <v>5</v>
      </c>
      <c r="C2609" s="3" t="str">
        <f t="shared" si="40"/>
        <v>1 - National</v>
      </c>
    </row>
    <row r="2610" spans="1:3">
      <c r="A2610" s="567">
        <v>7185</v>
      </c>
      <c r="B2610" s="568">
        <v>5</v>
      </c>
      <c r="C2610" s="3" t="str">
        <f t="shared" si="40"/>
        <v>1 - National</v>
      </c>
    </row>
    <row r="2611" spans="1:3">
      <c r="A2611" s="567">
        <v>7186</v>
      </c>
      <c r="B2611" s="568">
        <v>5</v>
      </c>
      <c r="C2611" s="3" t="str">
        <f t="shared" si="40"/>
        <v>1 - National</v>
      </c>
    </row>
    <row r="2612" spans="1:3">
      <c r="A2612" s="567">
        <v>7187</v>
      </c>
      <c r="B2612" s="568">
        <v>5</v>
      </c>
      <c r="C2612" s="3" t="str">
        <f t="shared" si="40"/>
        <v>1 - National</v>
      </c>
    </row>
    <row r="2613" spans="1:3">
      <c r="A2613" s="567">
        <v>7190</v>
      </c>
      <c r="B2613" s="568">
        <v>6</v>
      </c>
      <c r="C2613" s="3" t="str">
        <f t="shared" si="40"/>
        <v>2 - National Remote</v>
      </c>
    </row>
    <row r="2614" spans="1:3">
      <c r="A2614" s="567">
        <v>7209</v>
      </c>
      <c r="B2614" s="568">
        <v>5</v>
      </c>
      <c r="C2614" s="3" t="str">
        <f t="shared" si="40"/>
        <v>1 - National</v>
      </c>
    </row>
    <row r="2615" spans="1:3">
      <c r="A2615" s="567">
        <v>7210</v>
      </c>
      <c r="B2615" s="568">
        <v>5</v>
      </c>
      <c r="C2615" s="3" t="str">
        <f t="shared" si="40"/>
        <v>1 - National</v>
      </c>
    </row>
    <row r="2616" spans="1:3">
      <c r="A2616" s="567">
        <v>7211</v>
      </c>
      <c r="B2616" s="568">
        <v>5</v>
      </c>
      <c r="C2616" s="3" t="str">
        <f t="shared" si="40"/>
        <v>1 - National</v>
      </c>
    </row>
    <row r="2617" spans="1:3">
      <c r="A2617" s="567">
        <v>7212</v>
      </c>
      <c r="B2617" s="568">
        <v>5</v>
      </c>
      <c r="C2617" s="3" t="str">
        <f t="shared" si="40"/>
        <v>1 - National</v>
      </c>
    </row>
    <row r="2618" spans="1:3">
      <c r="A2618" s="567">
        <v>7213</v>
      </c>
      <c r="B2618" s="568">
        <v>5</v>
      </c>
      <c r="C2618" s="3" t="str">
        <f t="shared" si="40"/>
        <v>1 - National</v>
      </c>
    </row>
    <row r="2619" spans="1:3">
      <c r="A2619" s="567">
        <v>7214</v>
      </c>
      <c r="B2619" s="568">
        <v>5</v>
      </c>
      <c r="C2619" s="3" t="str">
        <f t="shared" si="40"/>
        <v>1 - National</v>
      </c>
    </row>
    <row r="2620" spans="1:3">
      <c r="A2620" s="567">
        <v>7215</v>
      </c>
      <c r="B2620" s="568">
        <v>5</v>
      </c>
      <c r="C2620" s="3" t="str">
        <f t="shared" si="40"/>
        <v>1 - National</v>
      </c>
    </row>
    <row r="2621" spans="1:3">
      <c r="A2621" s="567">
        <v>7216</v>
      </c>
      <c r="B2621" s="568">
        <v>5</v>
      </c>
      <c r="C2621" s="3" t="str">
        <f t="shared" si="40"/>
        <v>1 - National</v>
      </c>
    </row>
    <row r="2622" spans="1:3">
      <c r="A2622" s="567">
        <v>7248</v>
      </c>
      <c r="B2622" s="568">
        <v>2</v>
      </c>
      <c r="C2622" s="3" t="str">
        <f t="shared" si="40"/>
        <v>1 - National</v>
      </c>
    </row>
    <row r="2623" spans="1:3">
      <c r="A2623" s="567">
        <v>7249</v>
      </c>
      <c r="B2623" s="568">
        <v>2</v>
      </c>
      <c r="C2623" s="3" t="str">
        <f t="shared" si="40"/>
        <v>1 - National</v>
      </c>
    </row>
    <row r="2624" spans="1:3">
      <c r="A2624" s="567">
        <v>7250</v>
      </c>
      <c r="B2624" s="568">
        <v>2</v>
      </c>
      <c r="C2624" s="3" t="str">
        <f t="shared" si="40"/>
        <v>1 - National</v>
      </c>
    </row>
    <row r="2625" spans="1:3">
      <c r="A2625" s="567">
        <v>7252</v>
      </c>
      <c r="B2625" s="568">
        <v>5</v>
      </c>
      <c r="C2625" s="3" t="str">
        <f t="shared" si="40"/>
        <v>1 - National</v>
      </c>
    </row>
    <row r="2626" spans="1:3">
      <c r="A2626" s="567">
        <v>7253</v>
      </c>
      <c r="B2626" s="568">
        <v>5</v>
      </c>
      <c r="C2626" s="3" t="str">
        <f t="shared" si="40"/>
        <v>1 - National</v>
      </c>
    </row>
    <row r="2627" spans="1:3">
      <c r="A2627" s="567">
        <v>7254</v>
      </c>
      <c r="B2627" s="568">
        <v>5</v>
      </c>
      <c r="C2627" s="3" t="str">
        <f t="shared" ref="C2627:C2669" si="41">IF(B2627&lt;=5,"1 - National",IF(B2627=6,"2 - National Remote","3 - National Very Remote"))</f>
        <v>1 - National</v>
      </c>
    </row>
    <row r="2628" spans="1:3">
      <c r="A2628" s="567">
        <v>7255</v>
      </c>
      <c r="B2628" s="568">
        <v>7</v>
      </c>
      <c r="C2628" s="3" t="str">
        <f t="shared" si="41"/>
        <v>3 - National Very Remote</v>
      </c>
    </row>
    <row r="2629" spans="1:3">
      <c r="A2629" s="567">
        <v>7256</v>
      </c>
      <c r="B2629" s="568">
        <v>7</v>
      </c>
      <c r="C2629" s="3" t="str">
        <f t="shared" si="41"/>
        <v>3 - National Very Remote</v>
      </c>
    </row>
    <row r="2630" spans="1:3">
      <c r="A2630" s="567">
        <v>7257</v>
      </c>
      <c r="B2630" s="568">
        <v>7</v>
      </c>
      <c r="C2630" s="3" t="str">
        <f t="shared" si="41"/>
        <v>3 - National Very Remote</v>
      </c>
    </row>
    <row r="2631" spans="1:3">
      <c r="A2631" s="567">
        <v>7258</v>
      </c>
      <c r="B2631" s="568">
        <v>2</v>
      </c>
      <c r="C2631" s="3" t="str">
        <f t="shared" si="41"/>
        <v>1 - National</v>
      </c>
    </row>
    <row r="2632" spans="1:3">
      <c r="A2632" s="567">
        <v>7259</v>
      </c>
      <c r="B2632" s="568">
        <v>5</v>
      </c>
      <c r="C2632" s="3" t="str">
        <f t="shared" si="41"/>
        <v>1 - National</v>
      </c>
    </row>
    <row r="2633" spans="1:3">
      <c r="A2633" s="567">
        <v>7260</v>
      </c>
      <c r="B2633" s="568">
        <v>5</v>
      </c>
      <c r="C2633" s="3" t="str">
        <f t="shared" si="41"/>
        <v>1 - National</v>
      </c>
    </row>
    <row r="2634" spans="1:3">
      <c r="A2634" s="567">
        <v>7261</v>
      </c>
      <c r="B2634" s="568">
        <v>5</v>
      </c>
      <c r="C2634" s="3" t="str">
        <f t="shared" si="41"/>
        <v>1 - National</v>
      </c>
    </row>
    <row r="2635" spans="1:3">
      <c r="A2635" s="567">
        <v>7262</v>
      </c>
      <c r="B2635" s="568">
        <v>5</v>
      </c>
      <c r="C2635" s="3" t="str">
        <f t="shared" si="41"/>
        <v>1 - National</v>
      </c>
    </row>
    <row r="2636" spans="1:3">
      <c r="A2636" s="567">
        <v>7263</v>
      </c>
      <c r="B2636" s="568">
        <v>5</v>
      </c>
      <c r="C2636" s="3" t="str">
        <f t="shared" si="41"/>
        <v>1 - National</v>
      </c>
    </row>
    <row r="2637" spans="1:3">
      <c r="A2637" s="567">
        <v>7264</v>
      </c>
      <c r="B2637" s="568">
        <v>5</v>
      </c>
      <c r="C2637" s="3" t="str">
        <f t="shared" si="41"/>
        <v>1 - National</v>
      </c>
    </row>
    <row r="2638" spans="1:3">
      <c r="A2638" s="567">
        <v>7265</v>
      </c>
      <c r="B2638" s="568">
        <v>5</v>
      </c>
      <c r="C2638" s="3" t="str">
        <f t="shared" si="41"/>
        <v>1 - National</v>
      </c>
    </row>
    <row r="2639" spans="1:3">
      <c r="A2639" s="567">
        <v>7267</v>
      </c>
      <c r="B2639" s="568">
        <v>2</v>
      </c>
      <c r="C2639" s="3" t="str">
        <f t="shared" si="41"/>
        <v>1 - National</v>
      </c>
    </row>
    <row r="2640" spans="1:3">
      <c r="A2640" s="567">
        <v>7268</v>
      </c>
      <c r="B2640" s="568">
        <v>5</v>
      </c>
      <c r="C2640" s="3" t="str">
        <f t="shared" si="41"/>
        <v>1 - National</v>
      </c>
    </row>
    <row r="2641" spans="1:3">
      <c r="A2641" s="567">
        <v>7270</v>
      </c>
      <c r="B2641" s="568">
        <v>5</v>
      </c>
      <c r="C2641" s="3" t="str">
        <f t="shared" si="41"/>
        <v>1 - National</v>
      </c>
    </row>
    <row r="2642" spans="1:3">
      <c r="A2642" s="567">
        <v>7275</v>
      </c>
      <c r="B2642" s="568">
        <v>2</v>
      </c>
      <c r="C2642" s="3" t="str">
        <f t="shared" si="41"/>
        <v>1 - National</v>
      </c>
    </row>
    <row r="2643" spans="1:3">
      <c r="A2643" s="567">
        <v>7276</v>
      </c>
      <c r="B2643" s="568">
        <v>2</v>
      </c>
      <c r="C2643" s="3" t="str">
        <f t="shared" si="41"/>
        <v>1 - National</v>
      </c>
    </row>
    <row r="2644" spans="1:3">
      <c r="A2644" s="567">
        <v>7277</v>
      </c>
      <c r="B2644" s="568">
        <v>2</v>
      </c>
      <c r="C2644" s="3" t="str">
        <f t="shared" si="41"/>
        <v>1 - National</v>
      </c>
    </row>
    <row r="2645" spans="1:3">
      <c r="A2645" s="567">
        <v>7290</v>
      </c>
      <c r="B2645" s="568">
        <v>2</v>
      </c>
      <c r="C2645" s="3" t="str">
        <f t="shared" si="41"/>
        <v>1 - National</v>
      </c>
    </row>
    <row r="2646" spans="1:3">
      <c r="A2646" s="567">
        <v>7291</v>
      </c>
      <c r="B2646" s="568">
        <v>2</v>
      </c>
      <c r="C2646" s="3" t="str">
        <f t="shared" si="41"/>
        <v>1 - National</v>
      </c>
    </row>
    <row r="2647" spans="1:3">
      <c r="A2647" s="567">
        <v>7292</v>
      </c>
      <c r="B2647" s="568">
        <v>2</v>
      </c>
      <c r="C2647" s="3" t="str">
        <f t="shared" si="41"/>
        <v>1 - National</v>
      </c>
    </row>
    <row r="2648" spans="1:3">
      <c r="A2648" s="567">
        <v>7300</v>
      </c>
      <c r="B2648" s="568">
        <v>2</v>
      </c>
      <c r="C2648" s="3" t="str">
        <f t="shared" si="41"/>
        <v>1 - National</v>
      </c>
    </row>
    <row r="2649" spans="1:3">
      <c r="A2649" s="567">
        <v>7301</v>
      </c>
      <c r="B2649" s="568">
        <v>5</v>
      </c>
      <c r="C2649" s="3" t="str">
        <f t="shared" si="41"/>
        <v>1 - National</v>
      </c>
    </row>
    <row r="2650" spans="1:3">
      <c r="A2650" s="567">
        <v>7302</v>
      </c>
      <c r="B2650" s="568">
        <v>5</v>
      </c>
      <c r="C2650" s="3" t="str">
        <f t="shared" si="41"/>
        <v>1 - National</v>
      </c>
    </row>
    <row r="2651" spans="1:3">
      <c r="A2651" s="567">
        <v>7303</v>
      </c>
      <c r="B2651" s="568">
        <v>5</v>
      </c>
      <c r="C2651" s="3" t="str">
        <f t="shared" si="41"/>
        <v>1 - National</v>
      </c>
    </row>
    <row r="2652" spans="1:3">
      <c r="A2652" s="567">
        <v>7304</v>
      </c>
      <c r="B2652" s="568">
        <v>6</v>
      </c>
      <c r="C2652" s="3" t="str">
        <f t="shared" si="41"/>
        <v>2 - National Remote</v>
      </c>
    </row>
    <row r="2653" spans="1:3">
      <c r="A2653" s="567">
        <v>7305</v>
      </c>
      <c r="B2653" s="568">
        <v>5</v>
      </c>
      <c r="C2653" s="3" t="str">
        <f t="shared" si="41"/>
        <v>1 - National</v>
      </c>
    </row>
    <row r="2654" spans="1:3">
      <c r="A2654" s="567">
        <v>7306</v>
      </c>
      <c r="B2654" s="568">
        <v>3</v>
      </c>
      <c r="C2654" s="3" t="str">
        <f t="shared" si="41"/>
        <v>1 - National</v>
      </c>
    </row>
    <row r="2655" spans="1:3">
      <c r="A2655" s="567">
        <v>7307</v>
      </c>
      <c r="B2655" s="568">
        <v>5</v>
      </c>
      <c r="C2655" s="3" t="str">
        <f t="shared" si="41"/>
        <v>1 - National</v>
      </c>
    </row>
    <row r="2656" spans="1:3">
      <c r="A2656" s="567">
        <v>7310</v>
      </c>
      <c r="B2656" s="568">
        <v>3</v>
      </c>
      <c r="C2656" s="3" t="str">
        <f t="shared" si="41"/>
        <v>1 - National</v>
      </c>
    </row>
    <row r="2657" spans="1:3">
      <c r="A2657" s="567">
        <v>7315</v>
      </c>
      <c r="B2657" s="568">
        <v>4</v>
      </c>
      <c r="C2657" s="3" t="str">
        <f t="shared" si="41"/>
        <v>1 - National</v>
      </c>
    </row>
    <row r="2658" spans="1:3">
      <c r="A2658" s="567">
        <v>7316</v>
      </c>
      <c r="B2658" s="568">
        <v>3</v>
      </c>
      <c r="C2658" s="3" t="str">
        <f t="shared" si="41"/>
        <v>1 - National</v>
      </c>
    </row>
    <row r="2659" spans="1:3">
      <c r="A2659" s="567">
        <v>7320</v>
      </c>
      <c r="B2659" s="568">
        <v>3</v>
      </c>
      <c r="C2659" s="3" t="str">
        <f t="shared" si="41"/>
        <v>1 - National</v>
      </c>
    </row>
    <row r="2660" spans="1:3">
      <c r="A2660" s="567">
        <v>7321</v>
      </c>
      <c r="B2660" s="568">
        <v>5</v>
      </c>
      <c r="C2660" s="3" t="str">
        <f t="shared" si="41"/>
        <v>1 - National</v>
      </c>
    </row>
    <row r="2661" spans="1:3">
      <c r="A2661" s="567">
        <v>7322</v>
      </c>
      <c r="B2661" s="568">
        <v>3</v>
      </c>
      <c r="C2661" s="3" t="str">
        <f t="shared" si="41"/>
        <v>1 - National</v>
      </c>
    </row>
    <row r="2662" spans="1:3">
      <c r="A2662" s="567">
        <v>7325</v>
      </c>
      <c r="B2662" s="568">
        <v>5</v>
      </c>
      <c r="C2662" s="3" t="str">
        <f t="shared" si="41"/>
        <v>1 - National</v>
      </c>
    </row>
    <row r="2663" spans="1:3">
      <c r="A2663" s="567">
        <v>7330</v>
      </c>
      <c r="B2663" s="568">
        <v>6</v>
      </c>
      <c r="C2663" s="3" t="str">
        <f t="shared" si="41"/>
        <v>2 - National Remote</v>
      </c>
    </row>
    <row r="2664" spans="1:3">
      <c r="A2664" s="567">
        <v>7331</v>
      </c>
      <c r="B2664" s="568">
        <v>5</v>
      </c>
      <c r="C2664" s="3" t="str">
        <f t="shared" si="41"/>
        <v>1 - National</v>
      </c>
    </row>
    <row r="2665" spans="1:3">
      <c r="A2665" s="567">
        <v>7466</v>
      </c>
      <c r="B2665" s="568">
        <v>6</v>
      </c>
      <c r="C2665" s="3" t="str">
        <f t="shared" si="41"/>
        <v>2 - National Remote</v>
      </c>
    </row>
    <row r="2666" spans="1:3">
      <c r="A2666" s="567">
        <v>7467</v>
      </c>
      <c r="B2666" s="568">
        <v>6</v>
      </c>
      <c r="C2666" s="3" t="str">
        <f t="shared" si="41"/>
        <v>2 - National Remote</v>
      </c>
    </row>
    <row r="2667" spans="1:3">
      <c r="A2667" s="568">
        <v>7468</v>
      </c>
      <c r="B2667" s="568">
        <v>6</v>
      </c>
      <c r="C2667" s="3" t="str">
        <f t="shared" si="41"/>
        <v>2 - National Remote</v>
      </c>
    </row>
    <row r="2668" spans="1:3">
      <c r="A2668" s="567">
        <v>7469</v>
      </c>
      <c r="B2668" s="568">
        <v>6</v>
      </c>
      <c r="C2668" s="3" t="str">
        <f t="shared" si="41"/>
        <v>2 - National Remote</v>
      </c>
    </row>
    <row r="2669" spans="1:3">
      <c r="A2669" s="567">
        <v>7470</v>
      </c>
      <c r="B2669" s="568">
        <v>6</v>
      </c>
      <c r="C2669" s="3" t="str">
        <f t="shared" si="41"/>
        <v>2 - National Remote</v>
      </c>
    </row>
    <row r="2671" spans="1:3">
      <c r="C2671" s="3"/>
    </row>
    <row r="2672" spans="1:3">
      <c r="C2672" s="3"/>
    </row>
    <row r="2673" spans="3:3">
      <c r="C2673" s="3"/>
    </row>
    <row r="2674" spans="3:3">
      <c r="C2674" s="3"/>
    </row>
    <row r="2675" spans="3:3">
      <c r="C2675" s="3"/>
    </row>
    <row r="2676" spans="3:3">
      <c r="C2676" s="3"/>
    </row>
    <row r="2677" spans="3:3">
      <c r="C2677" s="3"/>
    </row>
    <row r="2678" spans="3:3">
      <c r="C2678" s="3"/>
    </row>
    <row r="2679" spans="3:3">
      <c r="C2679" s="3"/>
    </row>
    <row r="2680" spans="3:3">
      <c r="C2680" s="3"/>
    </row>
    <row r="2681" spans="3:3">
      <c r="C2681" s="3"/>
    </row>
    <row r="2682" spans="3:3">
      <c r="C2682" s="3"/>
    </row>
    <row r="2683" spans="3:3">
      <c r="C2683" s="3"/>
    </row>
    <row r="2684" spans="3:3">
      <c r="C2684" s="3"/>
    </row>
    <row r="2685" spans="3:3">
      <c r="C2685" s="3"/>
    </row>
    <row r="2686" spans="3:3">
      <c r="C2686" s="3"/>
    </row>
    <row r="2687" spans="3:3">
      <c r="C2687" s="3"/>
    </row>
    <row r="2688" spans="3:3">
      <c r="C2688" s="3"/>
    </row>
    <row r="2689" spans="3:3">
      <c r="C2689" s="3"/>
    </row>
    <row r="2690" spans="3:3">
      <c r="C2690" s="3"/>
    </row>
    <row r="2691" spans="3:3">
      <c r="C2691" s="3"/>
    </row>
    <row r="2692" spans="3:3">
      <c r="C2692" s="3"/>
    </row>
    <row r="2693" spans="3:3">
      <c r="C2693" s="3"/>
    </row>
    <row r="2694" spans="3:3">
      <c r="C2694" s="3"/>
    </row>
    <row r="2695" spans="3:3">
      <c r="C2695" s="3"/>
    </row>
    <row r="2696" spans="3:3">
      <c r="C2696" s="3"/>
    </row>
    <row r="2697" spans="3:3">
      <c r="C2697" s="3"/>
    </row>
    <row r="2698" spans="3:3">
      <c r="C2698" s="3"/>
    </row>
    <row r="2699" spans="3:3">
      <c r="C2699" s="3"/>
    </row>
    <row r="2700" spans="3:3">
      <c r="C2700" s="3"/>
    </row>
    <row r="2701" spans="3:3">
      <c r="C2701" s="3"/>
    </row>
    <row r="2702" spans="3:3">
      <c r="C2702" s="3"/>
    </row>
    <row r="2703" spans="3:3">
      <c r="C2703" s="3"/>
    </row>
    <row r="2704" spans="3:3">
      <c r="C2704" s="3"/>
    </row>
    <row r="2705" spans="3:3">
      <c r="C2705" s="3"/>
    </row>
    <row r="2706" spans="3:3">
      <c r="C2706" s="3"/>
    </row>
    <row r="2707" spans="3:3">
      <c r="C2707" s="3"/>
    </row>
    <row r="2708" spans="3:3">
      <c r="C2708" s="3"/>
    </row>
    <row r="2709" spans="3:3">
      <c r="C2709" s="3"/>
    </row>
    <row r="2710" spans="3:3">
      <c r="C2710" s="3"/>
    </row>
    <row r="2711" spans="3:3">
      <c r="C2711" s="3"/>
    </row>
    <row r="2712" spans="3:3">
      <c r="C2712" s="3"/>
    </row>
    <row r="2713" spans="3:3">
      <c r="C2713" s="3"/>
    </row>
    <row r="2714" spans="3:3">
      <c r="C2714" s="3"/>
    </row>
    <row r="2715" spans="3:3">
      <c r="C2715" s="3"/>
    </row>
    <row r="2716" spans="3:3">
      <c r="C2716" s="3"/>
    </row>
    <row r="2717" spans="3:3">
      <c r="C2717" s="3"/>
    </row>
    <row r="2718" spans="3:3">
      <c r="C2718" s="3"/>
    </row>
    <row r="2719" spans="3:3">
      <c r="C2719" s="3"/>
    </row>
    <row r="2720" spans="3:3">
      <c r="C2720" s="3"/>
    </row>
    <row r="2721" spans="3:3">
      <c r="C2721" s="3"/>
    </row>
    <row r="2722" spans="3:3">
      <c r="C2722" s="3"/>
    </row>
    <row r="2723" spans="3:3">
      <c r="C2723" s="3"/>
    </row>
    <row r="2724" spans="3:3">
      <c r="C2724" s="3"/>
    </row>
    <row r="2725" spans="3:3">
      <c r="C2725" s="3"/>
    </row>
    <row r="2726" spans="3:3">
      <c r="C2726" s="3"/>
    </row>
    <row r="2727" spans="3:3">
      <c r="C2727" s="3"/>
    </row>
    <row r="2728" spans="3:3">
      <c r="C2728" s="3"/>
    </row>
    <row r="2729" spans="3:3">
      <c r="C2729" s="3"/>
    </row>
    <row r="2730" spans="3:3">
      <c r="C2730" s="3"/>
    </row>
    <row r="2731" spans="3:3">
      <c r="C2731" s="3"/>
    </row>
    <row r="2732" spans="3:3">
      <c r="C2732" s="3"/>
    </row>
    <row r="2733" spans="3:3">
      <c r="C2733" s="3"/>
    </row>
    <row r="2734" spans="3:3">
      <c r="C2734" s="3"/>
    </row>
    <row r="2735" spans="3:3">
      <c r="C2735" s="3"/>
    </row>
    <row r="2736" spans="3:3">
      <c r="C2736" s="3"/>
    </row>
    <row r="2737" spans="3:3">
      <c r="C2737" s="3"/>
    </row>
    <row r="2738" spans="3:3">
      <c r="C2738" s="3"/>
    </row>
    <row r="2739" spans="3:3">
      <c r="C2739" s="3"/>
    </row>
    <row r="2740" spans="3:3">
      <c r="C2740" s="3"/>
    </row>
    <row r="2741" spans="3:3">
      <c r="C2741" s="3"/>
    </row>
    <row r="2742" spans="3:3">
      <c r="C2742" s="3"/>
    </row>
    <row r="2743" spans="3:3">
      <c r="C2743" s="3"/>
    </row>
    <row r="2744" spans="3:3">
      <c r="C2744" s="3"/>
    </row>
    <row r="2745" spans="3:3">
      <c r="C2745" s="3"/>
    </row>
    <row r="2746" spans="3:3">
      <c r="C2746" s="3"/>
    </row>
    <row r="2747" spans="3:3">
      <c r="C2747" s="3"/>
    </row>
    <row r="2748" spans="3:3">
      <c r="C2748" s="3"/>
    </row>
    <row r="2749" spans="3:3">
      <c r="C2749" s="3"/>
    </row>
    <row r="2750" spans="3:3">
      <c r="C2750" s="3"/>
    </row>
    <row r="2751" spans="3:3">
      <c r="C2751" s="3"/>
    </row>
    <row r="2752" spans="3:3">
      <c r="C2752" s="3"/>
    </row>
    <row r="2753" spans="3:3">
      <c r="C2753" s="3"/>
    </row>
    <row r="2754" spans="3:3">
      <c r="C2754" s="3"/>
    </row>
    <row r="2755" spans="3:3">
      <c r="C2755" s="3"/>
    </row>
    <row r="2756" spans="3:3">
      <c r="C2756" s="3"/>
    </row>
    <row r="2757" spans="3:3">
      <c r="C2757" s="3"/>
    </row>
    <row r="2758" spans="3:3">
      <c r="C2758" s="3"/>
    </row>
    <row r="2759" spans="3:3">
      <c r="C2759" s="3"/>
    </row>
    <row r="2760" spans="3:3">
      <c r="C2760" s="3"/>
    </row>
    <row r="2761" spans="3:3">
      <c r="C2761" s="3"/>
    </row>
    <row r="2762" spans="3:3">
      <c r="C2762" s="3"/>
    </row>
    <row r="2763" spans="3:3">
      <c r="C2763" s="3"/>
    </row>
    <row r="2764" spans="3:3">
      <c r="C2764" s="3"/>
    </row>
    <row r="2765" spans="3:3">
      <c r="C2765" s="3"/>
    </row>
    <row r="2766" spans="3:3">
      <c r="C2766" s="3"/>
    </row>
    <row r="2767" spans="3:3">
      <c r="C2767" s="3"/>
    </row>
    <row r="2768" spans="3:3">
      <c r="C2768" s="3"/>
    </row>
    <row r="2769" spans="3:3">
      <c r="C2769" s="3"/>
    </row>
    <row r="2770" spans="3:3">
      <c r="C2770" s="3"/>
    </row>
    <row r="2771" spans="3:3">
      <c r="C2771" s="3"/>
    </row>
    <row r="2772" spans="3:3">
      <c r="C2772" s="3"/>
    </row>
    <row r="2773" spans="3:3">
      <c r="C2773" s="3"/>
    </row>
    <row r="2774" spans="3:3">
      <c r="C2774" s="3"/>
    </row>
    <row r="2775" spans="3:3">
      <c r="C2775" s="3"/>
    </row>
    <row r="2776" spans="3:3">
      <c r="C2776" s="3"/>
    </row>
    <row r="2777" spans="3:3">
      <c r="C2777" s="3"/>
    </row>
    <row r="2778" spans="3:3">
      <c r="C2778" s="3"/>
    </row>
    <row r="2779" spans="3:3">
      <c r="C2779" s="3"/>
    </row>
    <row r="2780" spans="3:3">
      <c r="C2780" s="3"/>
    </row>
    <row r="2781" spans="3:3">
      <c r="C2781" s="3"/>
    </row>
    <row r="2782" spans="3:3">
      <c r="C2782" s="3"/>
    </row>
    <row r="2783" spans="3:3">
      <c r="C2783" s="3"/>
    </row>
    <row r="2784" spans="3:3">
      <c r="C2784" s="3"/>
    </row>
    <row r="2785" spans="3:3">
      <c r="C2785" s="3"/>
    </row>
    <row r="2786" spans="3:3">
      <c r="C2786" s="3"/>
    </row>
    <row r="2787" spans="3:3">
      <c r="C2787" s="3"/>
    </row>
    <row r="2788" spans="3:3">
      <c r="C2788" s="3"/>
    </row>
    <row r="2789" spans="3:3">
      <c r="C2789" s="3"/>
    </row>
    <row r="2790" spans="3:3">
      <c r="C2790" s="3"/>
    </row>
    <row r="2791" spans="3:3">
      <c r="C2791" s="3"/>
    </row>
    <row r="2792" spans="3:3">
      <c r="C2792" s="3"/>
    </row>
    <row r="2793" spans="3:3">
      <c r="C2793" s="3"/>
    </row>
    <row r="2794" spans="3:3">
      <c r="C2794" s="3"/>
    </row>
    <row r="2795" spans="3:3">
      <c r="C2795" s="3"/>
    </row>
    <row r="2796" spans="3:3">
      <c r="C2796" s="3"/>
    </row>
    <row r="2797" spans="3:3">
      <c r="C2797" s="3"/>
    </row>
    <row r="2798" spans="3:3">
      <c r="C2798" s="3"/>
    </row>
    <row r="2799" spans="3:3">
      <c r="C2799" s="3"/>
    </row>
    <row r="2800" spans="3:3">
      <c r="C2800" s="3"/>
    </row>
    <row r="2801" spans="3:3">
      <c r="C2801" s="3"/>
    </row>
    <row r="2802" spans="3:3">
      <c r="C2802" s="3"/>
    </row>
    <row r="2803" spans="3:3">
      <c r="C2803" s="3"/>
    </row>
    <row r="2804" spans="3:3">
      <c r="C2804" s="3"/>
    </row>
    <row r="2805" spans="3:3">
      <c r="C2805" s="3"/>
    </row>
    <row r="2806" spans="3:3">
      <c r="C2806" s="3"/>
    </row>
    <row r="2807" spans="3:3">
      <c r="C2807" s="3"/>
    </row>
    <row r="2808" spans="3:3">
      <c r="C2808" s="3"/>
    </row>
    <row r="2809" spans="3:3">
      <c r="C2809" s="3"/>
    </row>
    <row r="2810" spans="3:3">
      <c r="C2810" s="3"/>
    </row>
    <row r="2811" spans="3:3">
      <c r="C2811" s="3"/>
    </row>
    <row r="2812" spans="3:3">
      <c r="C2812" s="3"/>
    </row>
    <row r="2813" spans="3:3">
      <c r="C2813" s="3"/>
    </row>
    <row r="2814" spans="3:3">
      <c r="C2814" s="3"/>
    </row>
    <row r="2815" spans="3:3">
      <c r="C2815" s="3"/>
    </row>
    <row r="2816" spans="3:3">
      <c r="C2816" s="3"/>
    </row>
    <row r="2817" spans="3:3">
      <c r="C2817" s="3"/>
    </row>
    <row r="2818" spans="3:3">
      <c r="C2818" s="3"/>
    </row>
    <row r="2819" spans="3:3">
      <c r="C2819" s="3"/>
    </row>
    <row r="2820" spans="3:3">
      <c r="C2820" s="3"/>
    </row>
    <row r="2821" spans="3:3">
      <c r="C2821" s="3"/>
    </row>
    <row r="2822" spans="3:3">
      <c r="C2822" s="3"/>
    </row>
    <row r="2823" spans="3:3">
      <c r="C2823" s="3"/>
    </row>
    <row r="2824" spans="3:3">
      <c r="C2824" s="3"/>
    </row>
    <row r="2825" spans="3:3">
      <c r="C2825" s="3"/>
    </row>
    <row r="2826" spans="3:3">
      <c r="C2826" s="3"/>
    </row>
    <row r="2827" spans="3:3">
      <c r="C2827" s="3"/>
    </row>
    <row r="2828" spans="3:3">
      <c r="C2828" s="3"/>
    </row>
    <row r="2829" spans="3:3">
      <c r="C2829" s="3"/>
    </row>
    <row r="2830" spans="3:3">
      <c r="C2830" s="3"/>
    </row>
    <row r="2831" spans="3:3">
      <c r="C2831" s="3"/>
    </row>
    <row r="2832" spans="3:3">
      <c r="C2832" s="3"/>
    </row>
    <row r="2833" spans="3:3">
      <c r="C2833" s="3"/>
    </row>
    <row r="2834" spans="3:3">
      <c r="C2834" s="3"/>
    </row>
    <row r="2835" spans="3:3">
      <c r="C2835" s="3"/>
    </row>
    <row r="2836" spans="3:3">
      <c r="C2836" s="3"/>
    </row>
    <row r="2837" spans="3:3">
      <c r="C2837" s="3"/>
    </row>
    <row r="2838" spans="3:3">
      <c r="C2838" s="3"/>
    </row>
    <row r="2839" spans="3:3">
      <c r="C2839" s="3"/>
    </row>
    <row r="2840" spans="3:3">
      <c r="C2840" s="3"/>
    </row>
    <row r="2841" spans="3:3">
      <c r="C2841" s="3"/>
    </row>
    <row r="2842" spans="3:3">
      <c r="C2842" s="3"/>
    </row>
    <row r="2843" spans="3:3">
      <c r="C2843" s="3"/>
    </row>
    <row r="2844" spans="3:3">
      <c r="C2844" s="3"/>
    </row>
    <row r="2845" spans="3:3">
      <c r="C2845" s="3"/>
    </row>
    <row r="2846" spans="3:3">
      <c r="C2846" s="3"/>
    </row>
    <row r="2847" spans="3:3">
      <c r="C2847" s="3"/>
    </row>
    <row r="2848" spans="3:3">
      <c r="C2848" s="3"/>
    </row>
    <row r="2849" spans="3:3">
      <c r="C2849" s="3"/>
    </row>
    <row r="2850" spans="3:3">
      <c r="C2850" s="3"/>
    </row>
    <row r="2851" spans="3:3">
      <c r="C2851" s="3"/>
    </row>
    <row r="2852" spans="3:3">
      <c r="C2852" s="3"/>
    </row>
    <row r="2853" spans="3:3">
      <c r="C2853" s="3"/>
    </row>
    <row r="2854" spans="3:3">
      <c r="C2854" s="3"/>
    </row>
    <row r="2855" spans="3:3">
      <c r="C2855" s="3"/>
    </row>
    <row r="2856" spans="3:3">
      <c r="C2856" s="3"/>
    </row>
    <row r="2857" spans="3:3">
      <c r="C2857" s="3"/>
    </row>
    <row r="2858" spans="3:3">
      <c r="C2858" s="3"/>
    </row>
    <row r="2859" spans="3:3">
      <c r="C2859" s="3"/>
    </row>
    <row r="2860" spans="3:3">
      <c r="C2860" s="3"/>
    </row>
    <row r="2861" spans="3:3">
      <c r="C2861" s="3"/>
    </row>
    <row r="2862" spans="3:3">
      <c r="C2862" s="3"/>
    </row>
    <row r="2863" spans="3:3">
      <c r="C2863" s="3"/>
    </row>
    <row r="2864" spans="3:3">
      <c r="C2864" s="3"/>
    </row>
    <row r="2865" spans="3:3">
      <c r="C2865" s="3"/>
    </row>
    <row r="2866" spans="3:3">
      <c r="C2866" s="3"/>
    </row>
    <row r="2867" spans="3:3">
      <c r="C2867" s="3"/>
    </row>
    <row r="2868" spans="3:3">
      <c r="C2868" s="3"/>
    </row>
    <row r="2869" spans="3:3">
      <c r="C2869" s="3"/>
    </row>
    <row r="2870" spans="3:3">
      <c r="C2870" s="3"/>
    </row>
    <row r="2871" spans="3:3">
      <c r="C2871" s="3"/>
    </row>
    <row r="2872" spans="3:3">
      <c r="C2872" s="3"/>
    </row>
    <row r="2873" spans="3:3">
      <c r="C2873" s="3"/>
    </row>
    <row r="2874" spans="3:3">
      <c r="C2874" s="3"/>
    </row>
    <row r="2875" spans="3:3">
      <c r="C2875" s="3"/>
    </row>
    <row r="2876" spans="3:3">
      <c r="C2876" s="3"/>
    </row>
    <row r="2877" spans="3:3">
      <c r="C2877" s="3"/>
    </row>
    <row r="2878" spans="3:3">
      <c r="C2878" s="3"/>
    </row>
    <row r="2879" spans="3:3">
      <c r="C2879" s="3"/>
    </row>
    <row r="2880" spans="3:3">
      <c r="C2880" s="3"/>
    </row>
    <row r="2881" spans="3:3">
      <c r="C2881" s="3"/>
    </row>
    <row r="2882" spans="3:3">
      <c r="C2882" s="3"/>
    </row>
    <row r="2883" spans="3:3">
      <c r="C2883" s="3"/>
    </row>
    <row r="2884" spans="3:3">
      <c r="C2884" s="3"/>
    </row>
    <row r="2885" spans="3:3">
      <c r="C2885" s="3"/>
    </row>
    <row r="2886" spans="3:3">
      <c r="C2886" s="3"/>
    </row>
    <row r="2887" spans="3:3">
      <c r="C2887" s="3"/>
    </row>
    <row r="2888" spans="3:3">
      <c r="C2888" s="3"/>
    </row>
    <row r="2889" spans="3:3">
      <c r="C2889" s="3"/>
    </row>
    <row r="2890" spans="3:3">
      <c r="C2890" s="3"/>
    </row>
    <row r="2891" spans="3:3">
      <c r="C2891" s="3"/>
    </row>
    <row r="2892" spans="3:3">
      <c r="C2892" s="3"/>
    </row>
    <row r="2893" spans="3:3">
      <c r="C2893" s="3"/>
    </row>
    <row r="2894" spans="3:3">
      <c r="C2894" s="3"/>
    </row>
    <row r="2895" spans="3:3">
      <c r="C2895" s="3"/>
    </row>
    <row r="2896" spans="3:3">
      <c r="C2896" s="3"/>
    </row>
    <row r="2897" spans="3:3">
      <c r="C2897" s="3"/>
    </row>
    <row r="2898" spans="3:3">
      <c r="C2898" s="3"/>
    </row>
    <row r="2899" spans="3:3">
      <c r="C2899" s="3"/>
    </row>
    <row r="2900" spans="3:3">
      <c r="C2900" s="3"/>
    </row>
    <row r="2901" spans="3:3">
      <c r="C2901" s="3"/>
    </row>
    <row r="2902" spans="3:3">
      <c r="C2902" s="3"/>
    </row>
    <row r="2903" spans="3:3">
      <c r="C2903" s="3"/>
    </row>
    <row r="2904" spans="3:3">
      <c r="C2904" s="3"/>
    </row>
    <row r="2905" spans="3:3">
      <c r="C2905" s="3"/>
    </row>
    <row r="2906" spans="3:3">
      <c r="C2906" s="3"/>
    </row>
    <row r="2907" spans="3:3">
      <c r="C2907" s="3"/>
    </row>
    <row r="2908" spans="3:3">
      <c r="C2908" s="3"/>
    </row>
    <row r="2909" spans="3:3">
      <c r="C2909" s="3"/>
    </row>
    <row r="2910" spans="3:3">
      <c r="C2910" s="3"/>
    </row>
    <row r="2911" spans="3:3">
      <c r="C2911" s="3"/>
    </row>
    <row r="2912" spans="3:3">
      <c r="C2912" s="3"/>
    </row>
    <row r="2913" spans="3:3">
      <c r="C2913" s="3"/>
    </row>
    <row r="2914" spans="3:3">
      <c r="C2914" s="3"/>
    </row>
    <row r="2915" spans="3:3">
      <c r="C2915" s="3"/>
    </row>
    <row r="2916" spans="3:3">
      <c r="C2916" s="3"/>
    </row>
    <row r="2917" spans="3:3">
      <c r="C2917" s="3"/>
    </row>
    <row r="2918" spans="3:3">
      <c r="C2918" s="3"/>
    </row>
    <row r="2919" spans="3:3">
      <c r="C2919" s="3"/>
    </row>
    <row r="2920" spans="3:3">
      <c r="C2920" s="3"/>
    </row>
    <row r="2921" spans="3:3">
      <c r="C2921" s="3"/>
    </row>
    <row r="2922" spans="3:3">
      <c r="C2922" s="3"/>
    </row>
    <row r="2923" spans="3:3">
      <c r="C2923" s="3"/>
    </row>
    <row r="2924" spans="3:3">
      <c r="C2924" s="3"/>
    </row>
    <row r="2925" spans="3:3">
      <c r="C2925" s="3"/>
    </row>
    <row r="2926" spans="3:3">
      <c r="C2926" s="3"/>
    </row>
    <row r="2927" spans="3:3">
      <c r="C2927" s="3"/>
    </row>
    <row r="2928" spans="3:3">
      <c r="C2928" s="3"/>
    </row>
    <row r="2929" spans="3:3">
      <c r="C2929" s="3"/>
    </row>
    <row r="2930" spans="3:3">
      <c r="C2930" s="3"/>
    </row>
    <row r="2931" spans="3:3">
      <c r="C2931" s="3"/>
    </row>
    <row r="2932" spans="3:3">
      <c r="C2932" s="3"/>
    </row>
    <row r="2933" spans="3:3">
      <c r="C2933" s="3"/>
    </row>
    <row r="2934" spans="3:3">
      <c r="C2934" s="3"/>
    </row>
    <row r="2935" spans="3:3">
      <c r="C2935" s="3"/>
    </row>
    <row r="2936" spans="3:3">
      <c r="C2936" s="3"/>
    </row>
    <row r="2937" spans="3:3">
      <c r="C2937" s="3"/>
    </row>
    <row r="2938" spans="3:3">
      <c r="C2938" s="3"/>
    </row>
    <row r="2939" spans="3:3">
      <c r="C2939" s="3"/>
    </row>
    <row r="2940" spans="3:3">
      <c r="C2940" s="3"/>
    </row>
    <row r="2941" spans="3:3">
      <c r="C2941" s="3"/>
    </row>
    <row r="2942" spans="3:3">
      <c r="C2942" s="3"/>
    </row>
    <row r="2943" spans="3:3">
      <c r="C2943" s="3"/>
    </row>
    <row r="2944" spans="3:3">
      <c r="C2944" s="3"/>
    </row>
    <row r="2945" spans="3:3">
      <c r="C2945" s="3"/>
    </row>
    <row r="2946" spans="3:3">
      <c r="C2946" s="3"/>
    </row>
    <row r="2947" spans="3:3">
      <c r="C2947" s="3"/>
    </row>
    <row r="2948" spans="3:3">
      <c r="C2948" s="3"/>
    </row>
    <row r="2949" spans="3:3">
      <c r="C2949" s="3"/>
    </row>
    <row r="2950" spans="3:3">
      <c r="C2950" s="3"/>
    </row>
    <row r="2951" spans="3:3">
      <c r="C2951" s="3"/>
    </row>
    <row r="2952" spans="3:3">
      <c r="C2952" s="3"/>
    </row>
    <row r="2953" spans="3:3">
      <c r="C2953" s="3"/>
    </row>
    <row r="2954" spans="3:3">
      <c r="C2954" s="3"/>
    </row>
    <row r="2955" spans="3:3">
      <c r="C2955" s="3"/>
    </row>
    <row r="2956" spans="3:3">
      <c r="C2956" s="3"/>
    </row>
    <row r="2957" spans="3:3">
      <c r="C2957" s="3"/>
    </row>
    <row r="2958" spans="3:3">
      <c r="C2958" s="3"/>
    </row>
    <row r="2959" spans="3:3">
      <c r="C2959" s="3"/>
    </row>
    <row r="2960" spans="3:3">
      <c r="C2960" s="3"/>
    </row>
    <row r="2961" spans="3:3">
      <c r="C2961" s="3"/>
    </row>
    <row r="2962" spans="3:3">
      <c r="C2962" s="3"/>
    </row>
    <row r="2963" spans="3:3">
      <c r="C2963" s="3"/>
    </row>
    <row r="2964" spans="3:3">
      <c r="C2964" s="3"/>
    </row>
    <row r="2965" spans="3:3">
      <c r="C2965" s="3"/>
    </row>
    <row r="2966" spans="3:3">
      <c r="C2966" s="3"/>
    </row>
    <row r="2967" spans="3:3">
      <c r="C2967" s="3"/>
    </row>
    <row r="2968" spans="3:3">
      <c r="C2968" s="3"/>
    </row>
    <row r="2969" spans="3:3">
      <c r="C2969" s="3"/>
    </row>
    <row r="2970" spans="3:3">
      <c r="C2970" s="3"/>
    </row>
    <row r="2971" spans="3:3">
      <c r="C2971" s="3"/>
    </row>
    <row r="2972" spans="3:3">
      <c r="C2972" s="3"/>
    </row>
    <row r="2973" spans="3:3">
      <c r="C2973" s="3"/>
    </row>
    <row r="2974" spans="3:3">
      <c r="C2974" s="3"/>
    </row>
    <row r="2975" spans="3:3">
      <c r="C2975" s="3"/>
    </row>
    <row r="2976" spans="3:3">
      <c r="C2976" s="3"/>
    </row>
    <row r="2977" spans="3:3">
      <c r="C2977" s="3"/>
    </row>
    <row r="2978" spans="3:3">
      <c r="C2978" s="3"/>
    </row>
    <row r="2979" spans="3:3">
      <c r="C2979" s="3"/>
    </row>
    <row r="2980" spans="3:3">
      <c r="C2980" s="3"/>
    </row>
    <row r="2981" spans="3:3">
      <c r="C2981" s="3"/>
    </row>
    <row r="2982" spans="3:3">
      <c r="C2982" s="3"/>
    </row>
    <row r="2983" spans="3:3">
      <c r="C2983" s="3"/>
    </row>
    <row r="2984" spans="3:3">
      <c r="C2984" s="3"/>
    </row>
    <row r="2985" spans="3:3">
      <c r="C2985" s="3"/>
    </row>
    <row r="2986" spans="3:3">
      <c r="C2986" s="3"/>
    </row>
    <row r="2987" spans="3:3">
      <c r="C2987" s="3"/>
    </row>
    <row r="2988" spans="3:3">
      <c r="C2988" s="3"/>
    </row>
    <row r="2989" spans="3:3">
      <c r="C2989" s="3"/>
    </row>
    <row r="2990" spans="3:3">
      <c r="C2990" s="3"/>
    </row>
    <row r="2991" spans="3:3">
      <c r="C2991" s="3"/>
    </row>
    <row r="2992" spans="3:3">
      <c r="C2992" s="3"/>
    </row>
    <row r="2993" spans="3:3">
      <c r="C2993" s="3"/>
    </row>
    <row r="2994" spans="3:3">
      <c r="C2994" s="3"/>
    </row>
    <row r="2995" spans="3:3">
      <c r="C2995" s="3"/>
    </row>
    <row r="2996" spans="3:3">
      <c r="C2996" s="3"/>
    </row>
    <row r="2997" spans="3:3">
      <c r="C2997" s="3"/>
    </row>
    <row r="2998" spans="3:3">
      <c r="C2998" s="3"/>
    </row>
    <row r="2999" spans="3:3">
      <c r="C2999" s="3"/>
    </row>
    <row r="3000" spans="3:3">
      <c r="C3000" s="3"/>
    </row>
    <row r="3001" spans="3:3">
      <c r="C3001" s="3"/>
    </row>
    <row r="3002" spans="3:3">
      <c r="C3002" s="3"/>
    </row>
    <row r="3003" spans="3:3">
      <c r="C3003" s="3"/>
    </row>
    <row r="3004" spans="3:3">
      <c r="C3004" s="3"/>
    </row>
    <row r="3005" spans="3:3">
      <c r="C3005" s="3"/>
    </row>
    <row r="3006" spans="3:3">
      <c r="C3006" s="3"/>
    </row>
    <row r="3007" spans="3:3">
      <c r="C3007" s="3"/>
    </row>
    <row r="3008" spans="3:3">
      <c r="C3008" s="3"/>
    </row>
    <row r="3009" spans="3:3">
      <c r="C3009" s="3"/>
    </row>
    <row r="3010" spans="3:3">
      <c r="C3010" s="3"/>
    </row>
    <row r="3011" spans="3:3">
      <c r="C3011" s="3"/>
    </row>
    <row r="3012" spans="3:3">
      <c r="C3012" s="3"/>
    </row>
    <row r="3013" spans="3:3">
      <c r="C3013" s="3"/>
    </row>
    <row r="3014" spans="3:3">
      <c r="C3014" s="3"/>
    </row>
    <row r="3015" spans="3:3">
      <c r="C3015" s="3"/>
    </row>
    <row r="3016" spans="3:3">
      <c r="C3016" s="3"/>
    </row>
    <row r="3017" spans="3:3">
      <c r="C3017" s="3"/>
    </row>
    <row r="3018" spans="3:3">
      <c r="C3018" s="3"/>
    </row>
    <row r="3019" spans="3:3">
      <c r="C3019" s="3"/>
    </row>
    <row r="3020" spans="3:3">
      <c r="C3020" s="3"/>
    </row>
    <row r="3021" spans="3:3">
      <c r="C3021" s="3"/>
    </row>
    <row r="3022" spans="3:3">
      <c r="C3022" s="3"/>
    </row>
    <row r="3023" spans="3:3">
      <c r="C3023" s="3"/>
    </row>
    <row r="3024" spans="3:3">
      <c r="C3024" s="3"/>
    </row>
    <row r="3025" spans="3:3">
      <c r="C3025" s="3"/>
    </row>
    <row r="3026" spans="3:3">
      <c r="C3026" s="3"/>
    </row>
    <row r="3027" spans="3:3">
      <c r="C3027" s="3"/>
    </row>
    <row r="3028" spans="3:3">
      <c r="C3028" s="3"/>
    </row>
    <row r="3029" spans="3:3">
      <c r="C3029" s="3"/>
    </row>
    <row r="3030" spans="3:3">
      <c r="C3030" s="3"/>
    </row>
    <row r="3031" spans="3:3">
      <c r="C3031" s="3"/>
    </row>
    <row r="3032" spans="3:3">
      <c r="C3032" s="3"/>
    </row>
    <row r="3033" spans="3:3">
      <c r="C3033" s="3"/>
    </row>
    <row r="3034" spans="3:3">
      <c r="C3034" s="3"/>
    </row>
    <row r="3035" spans="3:3">
      <c r="C3035" s="3"/>
    </row>
    <row r="3036" spans="3:3">
      <c r="C3036" s="3"/>
    </row>
    <row r="3037" spans="3:3">
      <c r="C3037" s="3"/>
    </row>
    <row r="3038" spans="3:3">
      <c r="C3038" s="3"/>
    </row>
    <row r="3039" spans="3:3">
      <c r="C3039" s="3"/>
    </row>
    <row r="3040" spans="3:3">
      <c r="C3040" s="3"/>
    </row>
    <row r="3041" spans="3:3">
      <c r="C3041" s="3"/>
    </row>
    <row r="3042" spans="3:3">
      <c r="C3042" s="3"/>
    </row>
    <row r="3043" spans="3:3">
      <c r="C3043" s="3"/>
    </row>
    <row r="3044" spans="3:3">
      <c r="C3044" s="3"/>
    </row>
    <row r="3045" spans="3:3">
      <c r="C3045" s="3"/>
    </row>
    <row r="3046" spans="3:3">
      <c r="C3046" s="3"/>
    </row>
    <row r="3047" spans="3:3">
      <c r="C3047" s="3"/>
    </row>
    <row r="3048" spans="3:3">
      <c r="C3048" s="3"/>
    </row>
    <row r="3049" spans="3:3">
      <c r="C3049" s="3"/>
    </row>
    <row r="3050" spans="3:3">
      <c r="C3050" s="3"/>
    </row>
    <row r="3051" spans="3:3">
      <c r="C3051" s="3"/>
    </row>
    <row r="3052" spans="3:3">
      <c r="C3052" s="3"/>
    </row>
    <row r="3053" spans="3:3">
      <c r="C3053" s="3"/>
    </row>
    <row r="3054" spans="3:3">
      <c r="C3054" s="3"/>
    </row>
    <row r="3055" spans="3:3">
      <c r="C3055" s="3"/>
    </row>
    <row r="3056" spans="3:3">
      <c r="C3056" s="3"/>
    </row>
    <row r="3057" spans="3:3">
      <c r="C3057" s="3"/>
    </row>
    <row r="3058" spans="3:3">
      <c r="C3058" s="3"/>
    </row>
    <row r="3059" spans="3:3">
      <c r="C3059" s="3"/>
    </row>
    <row r="3060" spans="3:3">
      <c r="C3060" s="3"/>
    </row>
    <row r="3061" spans="3:3">
      <c r="C3061" s="3"/>
    </row>
    <row r="3062" spans="3:3">
      <c r="C3062" s="3"/>
    </row>
    <row r="3063" spans="3:3">
      <c r="C3063" s="3"/>
    </row>
    <row r="3064" spans="3:3">
      <c r="C3064" s="3"/>
    </row>
    <row r="3065" spans="3:3">
      <c r="C3065" s="3"/>
    </row>
    <row r="3066" spans="3:3">
      <c r="C3066" s="3"/>
    </row>
    <row r="3067" spans="3:3">
      <c r="C3067" s="3"/>
    </row>
    <row r="3068" spans="3:3">
      <c r="C3068" s="3"/>
    </row>
    <row r="3069" spans="3:3">
      <c r="C3069" s="3"/>
    </row>
    <row r="3070" spans="3:3">
      <c r="C3070" s="3"/>
    </row>
    <row r="3071" spans="3:3">
      <c r="C3071" s="3"/>
    </row>
    <row r="3072" spans="3:3">
      <c r="C3072" s="3"/>
    </row>
    <row r="3073" spans="3:3">
      <c r="C3073" s="3"/>
    </row>
    <row r="3074" spans="3:3">
      <c r="C3074" s="3"/>
    </row>
    <row r="3075" spans="3:3">
      <c r="C3075" s="3"/>
    </row>
    <row r="3076" spans="3:3">
      <c r="C3076" s="3"/>
    </row>
    <row r="3077" spans="3:3">
      <c r="C3077" s="3"/>
    </row>
    <row r="3078" spans="3:3">
      <c r="C3078" s="3"/>
    </row>
    <row r="3079" spans="3:3">
      <c r="C3079" s="3"/>
    </row>
    <row r="3080" spans="3:3">
      <c r="C3080" s="3"/>
    </row>
    <row r="3081" spans="3:3">
      <c r="C3081" s="3"/>
    </row>
    <row r="3082" spans="3:3">
      <c r="C3082" s="3"/>
    </row>
    <row r="3083" spans="3:3">
      <c r="C3083" s="3"/>
    </row>
    <row r="3084" spans="3:3">
      <c r="C3084" s="3"/>
    </row>
    <row r="3085" spans="3:3">
      <c r="C3085" s="3"/>
    </row>
    <row r="3086" spans="3:3">
      <c r="C3086" s="3"/>
    </row>
    <row r="3087" spans="3:3">
      <c r="C3087" s="3"/>
    </row>
    <row r="3088" spans="3:3">
      <c r="C3088" s="3"/>
    </row>
    <row r="3089" spans="3:3">
      <c r="C3089" s="3"/>
    </row>
    <row r="3090" spans="3:3">
      <c r="C3090" s="3"/>
    </row>
    <row r="3091" spans="3:3">
      <c r="C3091" s="3"/>
    </row>
    <row r="3092" spans="3:3">
      <c r="C3092" s="3"/>
    </row>
    <row r="3093" spans="3:3">
      <c r="C3093" s="3"/>
    </row>
    <row r="3094" spans="3:3">
      <c r="C3094" s="3"/>
    </row>
    <row r="3095" spans="3:3">
      <c r="C3095" s="3"/>
    </row>
    <row r="3096" spans="3:3">
      <c r="C3096" s="3"/>
    </row>
    <row r="3097" spans="3:3">
      <c r="C3097" s="3"/>
    </row>
    <row r="3098" spans="3:3">
      <c r="C3098" s="3"/>
    </row>
    <row r="3099" spans="3:3">
      <c r="C3099" s="3"/>
    </row>
    <row r="3100" spans="3:3">
      <c r="C3100" s="3"/>
    </row>
    <row r="3101" spans="3:3">
      <c r="C3101" s="3"/>
    </row>
    <row r="3102" spans="3:3">
      <c r="C3102" s="3"/>
    </row>
    <row r="3103" spans="3:3">
      <c r="C3103" s="3"/>
    </row>
    <row r="3104" spans="3:3">
      <c r="C3104" s="3"/>
    </row>
    <row r="3105" spans="3:3">
      <c r="C3105" s="3"/>
    </row>
    <row r="3106" spans="3:3">
      <c r="C3106" s="3"/>
    </row>
    <row r="3107" spans="3:3">
      <c r="C3107" s="3"/>
    </row>
    <row r="3108" spans="3:3">
      <c r="C3108" s="3"/>
    </row>
    <row r="3109" spans="3:3">
      <c r="C3109" s="3"/>
    </row>
    <row r="3110" spans="3:3">
      <c r="C3110" s="3"/>
    </row>
    <row r="3111" spans="3:3">
      <c r="C3111" s="3"/>
    </row>
    <row r="3112" spans="3:3">
      <c r="C3112" s="3"/>
    </row>
    <row r="3113" spans="3:3">
      <c r="C3113" s="3"/>
    </row>
    <row r="3114" spans="3:3">
      <c r="C3114" s="3"/>
    </row>
    <row r="3115" spans="3:3">
      <c r="C3115" s="3"/>
    </row>
    <row r="3116" spans="3:3">
      <c r="C3116" s="3"/>
    </row>
    <row r="3117" spans="3:3">
      <c r="C3117" s="3"/>
    </row>
    <row r="3118" spans="3:3">
      <c r="C3118" s="3"/>
    </row>
    <row r="3119" spans="3:3">
      <c r="C3119" s="3"/>
    </row>
    <row r="3120" spans="3:3">
      <c r="C3120" s="3"/>
    </row>
    <row r="3121" spans="3:3">
      <c r="C3121" s="3"/>
    </row>
    <row r="3122" spans="3:3">
      <c r="C3122" s="3"/>
    </row>
    <row r="3123" spans="3:3">
      <c r="C3123" s="3"/>
    </row>
    <row r="3124" spans="3:3">
      <c r="C3124" s="3"/>
    </row>
    <row r="3125" spans="3:3">
      <c r="C3125" s="3"/>
    </row>
    <row r="3126" spans="3:3">
      <c r="C3126" s="3"/>
    </row>
    <row r="3127" spans="3:3">
      <c r="C3127" s="3"/>
    </row>
    <row r="3128" spans="3:3">
      <c r="C3128" s="3"/>
    </row>
    <row r="3129" spans="3:3">
      <c r="C3129" s="3"/>
    </row>
    <row r="3130" spans="3:3">
      <c r="C3130" s="3"/>
    </row>
    <row r="3131" spans="3:3">
      <c r="C3131" s="3"/>
    </row>
    <row r="3132" spans="3:3">
      <c r="C3132" s="3"/>
    </row>
    <row r="3133" spans="3:3">
      <c r="C3133" s="3"/>
    </row>
    <row r="3134" spans="3:3">
      <c r="C3134" s="3"/>
    </row>
    <row r="3135" spans="3:3">
      <c r="C3135" s="3"/>
    </row>
    <row r="3136" spans="3:3">
      <c r="C3136" s="3"/>
    </row>
    <row r="3137" spans="3:3">
      <c r="C3137" s="3"/>
    </row>
    <row r="3138" spans="3:3">
      <c r="C3138" s="3"/>
    </row>
    <row r="3139" spans="3:3">
      <c r="C3139" s="3"/>
    </row>
    <row r="3140" spans="3:3">
      <c r="C3140" s="3"/>
    </row>
    <row r="3141" spans="3:3">
      <c r="C3141" s="3"/>
    </row>
    <row r="3142" spans="3:3">
      <c r="C3142" s="3"/>
    </row>
    <row r="3143" spans="3:3">
      <c r="C3143" s="3"/>
    </row>
    <row r="3144" spans="3:3">
      <c r="C3144" s="3"/>
    </row>
    <row r="3145" spans="3:3">
      <c r="C3145" s="3"/>
    </row>
    <row r="3146" spans="3:3">
      <c r="C3146" s="3"/>
    </row>
    <row r="3147" spans="3:3">
      <c r="C3147" s="3"/>
    </row>
    <row r="3148" spans="3:3">
      <c r="C3148" s="3"/>
    </row>
    <row r="3149" spans="3:3">
      <c r="C3149" s="3"/>
    </row>
    <row r="3150" spans="3:3">
      <c r="C3150" s="3"/>
    </row>
    <row r="3151" spans="3:3">
      <c r="C3151" s="3"/>
    </row>
    <row r="3152" spans="3:3">
      <c r="C3152" s="3"/>
    </row>
    <row r="3153" spans="3:3">
      <c r="C3153" s="3"/>
    </row>
    <row r="3154" spans="3:3">
      <c r="C3154" s="3"/>
    </row>
    <row r="3155" spans="3:3">
      <c r="C3155" s="3"/>
    </row>
    <row r="3156" spans="3:3">
      <c r="C3156" s="3"/>
    </row>
    <row r="3157" spans="3:3">
      <c r="C3157" s="3"/>
    </row>
    <row r="3158" spans="3:3">
      <c r="C3158" s="3"/>
    </row>
    <row r="3159" spans="3:3">
      <c r="C3159" s="3"/>
    </row>
    <row r="3160" spans="3:3">
      <c r="C3160" s="3"/>
    </row>
    <row r="3161" spans="3:3">
      <c r="C3161" s="3"/>
    </row>
    <row r="3162" spans="3:3">
      <c r="C3162" s="3"/>
    </row>
    <row r="3163" spans="3:3">
      <c r="C3163" s="3"/>
    </row>
    <row r="3164" spans="3:3">
      <c r="C3164" s="3"/>
    </row>
    <row r="3165" spans="3:3">
      <c r="C3165" s="3"/>
    </row>
    <row r="3166" spans="3:3">
      <c r="C3166" s="3"/>
    </row>
    <row r="3167" spans="3:3">
      <c r="C3167" s="3"/>
    </row>
    <row r="3168" spans="3:3">
      <c r="C3168" s="3"/>
    </row>
    <row r="3169" spans="3:3">
      <c r="C3169" s="3"/>
    </row>
    <row r="3170" spans="3:3">
      <c r="C3170" s="3"/>
    </row>
    <row r="3171" spans="3:3">
      <c r="C3171" s="3"/>
    </row>
    <row r="3172" spans="3:3">
      <c r="C3172" s="3"/>
    </row>
    <row r="3173" spans="3:3">
      <c r="C3173" s="3"/>
    </row>
    <row r="3174" spans="3:3">
      <c r="C3174" s="3"/>
    </row>
    <row r="3175" spans="3:3">
      <c r="C3175" s="3"/>
    </row>
    <row r="3176" spans="3:3">
      <c r="C3176" s="3"/>
    </row>
    <row r="3177" spans="3:3">
      <c r="C3177" s="3"/>
    </row>
    <row r="3178" spans="3:3">
      <c r="C3178" s="3"/>
    </row>
    <row r="3179" spans="3:3">
      <c r="C3179" s="3"/>
    </row>
    <row r="3180" spans="3:3">
      <c r="C3180" s="3"/>
    </row>
    <row r="3181" spans="3:3">
      <c r="C3181" s="3"/>
    </row>
    <row r="3182" spans="3:3">
      <c r="C3182" s="3"/>
    </row>
    <row r="3183" spans="3:3">
      <c r="C3183" s="3"/>
    </row>
    <row r="3184" spans="3:3">
      <c r="C3184" s="3"/>
    </row>
    <row r="3185" spans="3:3">
      <c r="C3185" s="3"/>
    </row>
    <row r="3186" spans="3:3">
      <c r="C3186" s="3"/>
    </row>
    <row r="3187" spans="3:3">
      <c r="C3187" s="3"/>
    </row>
    <row r="3188" spans="3:3">
      <c r="C3188" s="3"/>
    </row>
    <row r="3189" spans="3:3">
      <c r="C3189" s="3"/>
    </row>
    <row r="3190" spans="3:3">
      <c r="C3190" s="3"/>
    </row>
    <row r="3191" spans="3:3">
      <c r="C3191" s="3"/>
    </row>
    <row r="3192" spans="3:3">
      <c r="C3192" s="3"/>
    </row>
    <row r="3193" spans="3:3">
      <c r="C3193" s="3"/>
    </row>
    <row r="3194" spans="3:3">
      <c r="C3194" s="3"/>
    </row>
    <row r="3195" spans="3:3">
      <c r="C3195" s="3"/>
    </row>
    <row r="3196" spans="3:3">
      <c r="C3196" s="3"/>
    </row>
    <row r="3197" spans="3:3">
      <c r="C3197" s="3"/>
    </row>
    <row r="3198" spans="3:3">
      <c r="C3198" s="3"/>
    </row>
    <row r="3199" spans="3:3">
      <c r="C3199" s="3"/>
    </row>
    <row r="3200" spans="3:3">
      <c r="C3200" s="3"/>
    </row>
    <row r="3201" spans="3:3">
      <c r="C3201" s="3"/>
    </row>
    <row r="3202" spans="3:3">
      <c r="C3202" s="3"/>
    </row>
    <row r="3203" spans="3:3">
      <c r="C3203" s="3"/>
    </row>
    <row r="3204" spans="3:3">
      <c r="C3204" s="3"/>
    </row>
    <row r="3205" spans="3:3">
      <c r="C3205" s="3"/>
    </row>
    <row r="3206" spans="3:3">
      <c r="C3206" s="3"/>
    </row>
    <row r="3207" spans="3:3">
      <c r="C3207" s="3"/>
    </row>
    <row r="3208" spans="3:3">
      <c r="C3208" s="3"/>
    </row>
    <row r="3209" spans="3:3">
      <c r="C3209" s="3"/>
    </row>
    <row r="3210" spans="3:3">
      <c r="C3210" s="3"/>
    </row>
    <row r="3211" spans="3:3">
      <c r="C3211" s="3"/>
    </row>
    <row r="3212" spans="3:3">
      <c r="C3212" s="3"/>
    </row>
    <row r="3213" spans="3:3">
      <c r="C3213" s="3"/>
    </row>
    <row r="3214" spans="3:3">
      <c r="C3214" s="3"/>
    </row>
    <row r="3215" spans="3:3">
      <c r="C3215" s="3"/>
    </row>
    <row r="3216" spans="3:3">
      <c r="C3216" s="3"/>
    </row>
    <row r="3217" spans="3:3">
      <c r="C3217" s="3"/>
    </row>
    <row r="3218" spans="3:3">
      <c r="C3218" s="3"/>
    </row>
    <row r="3219" spans="3:3">
      <c r="C3219" s="3"/>
    </row>
    <row r="3220" spans="3:3">
      <c r="C3220" s="3"/>
    </row>
    <row r="3221" spans="3:3">
      <c r="C3221" s="3"/>
    </row>
    <row r="3222" spans="3:3">
      <c r="C3222" s="3"/>
    </row>
    <row r="3223" spans="3:3">
      <c r="C3223" s="3"/>
    </row>
    <row r="3224" spans="3:3">
      <c r="C3224" s="3"/>
    </row>
    <row r="3225" spans="3:3">
      <c r="C3225" s="3"/>
    </row>
    <row r="3226" spans="3:3">
      <c r="C3226" s="3"/>
    </row>
    <row r="3227" spans="3:3">
      <c r="C3227" s="3"/>
    </row>
    <row r="3228" spans="3:3">
      <c r="C3228" s="3"/>
    </row>
    <row r="3229" spans="3:3">
      <c r="C3229" s="3"/>
    </row>
    <row r="3230" spans="3:3">
      <c r="C3230" s="3"/>
    </row>
    <row r="3231" spans="3:3">
      <c r="C3231" s="3"/>
    </row>
    <row r="3232" spans="3:3">
      <c r="C3232" s="3"/>
    </row>
    <row r="3233" spans="3:3">
      <c r="C3233" s="3"/>
    </row>
    <row r="3234" spans="3:3">
      <c r="C3234" s="3"/>
    </row>
    <row r="3235" spans="3:3">
      <c r="C3235" s="3"/>
    </row>
    <row r="3236" spans="3:3">
      <c r="C3236" s="3"/>
    </row>
    <row r="3237" spans="3:3">
      <c r="C3237" s="3"/>
    </row>
    <row r="3238" spans="3:3">
      <c r="C3238" s="3"/>
    </row>
    <row r="3239" spans="3:3">
      <c r="C3239" s="3"/>
    </row>
    <row r="3240" spans="3:3">
      <c r="C3240" s="3"/>
    </row>
    <row r="3241" spans="3:3">
      <c r="C3241" s="3"/>
    </row>
    <row r="3242" spans="3:3">
      <c r="C3242" s="3"/>
    </row>
    <row r="3243" spans="3:3">
      <c r="C3243" s="3"/>
    </row>
    <row r="3244" spans="3:3">
      <c r="C3244" s="3"/>
    </row>
    <row r="3245" spans="3:3">
      <c r="C3245" s="3"/>
    </row>
    <row r="3246" spans="3:3">
      <c r="C3246" s="3"/>
    </row>
    <row r="3247" spans="3:3">
      <c r="C3247" s="3"/>
    </row>
    <row r="3248" spans="3:3">
      <c r="C3248" s="3"/>
    </row>
    <row r="3249" spans="3:3">
      <c r="C3249" s="3"/>
    </row>
    <row r="3250" spans="3:3">
      <c r="C3250" s="3"/>
    </row>
    <row r="3251" spans="3:3">
      <c r="C3251" s="3"/>
    </row>
    <row r="3252" spans="3:3">
      <c r="C3252" s="3"/>
    </row>
    <row r="3253" spans="3:3">
      <c r="C3253" s="3"/>
    </row>
    <row r="3254" spans="3:3">
      <c r="C3254" s="3"/>
    </row>
    <row r="3255" spans="3:3">
      <c r="C3255" s="3"/>
    </row>
    <row r="3256" spans="3:3">
      <c r="C3256" s="3"/>
    </row>
    <row r="3257" spans="3:3">
      <c r="C3257" s="3"/>
    </row>
    <row r="3258" spans="3:3">
      <c r="C3258" s="3"/>
    </row>
    <row r="3259" spans="3:3">
      <c r="C3259" s="3"/>
    </row>
    <row r="3260" spans="3:3">
      <c r="C3260" s="3"/>
    </row>
    <row r="3261" spans="3:3">
      <c r="C3261" s="3"/>
    </row>
    <row r="3262" spans="3:3">
      <c r="C3262" s="3"/>
    </row>
    <row r="3263" spans="3:3">
      <c r="C3263" s="3"/>
    </row>
    <row r="3264" spans="3:3">
      <c r="C3264" s="3"/>
    </row>
    <row r="3265" spans="3:3">
      <c r="C3265" s="3"/>
    </row>
    <row r="3266" spans="3:3">
      <c r="C3266" s="3"/>
    </row>
    <row r="3267" spans="3:3">
      <c r="C3267" s="3"/>
    </row>
    <row r="3268" spans="3:3">
      <c r="C3268" s="3"/>
    </row>
    <row r="3269" spans="3:3">
      <c r="C3269" s="3"/>
    </row>
    <row r="3270" spans="3:3">
      <c r="C3270" s="3"/>
    </row>
    <row r="3271" spans="3:3">
      <c r="C3271" s="3"/>
    </row>
    <row r="3272" spans="3:3">
      <c r="C3272" s="3"/>
    </row>
    <row r="3273" spans="3:3">
      <c r="C3273" s="3"/>
    </row>
    <row r="3274" spans="3:3">
      <c r="C3274" s="3"/>
    </row>
    <row r="3275" spans="3:3">
      <c r="C3275" s="3"/>
    </row>
    <row r="3276" spans="3:3">
      <c r="C3276" s="3"/>
    </row>
    <row r="3277" spans="3:3">
      <c r="C3277" s="3"/>
    </row>
    <row r="3278" spans="3:3">
      <c r="C3278" s="3"/>
    </row>
    <row r="3279" spans="3:3">
      <c r="C3279" s="3"/>
    </row>
    <row r="3280" spans="3:3">
      <c r="C3280" s="3"/>
    </row>
    <row r="3281" spans="3:3">
      <c r="C3281" s="3"/>
    </row>
    <row r="3282" spans="3:3">
      <c r="C3282" s="3"/>
    </row>
    <row r="3283" spans="3:3">
      <c r="C3283" s="3"/>
    </row>
    <row r="3284" spans="3:3">
      <c r="C3284" s="3"/>
    </row>
    <row r="3285" spans="3:3">
      <c r="C3285" s="3"/>
    </row>
    <row r="3286" spans="3:3">
      <c r="C3286" s="3"/>
    </row>
    <row r="3287" spans="3:3">
      <c r="C3287" s="3"/>
    </row>
    <row r="3288" spans="3:3">
      <c r="C3288" s="3"/>
    </row>
    <row r="3289" spans="3:3">
      <c r="C3289" s="3"/>
    </row>
    <row r="3290" spans="3:3">
      <c r="C3290" s="3"/>
    </row>
    <row r="3291" spans="3:3">
      <c r="C3291" s="3"/>
    </row>
    <row r="3292" spans="3:3">
      <c r="C3292" s="3"/>
    </row>
    <row r="3293" spans="3:3">
      <c r="C3293" s="3"/>
    </row>
    <row r="3294" spans="3:3">
      <c r="C3294" s="3"/>
    </row>
    <row r="3295" spans="3:3">
      <c r="C3295" s="3"/>
    </row>
    <row r="3296" spans="3:3">
      <c r="C3296" s="3"/>
    </row>
    <row r="3297" spans="3:3">
      <c r="C3297" s="3"/>
    </row>
    <row r="3298" spans="3:3">
      <c r="C3298" s="3"/>
    </row>
    <row r="3299" spans="3:3">
      <c r="C3299" s="3"/>
    </row>
    <row r="3300" spans="3:3">
      <c r="C3300" s="3"/>
    </row>
    <row r="3301" spans="3:3">
      <c r="C3301" s="3"/>
    </row>
    <row r="3302" spans="3:3">
      <c r="C3302" s="3"/>
    </row>
    <row r="3303" spans="3:3">
      <c r="C3303" s="3"/>
    </row>
    <row r="3304" spans="3:3">
      <c r="C3304" s="3"/>
    </row>
    <row r="3305" spans="3:3">
      <c r="C3305" s="3"/>
    </row>
    <row r="3306" spans="3:3">
      <c r="C3306" s="3"/>
    </row>
    <row r="3307" spans="3:3">
      <c r="C3307" s="3"/>
    </row>
    <row r="3308" spans="3:3">
      <c r="C3308" s="3"/>
    </row>
    <row r="3309" spans="3:3">
      <c r="C3309" s="3"/>
    </row>
    <row r="3310" spans="3:3">
      <c r="C3310" s="3"/>
    </row>
    <row r="3311" spans="3:3">
      <c r="C3311" s="3"/>
    </row>
    <row r="3312" spans="3:3">
      <c r="C3312" s="3"/>
    </row>
    <row r="3313" spans="3:3">
      <c r="C3313" s="3"/>
    </row>
    <row r="3314" spans="3:3">
      <c r="C3314" s="3"/>
    </row>
    <row r="3315" spans="3:3">
      <c r="C3315" s="3"/>
    </row>
    <row r="3316" spans="3:3">
      <c r="C3316" s="3"/>
    </row>
    <row r="3317" spans="3:3">
      <c r="C3317" s="3"/>
    </row>
    <row r="3318" spans="3:3">
      <c r="C3318" s="3"/>
    </row>
    <row r="3319" spans="3:3">
      <c r="C3319" s="3"/>
    </row>
    <row r="3320" spans="3:3">
      <c r="C3320" s="3"/>
    </row>
    <row r="3321" spans="3:3">
      <c r="C3321" s="3"/>
    </row>
    <row r="3322" spans="3:3">
      <c r="C3322" s="3"/>
    </row>
    <row r="3323" spans="3:3">
      <c r="C3323" s="3"/>
    </row>
    <row r="3324" spans="3:3">
      <c r="C3324" s="3"/>
    </row>
    <row r="3325" spans="3:3">
      <c r="C3325" s="3"/>
    </row>
    <row r="3326" spans="3:3">
      <c r="C3326" s="3"/>
    </row>
    <row r="3327" spans="3:3">
      <c r="C3327" s="3"/>
    </row>
    <row r="3328" spans="3:3">
      <c r="C3328" s="3"/>
    </row>
    <row r="3329" spans="3:3">
      <c r="C3329" s="3"/>
    </row>
    <row r="3330" spans="3:3">
      <c r="C3330" s="3"/>
    </row>
    <row r="3331" spans="3:3">
      <c r="C3331" s="3"/>
    </row>
    <row r="3332" spans="3:3">
      <c r="C3332" s="3"/>
    </row>
    <row r="3333" spans="3:3">
      <c r="C3333" s="3"/>
    </row>
    <row r="3334" spans="3:3">
      <c r="C3334" s="3"/>
    </row>
    <row r="3335" spans="3:3">
      <c r="C3335" s="3"/>
    </row>
    <row r="3336" spans="3:3">
      <c r="C3336" s="3"/>
    </row>
    <row r="3337" spans="3:3">
      <c r="C3337" s="3"/>
    </row>
    <row r="3338" spans="3:3">
      <c r="C3338" s="3"/>
    </row>
    <row r="3339" spans="3:3">
      <c r="C3339" s="3"/>
    </row>
    <row r="3340" spans="3:3">
      <c r="C3340" s="3"/>
    </row>
    <row r="3341" spans="3:3">
      <c r="C3341" s="3"/>
    </row>
    <row r="3342" spans="3:3">
      <c r="C3342" s="3"/>
    </row>
    <row r="3343" spans="3:3">
      <c r="C3343" s="3"/>
    </row>
    <row r="3344" spans="3:3">
      <c r="C3344" s="3"/>
    </row>
    <row r="3345" spans="3:3">
      <c r="C3345" s="3"/>
    </row>
    <row r="3346" spans="3:3">
      <c r="C3346" s="3"/>
    </row>
    <row r="3347" spans="3:3">
      <c r="C3347" s="3"/>
    </row>
    <row r="3348" spans="3:3">
      <c r="C3348" s="3"/>
    </row>
    <row r="3349" spans="3:3">
      <c r="C3349" s="3"/>
    </row>
    <row r="3350" spans="3:3">
      <c r="C3350" s="3"/>
    </row>
    <row r="3351" spans="3:3">
      <c r="C3351" s="3"/>
    </row>
    <row r="3352" spans="3:3">
      <c r="C3352" s="3"/>
    </row>
    <row r="3353" spans="3:3">
      <c r="C3353" s="3"/>
    </row>
    <row r="3354" spans="3:3">
      <c r="C3354" s="3"/>
    </row>
    <row r="3355" spans="3:3">
      <c r="C3355" s="3"/>
    </row>
    <row r="3356" spans="3:3">
      <c r="C3356" s="3"/>
    </row>
    <row r="3357" spans="3:3">
      <c r="C3357" s="3"/>
    </row>
    <row r="3358" spans="3:3">
      <c r="C3358" s="3"/>
    </row>
    <row r="3359" spans="3:3">
      <c r="C3359" s="3"/>
    </row>
    <row r="3360" spans="3:3">
      <c r="C3360" s="3"/>
    </row>
    <row r="3361" spans="3:3">
      <c r="C3361" s="3"/>
    </row>
    <row r="3362" spans="3:3">
      <c r="C3362" s="3"/>
    </row>
    <row r="3363" spans="3:3">
      <c r="C3363" s="3"/>
    </row>
    <row r="3364" spans="3:3">
      <c r="C3364" s="3"/>
    </row>
    <row r="3365" spans="3:3">
      <c r="C3365" s="3"/>
    </row>
    <row r="3366" spans="3:3">
      <c r="C3366" s="3"/>
    </row>
    <row r="3367" spans="3:3">
      <c r="C3367" s="3"/>
    </row>
    <row r="3368" spans="3:3">
      <c r="C3368" s="3"/>
    </row>
    <row r="3369" spans="3:3">
      <c r="C3369" s="3"/>
    </row>
    <row r="3370" spans="3:3">
      <c r="C3370" s="3"/>
    </row>
    <row r="3371" spans="3:3">
      <c r="C3371" s="3"/>
    </row>
    <row r="3372" spans="3:3">
      <c r="C3372" s="3"/>
    </row>
    <row r="3373" spans="3:3">
      <c r="C3373" s="3"/>
    </row>
    <row r="3374" spans="3:3">
      <c r="C3374" s="3"/>
    </row>
    <row r="3375" spans="3:3">
      <c r="C3375" s="3"/>
    </row>
    <row r="3376" spans="3:3">
      <c r="C3376" s="3"/>
    </row>
    <row r="3377" spans="3:3">
      <c r="C3377" s="3"/>
    </row>
    <row r="3378" spans="3:3">
      <c r="C3378" s="3"/>
    </row>
    <row r="3379" spans="3:3">
      <c r="C3379" s="3"/>
    </row>
    <row r="3380" spans="3:3">
      <c r="C3380" s="3"/>
    </row>
    <row r="3381" spans="3:3">
      <c r="C3381" s="3"/>
    </row>
    <row r="3382" spans="3:3">
      <c r="C3382" s="3"/>
    </row>
    <row r="3383" spans="3:3">
      <c r="C3383" s="3"/>
    </row>
    <row r="3384" spans="3:3">
      <c r="C3384" s="3"/>
    </row>
    <row r="3385" spans="3:3">
      <c r="C3385" s="3"/>
    </row>
    <row r="3386" spans="3:3">
      <c r="C3386" s="3"/>
    </row>
    <row r="3387" spans="3:3">
      <c r="C3387" s="3"/>
    </row>
    <row r="3388" spans="3:3">
      <c r="C3388" s="3"/>
    </row>
    <row r="3389" spans="3:3">
      <c r="C3389" s="3"/>
    </row>
    <row r="3390" spans="3:3">
      <c r="C3390" s="3"/>
    </row>
    <row r="3391" spans="3:3">
      <c r="C3391" s="3"/>
    </row>
    <row r="3392" spans="3:3">
      <c r="C3392" s="3"/>
    </row>
    <row r="3393" spans="3:3">
      <c r="C3393" s="3"/>
    </row>
    <row r="3394" spans="3:3">
      <c r="C3394" s="3"/>
    </row>
    <row r="3395" spans="3:3">
      <c r="C3395" s="3"/>
    </row>
    <row r="3396" spans="3:3">
      <c r="C3396" s="3"/>
    </row>
    <row r="3397" spans="3:3">
      <c r="C3397" s="3"/>
    </row>
    <row r="3398" spans="3:3">
      <c r="C3398" s="3"/>
    </row>
    <row r="3399" spans="3:3">
      <c r="C3399" s="3"/>
    </row>
    <row r="3400" spans="3:3">
      <c r="C3400" s="3"/>
    </row>
    <row r="3401" spans="3:3">
      <c r="C3401" s="3"/>
    </row>
    <row r="3402" spans="3:3">
      <c r="C3402" s="3"/>
    </row>
    <row r="3403" spans="3:3">
      <c r="C3403" s="3"/>
    </row>
    <row r="3404" spans="3:3">
      <c r="C3404" s="3"/>
    </row>
    <row r="3405" spans="3:3">
      <c r="C3405" s="3"/>
    </row>
    <row r="3406" spans="3:3">
      <c r="C3406" s="3"/>
    </row>
    <row r="3407" spans="3:3">
      <c r="C3407" s="3"/>
    </row>
    <row r="3408" spans="3:3">
      <c r="C3408" s="3"/>
    </row>
    <row r="3409" spans="3:3">
      <c r="C3409" s="3"/>
    </row>
    <row r="3410" spans="3:3">
      <c r="C3410" s="3"/>
    </row>
    <row r="3411" spans="3:3">
      <c r="C3411" s="3"/>
    </row>
    <row r="3412" spans="3:3">
      <c r="C3412" s="3"/>
    </row>
    <row r="3413" spans="3:3">
      <c r="C3413" s="3"/>
    </row>
    <row r="3414" spans="3:3">
      <c r="C3414" s="3"/>
    </row>
    <row r="3415" spans="3:3">
      <c r="C3415" s="3"/>
    </row>
    <row r="3416" spans="3:3">
      <c r="C3416" s="3"/>
    </row>
    <row r="3417" spans="3:3">
      <c r="C3417" s="3"/>
    </row>
    <row r="3418" spans="3:3">
      <c r="C3418" s="3"/>
    </row>
    <row r="3419" spans="3:3">
      <c r="C3419" s="3"/>
    </row>
    <row r="3420" spans="3:3">
      <c r="C3420" s="3"/>
    </row>
    <row r="3421" spans="3:3">
      <c r="C3421" s="3"/>
    </row>
    <row r="3422" spans="3:3">
      <c r="C3422" s="3"/>
    </row>
    <row r="3423" spans="3:3">
      <c r="C3423" s="3"/>
    </row>
    <row r="3424" spans="3:3">
      <c r="C3424" s="3"/>
    </row>
    <row r="3425" spans="3:3">
      <c r="C3425" s="3"/>
    </row>
    <row r="3426" spans="3:3">
      <c r="C3426" s="3"/>
    </row>
    <row r="3427" spans="3:3">
      <c r="C3427" s="3"/>
    </row>
    <row r="3428" spans="3:3">
      <c r="C3428" s="3"/>
    </row>
    <row r="3429" spans="3:3">
      <c r="C3429" s="3"/>
    </row>
    <row r="3430" spans="3:3">
      <c r="C3430" s="3"/>
    </row>
    <row r="3431" spans="3:3">
      <c r="C3431" s="3"/>
    </row>
    <row r="3432" spans="3:3">
      <c r="C3432" s="3"/>
    </row>
    <row r="3433" spans="3:3">
      <c r="C3433" s="3"/>
    </row>
    <row r="3434" spans="3:3">
      <c r="C3434" s="3"/>
    </row>
    <row r="3435" spans="3:3">
      <c r="C3435" s="3"/>
    </row>
    <row r="3436" spans="3:3">
      <c r="C3436" s="3"/>
    </row>
    <row r="3437" spans="3:3">
      <c r="C3437" s="3"/>
    </row>
    <row r="3438" spans="3:3">
      <c r="C3438" s="3"/>
    </row>
    <row r="3439" spans="3:3">
      <c r="C3439" s="3"/>
    </row>
    <row r="3440" spans="3:3">
      <c r="C3440" s="3"/>
    </row>
    <row r="3441" spans="3:3">
      <c r="C3441" s="3"/>
    </row>
    <row r="3442" spans="3:3">
      <c r="C3442" s="3"/>
    </row>
    <row r="3443" spans="3:3">
      <c r="C3443" s="3"/>
    </row>
    <row r="3444" spans="3:3">
      <c r="C3444" s="3"/>
    </row>
    <row r="3445" spans="3:3">
      <c r="C3445" s="3"/>
    </row>
    <row r="3446" spans="3:3">
      <c r="C3446" s="3"/>
    </row>
    <row r="3447" spans="3:3">
      <c r="C3447" s="3"/>
    </row>
    <row r="3448" spans="3:3">
      <c r="C3448" s="3"/>
    </row>
    <row r="3449" spans="3:3">
      <c r="C3449" s="3"/>
    </row>
    <row r="3450" spans="3:3">
      <c r="C3450" s="3"/>
    </row>
    <row r="3451" spans="3:3">
      <c r="C3451" s="3"/>
    </row>
    <row r="3452" spans="3:3">
      <c r="C3452" s="3"/>
    </row>
    <row r="3453" spans="3:3">
      <c r="C3453" s="3"/>
    </row>
    <row r="3454" spans="3:3">
      <c r="C3454" s="3"/>
    </row>
    <row r="3455" spans="3:3">
      <c r="C3455" s="3"/>
    </row>
    <row r="3456" spans="3:3">
      <c r="C3456" s="3"/>
    </row>
    <row r="3457" spans="3:3">
      <c r="C3457" s="3"/>
    </row>
    <row r="3458" spans="3:3">
      <c r="C3458" s="3"/>
    </row>
    <row r="3459" spans="3:3">
      <c r="C3459" s="3"/>
    </row>
    <row r="3460" spans="3:3">
      <c r="C3460" s="3"/>
    </row>
    <row r="3461" spans="3:3">
      <c r="C3461" s="3"/>
    </row>
    <row r="3462" spans="3:3">
      <c r="C3462" s="3"/>
    </row>
    <row r="3463" spans="3:3">
      <c r="C3463" s="3"/>
    </row>
    <row r="3464" spans="3:3">
      <c r="C3464" s="3"/>
    </row>
    <row r="3465" spans="3:3">
      <c r="C3465" s="3"/>
    </row>
    <row r="3466" spans="3:3">
      <c r="C3466" s="3"/>
    </row>
    <row r="3467" spans="3:3">
      <c r="C3467" s="3"/>
    </row>
    <row r="3468" spans="3:3">
      <c r="C3468" s="3"/>
    </row>
    <row r="3469" spans="3:3">
      <c r="C3469" s="3"/>
    </row>
    <row r="3470" spans="3:3">
      <c r="C3470" s="3"/>
    </row>
    <row r="3471" spans="3:3">
      <c r="C3471" s="3"/>
    </row>
    <row r="3472" spans="3:3">
      <c r="C3472" s="3"/>
    </row>
    <row r="3473" spans="3:3">
      <c r="C3473" s="3"/>
    </row>
    <row r="3474" spans="3:3">
      <c r="C3474" s="3"/>
    </row>
    <row r="3475" spans="3:3">
      <c r="C3475" s="3"/>
    </row>
    <row r="3476" spans="3:3">
      <c r="C3476" s="3"/>
    </row>
    <row r="3477" spans="3:3">
      <c r="C3477" s="3"/>
    </row>
    <row r="3478" spans="3:3">
      <c r="C3478" s="3"/>
    </row>
    <row r="3479" spans="3:3">
      <c r="C3479" s="3"/>
    </row>
    <row r="3480" spans="3:3">
      <c r="C3480" s="3"/>
    </row>
    <row r="3481" spans="3:3">
      <c r="C3481" s="3"/>
    </row>
    <row r="3482" spans="3:3">
      <c r="C3482" s="3"/>
    </row>
    <row r="3483" spans="3:3">
      <c r="C3483" s="3"/>
    </row>
    <row r="3484" spans="3:3">
      <c r="C3484" s="3"/>
    </row>
    <row r="3485" spans="3:3">
      <c r="C3485" s="3"/>
    </row>
    <row r="3486" spans="3:3">
      <c r="C3486" s="3"/>
    </row>
    <row r="3487" spans="3:3">
      <c r="C3487" s="3"/>
    </row>
    <row r="3488" spans="3:3">
      <c r="C3488" s="3"/>
    </row>
    <row r="3489" spans="3:3">
      <c r="C3489" s="3"/>
    </row>
    <row r="3490" spans="3:3">
      <c r="C3490" s="3"/>
    </row>
    <row r="3491" spans="3:3">
      <c r="C3491" s="3"/>
    </row>
    <row r="3492" spans="3:3">
      <c r="C3492" s="3"/>
    </row>
    <row r="3493" spans="3:3">
      <c r="C3493" s="3"/>
    </row>
    <row r="3494" spans="3:3">
      <c r="C3494" s="3"/>
    </row>
    <row r="3495" spans="3:3">
      <c r="C3495" s="3"/>
    </row>
    <row r="3496" spans="3:3">
      <c r="C3496" s="3"/>
    </row>
    <row r="3497" spans="3:3">
      <c r="C3497" s="3"/>
    </row>
    <row r="3498" spans="3:3">
      <c r="C3498" s="3"/>
    </row>
    <row r="3499" spans="3:3">
      <c r="C3499" s="3"/>
    </row>
    <row r="3500" spans="3:3">
      <c r="C3500" s="3"/>
    </row>
    <row r="3501" spans="3:3">
      <c r="C3501" s="3"/>
    </row>
    <row r="3502" spans="3:3">
      <c r="C3502" s="3"/>
    </row>
    <row r="3503" spans="3:3">
      <c r="C3503" s="3"/>
    </row>
    <row r="3504" spans="3:3">
      <c r="C3504" s="3"/>
    </row>
    <row r="3505" spans="3:3">
      <c r="C3505" s="3"/>
    </row>
    <row r="3506" spans="3:3">
      <c r="C3506" s="3"/>
    </row>
    <row r="3507" spans="3:3">
      <c r="C3507" s="3"/>
    </row>
    <row r="3508" spans="3:3">
      <c r="C3508" s="3"/>
    </row>
    <row r="3509" spans="3:3">
      <c r="C3509" s="3"/>
    </row>
    <row r="3510" spans="3:3">
      <c r="C3510" s="3"/>
    </row>
    <row r="3511" spans="3:3">
      <c r="C3511" s="3"/>
    </row>
    <row r="3512" spans="3:3">
      <c r="C3512" s="3"/>
    </row>
    <row r="3513" spans="3:3">
      <c r="C3513" s="3"/>
    </row>
    <row r="3514" spans="3:3">
      <c r="C3514" s="3"/>
    </row>
    <row r="3515" spans="3:3">
      <c r="C3515" s="3"/>
    </row>
    <row r="3516" spans="3:3">
      <c r="C3516" s="3"/>
    </row>
    <row r="3517" spans="3:3">
      <c r="C3517" s="3"/>
    </row>
    <row r="3518" spans="3:3">
      <c r="C3518" s="3"/>
    </row>
    <row r="3519" spans="3:3">
      <c r="C3519" s="3"/>
    </row>
    <row r="3520" spans="3:3">
      <c r="C3520" s="3"/>
    </row>
    <row r="3521" spans="3:3">
      <c r="C3521" s="3"/>
    </row>
    <row r="3522" spans="3:3">
      <c r="C3522" s="3"/>
    </row>
    <row r="3523" spans="3:3">
      <c r="C3523" s="3"/>
    </row>
    <row r="3524" spans="3:3">
      <c r="C3524" s="3"/>
    </row>
    <row r="3525" spans="3:3">
      <c r="C3525" s="3"/>
    </row>
    <row r="3526" spans="3:3">
      <c r="C3526" s="3"/>
    </row>
    <row r="3527" spans="3:3">
      <c r="C3527" s="3"/>
    </row>
    <row r="3528" spans="3:3">
      <c r="C3528" s="3"/>
    </row>
    <row r="3529" spans="3:3">
      <c r="C3529" s="3"/>
    </row>
    <row r="3530" spans="3:3">
      <c r="C3530" s="3"/>
    </row>
    <row r="3531" spans="3:3">
      <c r="C3531" s="3"/>
    </row>
    <row r="3532" spans="3:3">
      <c r="C3532" s="3"/>
    </row>
    <row r="3533" spans="3:3">
      <c r="C3533" s="3"/>
    </row>
    <row r="3534" spans="3:3">
      <c r="C3534" s="3"/>
    </row>
    <row r="3535" spans="3:3">
      <c r="C3535" s="3"/>
    </row>
    <row r="3536" spans="3:3">
      <c r="C3536" s="3"/>
    </row>
    <row r="3537" spans="3:3">
      <c r="C3537" s="3"/>
    </row>
    <row r="3538" spans="3:3">
      <c r="C3538" s="3"/>
    </row>
    <row r="3539" spans="3:3">
      <c r="C3539" s="3"/>
    </row>
    <row r="3540" spans="3:3">
      <c r="C3540" s="3"/>
    </row>
    <row r="3541" spans="3:3">
      <c r="C3541" s="3"/>
    </row>
    <row r="3542" spans="3:3">
      <c r="C3542" s="3"/>
    </row>
    <row r="3543" spans="3:3">
      <c r="C3543" s="3"/>
    </row>
    <row r="3544" spans="3:3">
      <c r="C3544" s="3"/>
    </row>
    <row r="3545" spans="3:3">
      <c r="C3545" s="3"/>
    </row>
    <row r="3546" spans="3:3">
      <c r="C3546" s="3"/>
    </row>
    <row r="3547" spans="3:3">
      <c r="C3547" s="3"/>
    </row>
    <row r="3548" spans="3:3">
      <c r="C3548" s="3"/>
    </row>
    <row r="3549" spans="3:3">
      <c r="C3549" s="3"/>
    </row>
    <row r="3550" spans="3:3">
      <c r="C3550" s="3"/>
    </row>
    <row r="3551" spans="3:3">
      <c r="C3551" s="3"/>
    </row>
    <row r="3552" spans="3:3">
      <c r="C3552" s="3"/>
    </row>
    <row r="3553" spans="3:3">
      <c r="C3553" s="3"/>
    </row>
    <row r="3554" spans="3:3">
      <c r="C3554" s="3"/>
    </row>
    <row r="3555" spans="3:3">
      <c r="C3555" s="3"/>
    </row>
    <row r="3556" spans="3:3">
      <c r="C3556" s="3"/>
    </row>
    <row r="3557" spans="3:3">
      <c r="C3557" s="3"/>
    </row>
    <row r="3558" spans="3:3">
      <c r="C3558" s="3"/>
    </row>
    <row r="3559" spans="3:3">
      <c r="C3559" s="3"/>
    </row>
    <row r="3560" spans="3:3">
      <c r="C3560" s="3"/>
    </row>
    <row r="3561" spans="3:3">
      <c r="C3561" s="3"/>
    </row>
    <row r="3562" spans="3:3">
      <c r="C3562" s="3"/>
    </row>
    <row r="3563" spans="3:3">
      <c r="C3563" s="3"/>
    </row>
    <row r="3564" spans="3:3">
      <c r="C3564" s="3"/>
    </row>
    <row r="3565" spans="3:3">
      <c r="C3565" s="3"/>
    </row>
    <row r="3566" spans="3:3">
      <c r="C3566" s="3"/>
    </row>
    <row r="3567" spans="3:3">
      <c r="C3567" s="3"/>
    </row>
    <row r="3568" spans="3:3">
      <c r="C3568" s="3"/>
    </row>
    <row r="3569" spans="3:3">
      <c r="C3569" s="3"/>
    </row>
    <row r="3570" spans="3:3">
      <c r="C3570" s="3"/>
    </row>
    <row r="3571" spans="3:3">
      <c r="C3571" s="3"/>
    </row>
    <row r="3572" spans="3:3">
      <c r="C3572" s="3"/>
    </row>
    <row r="3573" spans="3:3">
      <c r="C3573" s="3"/>
    </row>
    <row r="3574" spans="3:3">
      <c r="C3574" s="3"/>
    </row>
    <row r="3575" spans="3:3">
      <c r="C3575" s="3"/>
    </row>
    <row r="3576" spans="3:3">
      <c r="C3576" s="3"/>
    </row>
    <row r="3577" spans="3:3">
      <c r="C3577" s="3"/>
    </row>
    <row r="3578" spans="3:3">
      <c r="C3578" s="3"/>
    </row>
    <row r="3579" spans="3:3">
      <c r="C3579" s="3"/>
    </row>
    <row r="3580" spans="3:3">
      <c r="C3580" s="3"/>
    </row>
    <row r="3581" spans="3:3">
      <c r="C3581" s="3"/>
    </row>
    <row r="3582" spans="3:3">
      <c r="C3582" s="3"/>
    </row>
    <row r="3583" spans="3:3">
      <c r="C3583" s="3"/>
    </row>
    <row r="3584" spans="3:3">
      <c r="C3584" s="3"/>
    </row>
    <row r="3585" spans="3:3">
      <c r="C3585" s="3"/>
    </row>
    <row r="3586" spans="3:3">
      <c r="C3586" s="3"/>
    </row>
    <row r="3587" spans="3:3">
      <c r="C3587" s="3"/>
    </row>
    <row r="3588" spans="3:3">
      <c r="C3588" s="3"/>
    </row>
    <row r="3589" spans="3:3">
      <c r="C3589" s="3"/>
    </row>
    <row r="3590" spans="3:3">
      <c r="C3590" s="3"/>
    </row>
    <row r="3591" spans="3:3">
      <c r="C3591" s="3"/>
    </row>
    <row r="3592" spans="3:3">
      <c r="C3592" s="3"/>
    </row>
    <row r="3593" spans="3:3">
      <c r="C3593" s="3"/>
    </row>
    <row r="3594" spans="3:3">
      <c r="C3594" s="3"/>
    </row>
    <row r="3595" spans="3:3">
      <c r="C3595" s="3"/>
    </row>
    <row r="3596" spans="3:3">
      <c r="C3596" s="3"/>
    </row>
    <row r="3597" spans="3:3">
      <c r="C3597" s="3"/>
    </row>
    <row r="3598" spans="3:3">
      <c r="C3598" s="3"/>
    </row>
    <row r="3599" spans="3:3">
      <c r="C3599" s="3"/>
    </row>
    <row r="3600" spans="3:3">
      <c r="C3600" s="3"/>
    </row>
    <row r="3601" spans="3:3">
      <c r="C3601" s="3"/>
    </row>
    <row r="3602" spans="3:3">
      <c r="C3602" s="3"/>
    </row>
    <row r="3603" spans="3:3">
      <c r="C3603" s="3"/>
    </row>
    <row r="3604" spans="3:3">
      <c r="C3604" s="3"/>
    </row>
    <row r="3605" spans="3:3">
      <c r="C3605" s="3"/>
    </row>
    <row r="3606" spans="3:3">
      <c r="C3606" s="3"/>
    </row>
    <row r="3607" spans="3:3">
      <c r="C3607" s="3"/>
    </row>
    <row r="3608" spans="3:3">
      <c r="C3608" s="3"/>
    </row>
    <row r="3609" spans="3:3">
      <c r="C3609" s="3"/>
    </row>
    <row r="3610" spans="3:3">
      <c r="C3610" s="3"/>
    </row>
    <row r="3611" spans="3:3">
      <c r="C3611" s="3"/>
    </row>
    <row r="3612" spans="3:3">
      <c r="C3612" s="3"/>
    </row>
    <row r="3613" spans="3:3">
      <c r="C3613" s="3"/>
    </row>
    <row r="3614" spans="3:3">
      <c r="C3614" s="3"/>
    </row>
    <row r="3615" spans="3:3">
      <c r="C3615" s="3"/>
    </row>
    <row r="3616" spans="3:3">
      <c r="C3616" s="3"/>
    </row>
    <row r="3617" spans="3:3">
      <c r="C3617" s="3"/>
    </row>
    <row r="3618" spans="3:3">
      <c r="C3618" s="3"/>
    </row>
    <row r="3619" spans="3:3">
      <c r="C3619" s="3"/>
    </row>
    <row r="3620" spans="3:3">
      <c r="C3620" s="3"/>
    </row>
    <row r="3621" spans="3:3">
      <c r="C3621" s="3"/>
    </row>
    <row r="3622" spans="3:3">
      <c r="C3622" s="3"/>
    </row>
    <row r="3623" spans="3:3">
      <c r="C3623" s="3"/>
    </row>
    <row r="3624" spans="3:3">
      <c r="C3624" s="3"/>
    </row>
    <row r="3625" spans="3:3">
      <c r="C3625" s="3"/>
    </row>
    <row r="3626" spans="3:3">
      <c r="C3626" s="3"/>
    </row>
    <row r="3627" spans="3:3">
      <c r="C3627" s="3"/>
    </row>
    <row r="3628" spans="3:3">
      <c r="C3628" s="3"/>
    </row>
    <row r="3629" spans="3:3">
      <c r="C3629" s="3"/>
    </row>
    <row r="3630" spans="3:3">
      <c r="C3630" s="3"/>
    </row>
    <row r="3631" spans="3:3">
      <c r="C3631" s="3"/>
    </row>
    <row r="3632" spans="3:3">
      <c r="C3632" s="3"/>
    </row>
    <row r="3633" spans="3:3">
      <c r="C3633" s="3"/>
    </row>
    <row r="3634" spans="3:3">
      <c r="C3634" s="3"/>
    </row>
    <row r="3635" spans="3:3">
      <c r="C3635" s="3"/>
    </row>
    <row r="3636" spans="3:3">
      <c r="C3636" s="3"/>
    </row>
    <row r="3637" spans="3:3">
      <c r="C3637" s="3"/>
    </row>
    <row r="3638" spans="3:3">
      <c r="C3638" s="3"/>
    </row>
    <row r="3639" spans="3:3">
      <c r="C3639" s="3"/>
    </row>
    <row r="3640" spans="3:3">
      <c r="C3640" s="3"/>
    </row>
    <row r="3641" spans="3:3">
      <c r="C3641" s="3"/>
    </row>
    <row r="3642" spans="3:3">
      <c r="C3642" s="3"/>
    </row>
    <row r="3643" spans="3:3">
      <c r="C3643" s="3"/>
    </row>
    <row r="3644" spans="3:3">
      <c r="C3644" s="3"/>
    </row>
    <row r="3645" spans="3:3">
      <c r="C3645" s="3"/>
    </row>
    <row r="3646" spans="3:3">
      <c r="C3646" s="3"/>
    </row>
    <row r="3647" spans="3:3">
      <c r="C3647" s="3"/>
    </row>
    <row r="3648" spans="3:3">
      <c r="C3648" s="3"/>
    </row>
    <row r="3649" spans="3:3">
      <c r="C3649" s="3"/>
    </row>
    <row r="3650" spans="3:3">
      <c r="C3650" s="3"/>
    </row>
    <row r="3651" spans="3:3">
      <c r="C3651" s="3"/>
    </row>
    <row r="3652" spans="3:3">
      <c r="C3652" s="3"/>
    </row>
    <row r="3653" spans="3:3">
      <c r="C3653" s="3"/>
    </row>
    <row r="3654" spans="3:3">
      <c r="C3654" s="3"/>
    </row>
    <row r="3655" spans="3:3">
      <c r="C3655" s="3"/>
    </row>
    <row r="3656" spans="3:3">
      <c r="C3656" s="3"/>
    </row>
    <row r="3657" spans="3:3">
      <c r="C3657" s="3"/>
    </row>
    <row r="3658" spans="3:3">
      <c r="C3658" s="3"/>
    </row>
    <row r="3659" spans="3:3">
      <c r="C3659" s="3"/>
    </row>
    <row r="3660" spans="3:3">
      <c r="C3660" s="3"/>
    </row>
    <row r="3661" spans="3:3">
      <c r="C3661" s="3"/>
    </row>
    <row r="3662" spans="3:3">
      <c r="C3662" s="3"/>
    </row>
    <row r="3663" spans="3:3">
      <c r="C3663" s="3"/>
    </row>
    <row r="3664" spans="3:3">
      <c r="C3664" s="3"/>
    </row>
    <row r="3665" spans="3:3">
      <c r="C3665" s="3"/>
    </row>
    <row r="3666" spans="3:3">
      <c r="C3666" s="3"/>
    </row>
    <row r="3667" spans="3:3">
      <c r="C3667" s="3"/>
    </row>
    <row r="3668" spans="3:3">
      <c r="C3668" s="3"/>
    </row>
    <row r="3669" spans="3:3">
      <c r="C3669" s="3"/>
    </row>
    <row r="3670" spans="3:3">
      <c r="C3670" s="3"/>
    </row>
    <row r="3671" spans="3:3">
      <c r="C3671" s="3"/>
    </row>
    <row r="3672" spans="3:3">
      <c r="C3672" s="3"/>
    </row>
    <row r="3673" spans="3:3">
      <c r="C3673" s="3"/>
    </row>
    <row r="3674" spans="3:3">
      <c r="C3674" s="3"/>
    </row>
    <row r="3675" spans="3:3">
      <c r="C3675" s="3"/>
    </row>
    <row r="3676" spans="3:3">
      <c r="C3676" s="3"/>
    </row>
    <row r="3677" spans="3:3">
      <c r="C3677" s="3"/>
    </row>
    <row r="3678" spans="3:3">
      <c r="C3678" s="3"/>
    </row>
    <row r="3679" spans="3:3">
      <c r="C3679" s="3"/>
    </row>
    <row r="3680" spans="3:3">
      <c r="C3680" s="3"/>
    </row>
    <row r="3681" spans="3:3">
      <c r="C3681" s="3"/>
    </row>
    <row r="3682" spans="3:3">
      <c r="C3682" s="3"/>
    </row>
    <row r="3683" spans="3:3">
      <c r="C3683" s="3"/>
    </row>
    <row r="3684" spans="3:3">
      <c r="C3684" s="3"/>
    </row>
    <row r="3685" spans="3:3">
      <c r="C3685" s="3"/>
    </row>
    <row r="3686" spans="3:3">
      <c r="C3686" s="3"/>
    </row>
    <row r="3687" spans="3:3">
      <c r="C3687" s="3"/>
    </row>
    <row r="3688" spans="3:3">
      <c r="C3688" s="3"/>
    </row>
    <row r="3689" spans="3:3">
      <c r="C3689" s="3"/>
    </row>
    <row r="3690" spans="3:3">
      <c r="C3690" s="3"/>
    </row>
    <row r="3691" spans="3:3">
      <c r="C3691" s="3"/>
    </row>
    <row r="3692" spans="3:3">
      <c r="C3692" s="3"/>
    </row>
    <row r="3693" spans="3:3">
      <c r="C3693" s="3"/>
    </row>
    <row r="3694" spans="3:3">
      <c r="C3694" s="3"/>
    </row>
    <row r="3695" spans="3:3">
      <c r="C3695" s="3"/>
    </row>
    <row r="3696" spans="3:3">
      <c r="C3696" s="3"/>
    </row>
    <row r="3697" spans="3:3">
      <c r="C3697" s="3"/>
    </row>
    <row r="3698" spans="3:3">
      <c r="C3698" s="3"/>
    </row>
    <row r="3699" spans="3:3">
      <c r="C3699" s="3"/>
    </row>
    <row r="3700" spans="3:3">
      <c r="C3700" s="3"/>
    </row>
    <row r="3701" spans="3:3">
      <c r="C3701" s="3"/>
    </row>
    <row r="3702" spans="3:3">
      <c r="C3702" s="3"/>
    </row>
    <row r="3703" spans="3:3">
      <c r="C3703" s="3"/>
    </row>
    <row r="3704" spans="3:3">
      <c r="C3704" s="3"/>
    </row>
    <row r="3705" spans="3:3">
      <c r="C3705" s="3"/>
    </row>
    <row r="3706" spans="3:3">
      <c r="C3706" s="3"/>
    </row>
    <row r="3707" spans="3:3">
      <c r="C3707" s="3"/>
    </row>
    <row r="3708" spans="3:3">
      <c r="C3708" s="3"/>
    </row>
    <row r="3709" spans="3:3">
      <c r="C3709" s="3"/>
    </row>
    <row r="3710" spans="3:3">
      <c r="C3710" s="3"/>
    </row>
    <row r="3711" spans="3:3">
      <c r="C3711" s="3"/>
    </row>
    <row r="3712" spans="3:3">
      <c r="C3712" s="3"/>
    </row>
    <row r="3713" spans="3:3">
      <c r="C3713" s="3"/>
    </row>
    <row r="3714" spans="3:3">
      <c r="C3714" s="3"/>
    </row>
    <row r="3715" spans="3:3">
      <c r="C3715" s="3"/>
    </row>
    <row r="3716" spans="3:3">
      <c r="C3716" s="3"/>
    </row>
    <row r="3717" spans="3:3">
      <c r="C3717" s="3"/>
    </row>
    <row r="3718" spans="3:3">
      <c r="C3718" s="3"/>
    </row>
    <row r="3719" spans="3:3">
      <c r="C3719" s="3"/>
    </row>
    <row r="3720" spans="3:3">
      <c r="C3720" s="3"/>
    </row>
    <row r="3721" spans="3:3">
      <c r="C3721" s="3"/>
    </row>
    <row r="3722" spans="3:3">
      <c r="C3722" s="3"/>
    </row>
    <row r="3723" spans="3:3">
      <c r="C3723" s="3"/>
    </row>
    <row r="3724" spans="3:3">
      <c r="C3724" s="3"/>
    </row>
    <row r="3725" spans="3:3">
      <c r="C3725" s="3"/>
    </row>
    <row r="3726" spans="3:3">
      <c r="C3726" s="3"/>
    </row>
    <row r="3727" spans="3:3">
      <c r="C3727" s="3"/>
    </row>
    <row r="3728" spans="3:3">
      <c r="C3728" s="3"/>
    </row>
    <row r="3729" spans="3:3">
      <c r="C3729" s="3"/>
    </row>
    <row r="3730" spans="3:3">
      <c r="C3730" s="3"/>
    </row>
    <row r="3731" spans="3:3">
      <c r="C3731" s="3"/>
    </row>
    <row r="3732" spans="3:3">
      <c r="C3732" s="3"/>
    </row>
    <row r="3733" spans="3:3">
      <c r="C3733" s="3"/>
    </row>
    <row r="3734" spans="3:3">
      <c r="C3734" s="3"/>
    </row>
    <row r="3735" spans="3:3">
      <c r="C3735" s="3"/>
    </row>
    <row r="3736" spans="3:3">
      <c r="C3736" s="3"/>
    </row>
    <row r="3737" spans="3:3">
      <c r="C3737" s="3"/>
    </row>
    <row r="3738" spans="3:3">
      <c r="C3738" s="3"/>
    </row>
    <row r="3739" spans="3:3">
      <c r="C3739" s="3"/>
    </row>
    <row r="3740" spans="3:3">
      <c r="C3740" s="3"/>
    </row>
    <row r="3741" spans="3:3">
      <c r="C3741" s="3"/>
    </row>
    <row r="3742" spans="3:3">
      <c r="C3742" s="3"/>
    </row>
    <row r="3743" spans="3:3">
      <c r="C3743" s="3"/>
    </row>
    <row r="3744" spans="3:3">
      <c r="C3744" s="3"/>
    </row>
    <row r="3745" spans="3:3">
      <c r="C3745" s="3"/>
    </row>
    <row r="3746" spans="3:3">
      <c r="C3746" s="3"/>
    </row>
    <row r="3747" spans="3:3">
      <c r="C3747" s="3"/>
    </row>
    <row r="3748" spans="3:3">
      <c r="C3748" s="3"/>
    </row>
    <row r="3749" spans="3:3">
      <c r="C3749" s="3"/>
    </row>
    <row r="3750" spans="3:3">
      <c r="C3750" s="3"/>
    </row>
    <row r="3751" spans="3:3">
      <c r="C3751" s="3"/>
    </row>
    <row r="3752" spans="3:3">
      <c r="C3752" s="3"/>
    </row>
    <row r="3753" spans="3:3">
      <c r="C3753" s="3"/>
    </row>
    <row r="3754" spans="3:3">
      <c r="C3754" s="3"/>
    </row>
    <row r="3755" spans="3:3">
      <c r="C3755" s="3"/>
    </row>
    <row r="3756" spans="3:3">
      <c r="C3756" s="3"/>
    </row>
    <row r="3757" spans="3:3">
      <c r="C3757" s="3"/>
    </row>
    <row r="3758" spans="3:3">
      <c r="C3758" s="3"/>
    </row>
    <row r="3759" spans="3:3">
      <c r="C3759" s="3"/>
    </row>
    <row r="3760" spans="3:3">
      <c r="C3760" s="3"/>
    </row>
    <row r="3761" spans="3:3">
      <c r="C3761" s="3"/>
    </row>
    <row r="3762" spans="3:3">
      <c r="C3762" s="3"/>
    </row>
    <row r="3763" spans="3:3">
      <c r="C3763" s="3"/>
    </row>
    <row r="3764" spans="3:3">
      <c r="C3764" s="3"/>
    </row>
    <row r="3765" spans="3:3">
      <c r="C3765" s="3"/>
    </row>
    <row r="3766" spans="3:3">
      <c r="C3766" s="3"/>
    </row>
    <row r="3767" spans="3:3">
      <c r="C3767" s="3"/>
    </row>
    <row r="3768" spans="3:3">
      <c r="C3768" s="3"/>
    </row>
    <row r="3769" spans="3:3">
      <c r="C3769" s="3"/>
    </row>
    <row r="3770" spans="3:3">
      <c r="C3770" s="3"/>
    </row>
    <row r="3771" spans="3:3">
      <c r="C3771" s="3"/>
    </row>
    <row r="3772" spans="3:3">
      <c r="C3772" s="3"/>
    </row>
    <row r="3773" spans="3:3">
      <c r="C3773" s="3"/>
    </row>
    <row r="3774" spans="3:3">
      <c r="C3774" s="3"/>
    </row>
    <row r="3775" spans="3:3">
      <c r="C3775" s="3"/>
    </row>
    <row r="3776" spans="3:3">
      <c r="C3776" s="3"/>
    </row>
    <row r="3777" spans="3:3">
      <c r="C3777" s="3"/>
    </row>
    <row r="3778" spans="3:3">
      <c r="C3778" s="3"/>
    </row>
    <row r="3779" spans="3:3">
      <c r="C3779" s="3"/>
    </row>
    <row r="3780" spans="3:3">
      <c r="C3780" s="3"/>
    </row>
    <row r="3781" spans="3:3">
      <c r="C3781" s="3"/>
    </row>
    <row r="3782" spans="3:3">
      <c r="C3782" s="3"/>
    </row>
    <row r="3783" spans="3:3">
      <c r="C3783" s="3"/>
    </row>
    <row r="3784" spans="3:3">
      <c r="C3784" s="3"/>
    </row>
    <row r="3785" spans="3:3">
      <c r="C3785" s="3"/>
    </row>
    <row r="3786" spans="3:3">
      <c r="C3786" s="3"/>
    </row>
    <row r="3787" spans="3:3">
      <c r="C3787" s="3"/>
    </row>
    <row r="3788" spans="3:3">
      <c r="C3788" s="3"/>
    </row>
    <row r="3789" spans="3:3">
      <c r="C3789" s="3"/>
    </row>
    <row r="3790" spans="3:3">
      <c r="C3790" s="3"/>
    </row>
    <row r="3791" spans="3:3">
      <c r="C3791" s="3"/>
    </row>
    <row r="3792" spans="3:3">
      <c r="C3792" s="3"/>
    </row>
    <row r="3793" spans="3:3">
      <c r="C3793" s="3"/>
    </row>
    <row r="3794" spans="3:3">
      <c r="C3794" s="3"/>
    </row>
    <row r="3795" spans="3:3">
      <c r="C3795" s="3"/>
    </row>
    <row r="3796" spans="3:3">
      <c r="C3796" s="3"/>
    </row>
    <row r="3797" spans="3:3">
      <c r="C3797" s="3"/>
    </row>
    <row r="3798" spans="3:3">
      <c r="C3798" s="3"/>
    </row>
    <row r="3799" spans="3:3">
      <c r="C3799" s="3"/>
    </row>
    <row r="3800" spans="3:3">
      <c r="C3800" s="3"/>
    </row>
    <row r="3801" spans="3:3">
      <c r="C3801" s="3"/>
    </row>
    <row r="3802" spans="3:3">
      <c r="C3802" s="3"/>
    </row>
    <row r="3803" spans="3:3">
      <c r="C3803" s="3"/>
    </row>
    <row r="3804" spans="3:3">
      <c r="C3804" s="3"/>
    </row>
    <row r="3805" spans="3:3">
      <c r="C3805" s="3"/>
    </row>
    <row r="3806" spans="3:3">
      <c r="C3806" s="3"/>
    </row>
    <row r="3807" spans="3:3">
      <c r="C3807" s="3"/>
    </row>
    <row r="3808" spans="3:3">
      <c r="C3808" s="3"/>
    </row>
    <row r="3809" spans="3:3">
      <c r="C3809" s="3"/>
    </row>
    <row r="3810" spans="3:3">
      <c r="C3810" s="3"/>
    </row>
    <row r="3811" spans="3:3">
      <c r="C3811" s="3"/>
    </row>
    <row r="3812" spans="3:3">
      <c r="C3812" s="3"/>
    </row>
    <row r="3813" spans="3:3">
      <c r="C3813" s="3"/>
    </row>
    <row r="3814" spans="3:3">
      <c r="C3814" s="3"/>
    </row>
    <row r="3815" spans="3:3">
      <c r="C3815" s="3"/>
    </row>
    <row r="3816" spans="3:3">
      <c r="C3816" s="3"/>
    </row>
    <row r="3817" spans="3:3">
      <c r="C3817" s="3"/>
    </row>
    <row r="3818" spans="3:3">
      <c r="C3818" s="3"/>
    </row>
    <row r="3819" spans="3:3">
      <c r="C3819" s="3"/>
    </row>
    <row r="3820" spans="3:3">
      <c r="C3820" s="3"/>
    </row>
    <row r="3821" spans="3:3">
      <c r="C3821" s="3"/>
    </row>
    <row r="3822" spans="3:3">
      <c r="C3822" s="3"/>
    </row>
    <row r="3823" spans="3:3">
      <c r="C3823" s="3"/>
    </row>
    <row r="3824" spans="3:3">
      <c r="C3824" s="3"/>
    </row>
    <row r="3825" spans="3:3">
      <c r="C3825" s="3"/>
    </row>
    <row r="3826" spans="3:3">
      <c r="C3826" s="3"/>
    </row>
    <row r="3827" spans="3:3">
      <c r="C3827" s="3"/>
    </row>
    <row r="3828" spans="3:3">
      <c r="C3828" s="3"/>
    </row>
    <row r="3829" spans="3:3">
      <c r="C3829" s="3"/>
    </row>
    <row r="3830" spans="3:3">
      <c r="C3830" s="3"/>
    </row>
    <row r="3831" spans="3:3">
      <c r="C3831" s="3"/>
    </row>
    <row r="3832" spans="3:3">
      <c r="C3832" s="3"/>
    </row>
    <row r="3833" spans="3:3">
      <c r="C3833" s="3"/>
    </row>
    <row r="3834" spans="3:3">
      <c r="C3834" s="3"/>
    </row>
    <row r="3835" spans="3:3">
      <c r="C3835" s="3"/>
    </row>
    <row r="3836" spans="3:3">
      <c r="C3836" s="3"/>
    </row>
    <row r="3837" spans="3:3">
      <c r="C3837" s="3"/>
    </row>
    <row r="3838" spans="3:3">
      <c r="C3838" s="3"/>
    </row>
    <row r="3839" spans="3:3">
      <c r="C3839" s="3"/>
    </row>
    <row r="3840" spans="3:3">
      <c r="C3840" s="3"/>
    </row>
    <row r="3841" spans="3:3">
      <c r="C3841" s="3"/>
    </row>
    <row r="3842" spans="3:3">
      <c r="C3842" s="3"/>
    </row>
    <row r="3843" spans="3:3">
      <c r="C3843" s="3"/>
    </row>
    <row r="3844" spans="3:3">
      <c r="C3844" s="3"/>
    </row>
    <row r="3845" spans="3:3">
      <c r="C3845" s="3"/>
    </row>
    <row r="3846" spans="3:3">
      <c r="C3846" s="3"/>
    </row>
    <row r="3847" spans="3:3">
      <c r="C3847" s="3"/>
    </row>
    <row r="3848" spans="3:3">
      <c r="C3848" s="3"/>
    </row>
    <row r="3849" spans="3:3">
      <c r="C3849" s="3"/>
    </row>
    <row r="3850" spans="3:3">
      <c r="C3850" s="3"/>
    </row>
    <row r="3851" spans="3:3">
      <c r="C3851" s="3"/>
    </row>
    <row r="3852" spans="3:3">
      <c r="C3852" s="3"/>
    </row>
    <row r="3853" spans="3:3">
      <c r="C3853" s="3"/>
    </row>
    <row r="3854" spans="3:3">
      <c r="C3854" s="3"/>
    </row>
    <row r="3855" spans="3:3">
      <c r="C3855" s="3"/>
    </row>
    <row r="3856" spans="3:3">
      <c r="C3856" s="3"/>
    </row>
    <row r="3857" spans="3:3">
      <c r="C3857" s="3"/>
    </row>
    <row r="3858" spans="3:3">
      <c r="C3858" s="3"/>
    </row>
    <row r="3859" spans="3:3">
      <c r="C3859" s="3"/>
    </row>
    <row r="3860" spans="3:3">
      <c r="C3860" s="3"/>
    </row>
    <row r="3861" spans="3:3">
      <c r="C3861" s="3"/>
    </row>
    <row r="3862" spans="3:3">
      <c r="C3862" s="3"/>
    </row>
    <row r="3863" spans="3:3">
      <c r="C3863" s="3"/>
    </row>
    <row r="3864" spans="3:3">
      <c r="C3864" s="3"/>
    </row>
    <row r="3865" spans="3:3">
      <c r="C3865" s="3"/>
    </row>
    <row r="3866" spans="3:3">
      <c r="C3866" s="3"/>
    </row>
    <row r="3867" spans="3:3">
      <c r="C3867" s="3"/>
    </row>
    <row r="3868" spans="3:3">
      <c r="C3868" s="3"/>
    </row>
    <row r="3869" spans="3:3">
      <c r="C3869" s="3"/>
    </row>
    <row r="3870" spans="3:3">
      <c r="C3870" s="3"/>
    </row>
    <row r="3871" spans="3:3">
      <c r="C3871" s="3"/>
    </row>
    <row r="3872" spans="3:3">
      <c r="C3872" s="3"/>
    </row>
    <row r="3873" spans="3:3">
      <c r="C3873" s="3"/>
    </row>
    <row r="3874" spans="3:3">
      <c r="C3874" s="3"/>
    </row>
    <row r="3875" spans="3:3">
      <c r="C3875" s="3"/>
    </row>
    <row r="3876" spans="3:3">
      <c r="C3876" s="3"/>
    </row>
    <row r="3877" spans="3:3">
      <c r="C3877" s="3"/>
    </row>
    <row r="3878" spans="3:3">
      <c r="C3878" s="3"/>
    </row>
    <row r="3879" spans="3:3">
      <c r="C3879" s="3"/>
    </row>
    <row r="3880" spans="3:3">
      <c r="C3880" s="3"/>
    </row>
    <row r="3881" spans="3:3">
      <c r="C3881" s="3"/>
    </row>
    <row r="3882" spans="3:3">
      <c r="C3882" s="3"/>
    </row>
    <row r="3883" spans="3:3">
      <c r="C3883" s="3"/>
    </row>
    <row r="3884" spans="3:3">
      <c r="C3884" s="3"/>
    </row>
    <row r="3885" spans="3:3">
      <c r="C3885" s="3"/>
    </row>
    <row r="3886" spans="3:3">
      <c r="C3886" s="3"/>
    </row>
    <row r="3887" spans="3:3">
      <c r="C3887" s="3"/>
    </row>
    <row r="3888" spans="3:3">
      <c r="C3888" s="3"/>
    </row>
    <row r="3889" spans="3:3">
      <c r="C3889" s="3"/>
    </row>
    <row r="3890" spans="3:3">
      <c r="C3890" s="3"/>
    </row>
    <row r="3891" spans="3:3">
      <c r="C3891" s="3"/>
    </row>
    <row r="3892" spans="3:3">
      <c r="C3892" s="3"/>
    </row>
    <row r="3893" spans="3:3">
      <c r="C3893" s="3"/>
    </row>
    <row r="3894" spans="3:3">
      <c r="C3894" s="3"/>
    </row>
    <row r="3895" spans="3:3">
      <c r="C3895" s="3"/>
    </row>
    <row r="3896" spans="3:3">
      <c r="C3896" s="3"/>
    </row>
    <row r="3897" spans="3:3">
      <c r="C3897" s="3"/>
    </row>
    <row r="3898" spans="3:3">
      <c r="C3898" s="3"/>
    </row>
    <row r="3899" spans="3:3">
      <c r="C3899" s="3"/>
    </row>
    <row r="3900" spans="3:3">
      <c r="C3900" s="3"/>
    </row>
    <row r="3901" spans="3:3">
      <c r="C3901" s="3"/>
    </row>
    <row r="3902" spans="3:3">
      <c r="C3902" s="3"/>
    </row>
    <row r="3903" spans="3:3">
      <c r="C3903" s="3"/>
    </row>
    <row r="3904" spans="3:3">
      <c r="C3904" s="3"/>
    </row>
    <row r="3905" spans="3:3">
      <c r="C3905" s="3"/>
    </row>
    <row r="3906" spans="3:3">
      <c r="C3906" s="3"/>
    </row>
    <row r="3907" spans="3:3">
      <c r="C3907" s="3"/>
    </row>
    <row r="3908" spans="3:3">
      <c r="C3908" s="3"/>
    </row>
    <row r="3909" spans="3:3">
      <c r="C3909" s="3"/>
    </row>
    <row r="3910" spans="3:3">
      <c r="C3910" s="3"/>
    </row>
    <row r="3911" spans="3:3">
      <c r="C3911" s="3"/>
    </row>
    <row r="3912" spans="3:3">
      <c r="C3912" s="3"/>
    </row>
    <row r="3913" spans="3:3">
      <c r="C3913" s="3"/>
    </row>
    <row r="3914" spans="3:3">
      <c r="C3914" s="3"/>
    </row>
    <row r="3915" spans="3:3">
      <c r="C3915" s="3"/>
    </row>
    <row r="3916" spans="3:3">
      <c r="C3916" s="3"/>
    </row>
    <row r="3917" spans="3:3">
      <c r="C3917" s="3"/>
    </row>
    <row r="3918" spans="3:3">
      <c r="C3918" s="3"/>
    </row>
    <row r="3919" spans="3:3">
      <c r="C3919" s="3"/>
    </row>
    <row r="3920" spans="3:3">
      <c r="C3920" s="3"/>
    </row>
    <row r="3921" spans="3:3">
      <c r="C3921" s="3"/>
    </row>
    <row r="3922" spans="3:3">
      <c r="C3922" s="3"/>
    </row>
    <row r="3923" spans="3:3">
      <c r="C3923" s="3"/>
    </row>
    <row r="3924" spans="3:3">
      <c r="C3924" s="3"/>
    </row>
    <row r="3925" spans="3:3">
      <c r="C3925" s="3"/>
    </row>
    <row r="3926" spans="3:3">
      <c r="C3926" s="3"/>
    </row>
    <row r="3927" spans="3:3">
      <c r="C3927" s="3"/>
    </row>
    <row r="3928" spans="3:3">
      <c r="C3928" s="3"/>
    </row>
    <row r="3929" spans="3:3">
      <c r="C3929" s="3"/>
    </row>
    <row r="3930" spans="3:3">
      <c r="C3930" s="3"/>
    </row>
    <row r="3931" spans="3:3">
      <c r="C3931" s="3"/>
    </row>
    <row r="3932" spans="3:3">
      <c r="C3932" s="3"/>
    </row>
    <row r="3933" spans="3:3">
      <c r="C3933" s="3"/>
    </row>
    <row r="3934" spans="3:3">
      <c r="C3934" s="3"/>
    </row>
    <row r="3935" spans="3:3">
      <c r="C3935" s="3"/>
    </row>
    <row r="3936" spans="3:3">
      <c r="C3936" s="3"/>
    </row>
    <row r="3937" spans="3:3">
      <c r="C3937" s="3"/>
    </row>
    <row r="3938" spans="3:3">
      <c r="C3938" s="3"/>
    </row>
    <row r="3939" spans="3:3">
      <c r="C3939" s="3"/>
    </row>
    <row r="3940" spans="3:3">
      <c r="C3940" s="3"/>
    </row>
    <row r="3941" spans="3:3">
      <c r="C3941" s="3"/>
    </row>
    <row r="3942" spans="3:3">
      <c r="C3942" s="3"/>
    </row>
    <row r="3943" spans="3:3">
      <c r="C3943" s="3"/>
    </row>
    <row r="3944" spans="3:3">
      <c r="C3944" s="3"/>
    </row>
    <row r="3945" spans="3:3">
      <c r="C3945" s="3"/>
    </row>
    <row r="3946" spans="3:3">
      <c r="C3946" s="3"/>
    </row>
    <row r="3947" spans="3:3">
      <c r="C3947" s="3"/>
    </row>
    <row r="3948" spans="3:3">
      <c r="C3948" s="3"/>
    </row>
    <row r="3949" spans="3:3">
      <c r="C3949" s="3"/>
    </row>
    <row r="3950" spans="3:3">
      <c r="C3950" s="3"/>
    </row>
    <row r="3951" spans="3:3">
      <c r="C3951" s="3"/>
    </row>
    <row r="3952" spans="3:3">
      <c r="C3952" s="3"/>
    </row>
    <row r="3953" spans="3:3">
      <c r="C3953" s="3"/>
    </row>
    <row r="3954" spans="3:3">
      <c r="C3954" s="3"/>
    </row>
    <row r="3955" spans="3:3">
      <c r="C3955" s="3"/>
    </row>
    <row r="3956" spans="3:3">
      <c r="C3956" s="3"/>
    </row>
    <row r="3957" spans="3:3">
      <c r="C3957" s="3"/>
    </row>
    <row r="3958" spans="3:3">
      <c r="C3958" s="3"/>
    </row>
    <row r="3959" spans="3:3">
      <c r="C3959" s="3"/>
    </row>
    <row r="3960" spans="3:3">
      <c r="C3960" s="3"/>
    </row>
    <row r="3961" spans="3:3">
      <c r="C3961" s="3"/>
    </row>
    <row r="3962" spans="3:3">
      <c r="C3962" s="3"/>
    </row>
    <row r="3963" spans="3:3">
      <c r="C3963" s="3"/>
    </row>
    <row r="3964" spans="3:3">
      <c r="C3964" s="3"/>
    </row>
    <row r="3965" spans="3:3">
      <c r="C3965" s="3"/>
    </row>
    <row r="3966" spans="3:3">
      <c r="C3966" s="3"/>
    </row>
    <row r="3967" spans="3:3">
      <c r="C3967" s="3"/>
    </row>
    <row r="3968" spans="3:3">
      <c r="C3968" s="3"/>
    </row>
    <row r="3969" spans="3:3">
      <c r="C3969" s="3"/>
    </row>
    <row r="3970" spans="3:3">
      <c r="C3970" s="3"/>
    </row>
    <row r="3971" spans="3:3">
      <c r="C3971" s="3"/>
    </row>
    <row r="3972" spans="3:3">
      <c r="C3972" s="3"/>
    </row>
    <row r="3973" spans="3:3">
      <c r="C3973" s="3"/>
    </row>
    <row r="3974" spans="3:3">
      <c r="C3974" s="3"/>
    </row>
    <row r="3975" spans="3:3">
      <c r="C3975" s="3"/>
    </row>
    <row r="3976" spans="3:3">
      <c r="C3976" s="3"/>
    </row>
    <row r="3977" spans="3:3">
      <c r="C3977" s="3"/>
    </row>
    <row r="3978" spans="3:3">
      <c r="C3978" s="3"/>
    </row>
    <row r="3979" spans="3:3">
      <c r="C3979" s="3"/>
    </row>
    <row r="3980" spans="3:3">
      <c r="C3980" s="3"/>
    </row>
    <row r="3981" spans="3:3">
      <c r="C3981" s="3"/>
    </row>
    <row r="3982" spans="3:3">
      <c r="C3982" s="3"/>
    </row>
    <row r="3983" spans="3:3">
      <c r="C3983" s="3"/>
    </row>
    <row r="3984" spans="3:3">
      <c r="C3984" s="3"/>
    </row>
    <row r="3985" spans="3:3">
      <c r="C3985" s="3"/>
    </row>
    <row r="3986" spans="3:3">
      <c r="C3986" s="3"/>
    </row>
    <row r="3987" spans="3:3">
      <c r="C3987" s="3"/>
    </row>
    <row r="3988" spans="3:3">
      <c r="C3988" s="3"/>
    </row>
    <row r="3989" spans="3:3">
      <c r="C3989" s="3"/>
    </row>
    <row r="3990" spans="3:3">
      <c r="C3990" s="3"/>
    </row>
    <row r="3991" spans="3:3">
      <c r="C3991" s="3"/>
    </row>
    <row r="3992" spans="3:3">
      <c r="C3992" s="3"/>
    </row>
    <row r="3993" spans="3:3">
      <c r="C3993" s="3"/>
    </row>
    <row r="3994" spans="3:3">
      <c r="C3994" s="3"/>
    </row>
    <row r="3995" spans="3:3">
      <c r="C3995" s="3"/>
    </row>
    <row r="3996" spans="3:3">
      <c r="C3996" s="3"/>
    </row>
    <row r="3997" spans="3:3">
      <c r="C3997" s="3"/>
    </row>
    <row r="3998" spans="3:3">
      <c r="C3998" s="3"/>
    </row>
    <row r="3999" spans="3:3">
      <c r="C3999" s="3"/>
    </row>
    <row r="4000" spans="3:3">
      <c r="C4000" s="3"/>
    </row>
    <row r="4001" spans="3:3">
      <c r="C4001" s="3"/>
    </row>
    <row r="4002" spans="3:3">
      <c r="C4002" s="3"/>
    </row>
    <row r="4003" spans="3:3">
      <c r="C4003" s="3"/>
    </row>
    <row r="4004" spans="3:3">
      <c r="C4004" s="3"/>
    </row>
    <row r="4005" spans="3:3">
      <c r="C4005" s="3"/>
    </row>
    <row r="4006" spans="3:3">
      <c r="C4006" s="3"/>
    </row>
    <row r="4007" spans="3:3">
      <c r="C4007" s="3"/>
    </row>
    <row r="4008" spans="3:3">
      <c r="C4008" s="3"/>
    </row>
    <row r="4009" spans="3:3">
      <c r="C4009" s="3"/>
    </row>
    <row r="4010" spans="3:3">
      <c r="C4010" s="3"/>
    </row>
    <row r="4011" spans="3:3">
      <c r="C4011" s="3"/>
    </row>
    <row r="4012" spans="3:3">
      <c r="C4012" s="3"/>
    </row>
    <row r="4013" spans="3:3">
      <c r="C4013" s="3"/>
    </row>
    <row r="4014" spans="3:3">
      <c r="C4014" s="3"/>
    </row>
    <row r="4015" spans="3:3">
      <c r="C4015" s="3"/>
    </row>
    <row r="4016" spans="3:3">
      <c r="C4016" s="3"/>
    </row>
    <row r="4017" spans="3:3">
      <c r="C4017" s="3"/>
    </row>
    <row r="4018" spans="3:3">
      <c r="C4018" s="3"/>
    </row>
    <row r="4019" spans="3:3">
      <c r="C4019" s="3"/>
    </row>
    <row r="4020" spans="3:3">
      <c r="C4020" s="3"/>
    </row>
    <row r="4021" spans="3:3">
      <c r="C4021" s="3"/>
    </row>
    <row r="4022" spans="3:3">
      <c r="C4022" s="3"/>
    </row>
    <row r="4023" spans="3:3">
      <c r="C4023" s="3"/>
    </row>
    <row r="4024" spans="3:3">
      <c r="C4024" s="3"/>
    </row>
    <row r="4025" spans="3:3">
      <c r="C4025" s="3"/>
    </row>
    <row r="4026" spans="3:3">
      <c r="C4026" s="3"/>
    </row>
    <row r="4027" spans="3:3">
      <c r="C4027" s="3"/>
    </row>
    <row r="4028" spans="3:3">
      <c r="C4028" s="3"/>
    </row>
    <row r="4029" spans="3:3">
      <c r="C4029" s="3"/>
    </row>
    <row r="4030" spans="3:3">
      <c r="C4030" s="3"/>
    </row>
    <row r="4031" spans="3:3">
      <c r="C4031" s="3"/>
    </row>
    <row r="4032" spans="3:3">
      <c r="C4032" s="3"/>
    </row>
    <row r="4033" spans="3:3">
      <c r="C4033" s="3"/>
    </row>
    <row r="4034" spans="3:3">
      <c r="C4034" s="3"/>
    </row>
    <row r="4035" spans="3:3">
      <c r="C4035" s="3"/>
    </row>
    <row r="4036" spans="3:3">
      <c r="C4036" s="3"/>
    </row>
    <row r="4037" spans="3:3">
      <c r="C4037" s="3"/>
    </row>
    <row r="4038" spans="3:3">
      <c r="C4038" s="3"/>
    </row>
    <row r="4039" spans="3:3">
      <c r="C4039" s="3"/>
    </row>
    <row r="4040" spans="3:3">
      <c r="C4040" s="3"/>
    </row>
    <row r="4041" spans="3:3">
      <c r="C4041" s="3"/>
    </row>
    <row r="4042" spans="3:3">
      <c r="C4042" s="3"/>
    </row>
    <row r="4043" spans="3:3">
      <c r="C4043" s="3"/>
    </row>
    <row r="4044" spans="3:3">
      <c r="C4044" s="3"/>
    </row>
    <row r="4045" spans="3:3">
      <c r="C4045" s="3"/>
    </row>
    <row r="4046" spans="3:3">
      <c r="C4046" s="3"/>
    </row>
    <row r="4047" spans="3:3">
      <c r="C4047" s="3"/>
    </row>
    <row r="4048" spans="3:3">
      <c r="C4048" s="3"/>
    </row>
    <row r="4049" spans="3:3">
      <c r="C4049" s="3"/>
    </row>
    <row r="4050" spans="3:3">
      <c r="C4050" s="3"/>
    </row>
    <row r="4051" spans="3:3">
      <c r="C4051" s="3"/>
    </row>
    <row r="4052" spans="3:3">
      <c r="C4052" s="3"/>
    </row>
    <row r="4053" spans="3:3">
      <c r="C4053" s="3"/>
    </row>
    <row r="4054" spans="3:3">
      <c r="C4054" s="3"/>
    </row>
    <row r="4055" spans="3:3">
      <c r="C4055" s="3"/>
    </row>
    <row r="4056" spans="3:3">
      <c r="C4056" s="3"/>
    </row>
    <row r="4057" spans="3:3">
      <c r="C4057" s="3"/>
    </row>
    <row r="4058" spans="3:3">
      <c r="C4058" s="3"/>
    </row>
    <row r="4059" spans="3:3">
      <c r="C4059" s="3"/>
    </row>
    <row r="4060" spans="3:3">
      <c r="C4060" s="3"/>
    </row>
    <row r="4061" spans="3:3">
      <c r="C4061" s="3"/>
    </row>
    <row r="4062" spans="3:3">
      <c r="C4062" s="3"/>
    </row>
    <row r="4063" spans="3:3">
      <c r="C4063" s="3"/>
    </row>
    <row r="4064" spans="3:3">
      <c r="C4064" s="3"/>
    </row>
    <row r="4065" spans="3:3">
      <c r="C4065" s="3"/>
    </row>
    <row r="4066" spans="3:3">
      <c r="C4066" s="3"/>
    </row>
    <row r="4067" spans="3:3">
      <c r="C4067" s="3"/>
    </row>
    <row r="4068" spans="3:3">
      <c r="C4068" s="3"/>
    </row>
    <row r="4069" spans="3:3">
      <c r="C4069" s="3"/>
    </row>
    <row r="4070" spans="3:3">
      <c r="C4070" s="3"/>
    </row>
    <row r="4071" spans="3:3">
      <c r="C4071" s="3"/>
    </row>
    <row r="4072" spans="3:3">
      <c r="C4072" s="3"/>
    </row>
    <row r="4073" spans="3:3">
      <c r="C4073" s="3"/>
    </row>
    <row r="4074" spans="3:3">
      <c r="C4074" s="3"/>
    </row>
    <row r="4075" spans="3:3">
      <c r="C4075" s="3"/>
    </row>
    <row r="4076" spans="3:3">
      <c r="C4076" s="3"/>
    </row>
    <row r="4077" spans="3:3">
      <c r="C4077" s="3"/>
    </row>
    <row r="4078" spans="3:3">
      <c r="C4078" s="3"/>
    </row>
    <row r="4079" spans="3:3">
      <c r="C4079" s="3"/>
    </row>
    <row r="4080" spans="3:3">
      <c r="C4080" s="3"/>
    </row>
    <row r="4081" spans="3:3">
      <c r="C4081" s="3"/>
    </row>
    <row r="4082" spans="3:3">
      <c r="C4082" s="3"/>
    </row>
    <row r="4083" spans="3:3">
      <c r="C4083" s="3"/>
    </row>
    <row r="4084" spans="3:3">
      <c r="C4084" s="3"/>
    </row>
    <row r="4085" spans="3:3">
      <c r="C4085" s="3"/>
    </row>
    <row r="4086" spans="3:3">
      <c r="C4086" s="3"/>
    </row>
    <row r="4087" spans="3:3">
      <c r="C4087" s="3"/>
    </row>
    <row r="4088" spans="3:3">
      <c r="C4088" s="3"/>
    </row>
    <row r="4089" spans="3:3">
      <c r="C4089" s="3"/>
    </row>
    <row r="4090" spans="3:3">
      <c r="C4090" s="3"/>
    </row>
    <row r="4091" spans="3:3">
      <c r="C4091" s="3"/>
    </row>
    <row r="4092" spans="3:3">
      <c r="C4092" s="3"/>
    </row>
    <row r="4093" spans="3:3">
      <c r="C4093" s="3"/>
    </row>
    <row r="4094" spans="3:3">
      <c r="C4094" s="3"/>
    </row>
    <row r="4095" spans="3:3">
      <c r="C4095" s="3"/>
    </row>
    <row r="4096" spans="3:3">
      <c r="C4096" s="3"/>
    </row>
    <row r="4097" spans="3:3">
      <c r="C4097" s="3"/>
    </row>
    <row r="4098" spans="3:3">
      <c r="C4098" s="3"/>
    </row>
    <row r="4099" spans="3:3">
      <c r="C4099" s="3"/>
    </row>
    <row r="4100" spans="3:3">
      <c r="C4100" s="3"/>
    </row>
    <row r="4101" spans="3:3">
      <c r="C4101" s="3"/>
    </row>
    <row r="4102" spans="3:3">
      <c r="C4102" s="3"/>
    </row>
    <row r="4103" spans="3:3">
      <c r="C4103" s="3"/>
    </row>
    <row r="4104" spans="3:3">
      <c r="C4104" s="3"/>
    </row>
    <row r="4105" spans="3:3">
      <c r="C4105" s="3"/>
    </row>
    <row r="4106" spans="3:3">
      <c r="C4106" s="3"/>
    </row>
    <row r="4107" spans="3:3">
      <c r="C4107" s="3"/>
    </row>
    <row r="4108" spans="3:3">
      <c r="C4108" s="3"/>
    </row>
    <row r="4109" spans="3:3">
      <c r="C4109" s="3"/>
    </row>
    <row r="4110" spans="3:3">
      <c r="C4110" s="3"/>
    </row>
    <row r="4111" spans="3:3">
      <c r="C4111" s="3"/>
    </row>
    <row r="4112" spans="3:3">
      <c r="C4112" s="3"/>
    </row>
    <row r="4113" spans="3:3">
      <c r="C4113" s="3"/>
    </row>
    <row r="4114" spans="3:3">
      <c r="C4114" s="3"/>
    </row>
    <row r="4115" spans="3:3">
      <c r="C4115" s="3"/>
    </row>
    <row r="4116" spans="3:3">
      <c r="C4116" s="3"/>
    </row>
    <row r="4117" spans="3:3">
      <c r="C4117" s="3"/>
    </row>
    <row r="4118" spans="3:3">
      <c r="C4118" s="3"/>
    </row>
    <row r="4119" spans="3:3">
      <c r="C4119" s="3"/>
    </row>
    <row r="4120" spans="3:3">
      <c r="C4120" s="3"/>
    </row>
    <row r="4121" spans="3:3">
      <c r="C4121" s="3"/>
    </row>
    <row r="4122" spans="3:3">
      <c r="C4122" s="3"/>
    </row>
    <row r="4123" spans="3:3">
      <c r="C4123" s="3"/>
    </row>
    <row r="4124" spans="3:3">
      <c r="C4124" s="3"/>
    </row>
    <row r="4125" spans="3:3">
      <c r="C4125" s="3"/>
    </row>
    <row r="4126" spans="3:3">
      <c r="C4126" s="3"/>
    </row>
    <row r="4127" spans="3:3">
      <c r="C4127" s="3"/>
    </row>
    <row r="4128" spans="3:3">
      <c r="C4128" s="3"/>
    </row>
    <row r="4129" spans="3:3">
      <c r="C4129" s="3"/>
    </row>
    <row r="4130" spans="3:3">
      <c r="C4130" s="3"/>
    </row>
    <row r="4131" spans="3:3">
      <c r="C4131" s="3"/>
    </row>
    <row r="4132" spans="3:3">
      <c r="C4132" s="3"/>
    </row>
    <row r="4133" spans="3:3">
      <c r="C4133" s="3"/>
    </row>
    <row r="4134" spans="3:3">
      <c r="C4134" s="3"/>
    </row>
    <row r="4135" spans="3:3">
      <c r="C4135" s="3"/>
    </row>
    <row r="4136" spans="3:3">
      <c r="C4136" s="3"/>
    </row>
    <row r="4137" spans="3:3">
      <c r="C4137" s="3"/>
    </row>
    <row r="4138" spans="3:3">
      <c r="C4138" s="3"/>
    </row>
    <row r="4139" spans="3:3">
      <c r="C4139" s="3"/>
    </row>
    <row r="4140" spans="3:3">
      <c r="C4140" s="3"/>
    </row>
    <row r="4141" spans="3:3">
      <c r="C4141" s="3"/>
    </row>
    <row r="4142" spans="3:3">
      <c r="C4142" s="3"/>
    </row>
    <row r="4143" spans="3:3">
      <c r="C4143" s="3"/>
    </row>
    <row r="4144" spans="3:3">
      <c r="C4144" s="3"/>
    </row>
    <row r="4145" spans="3:3">
      <c r="C4145" s="3"/>
    </row>
    <row r="4146" spans="3:3">
      <c r="C4146" s="3"/>
    </row>
    <row r="4147" spans="3:3">
      <c r="C4147" s="3"/>
    </row>
    <row r="4148" spans="3:3">
      <c r="C4148" s="3"/>
    </row>
    <row r="4149" spans="3:3">
      <c r="C4149" s="3"/>
    </row>
    <row r="4150" spans="3:3">
      <c r="C4150" s="3"/>
    </row>
    <row r="4151" spans="3:3">
      <c r="C4151" s="3"/>
    </row>
    <row r="4152" spans="3:3">
      <c r="C4152" s="3"/>
    </row>
    <row r="4153" spans="3:3">
      <c r="C4153" s="3"/>
    </row>
    <row r="4154" spans="3:3">
      <c r="C4154" s="3"/>
    </row>
    <row r="4155" spans="3:3">
      <c r="C4155" s="3"/>
    </row>
    <row r="4156" spans="3:3">
      <c r="C4156" s="3"/>
    </row>
    <row r="4157" spans="3:3">
      <c r="C4157" s="3"/>
    </row>
    <row r="4158" spans="3:3">
      <c r="C4158" s="3"/>
    </row>
    <row r="4159" spans="3:3">
      <c r="C4159" s="3"/>
    </row>
    <row r="4160" spans="3:3">
      <c r="C4160" s="3"/>
    </row>
    <row r="4161" spans="3:3">
      <c r="C4161" s="3"/>
    </row>
    <row r="4162" spans="3:3">
      <c r="C4162" s="3"/>
    </row>
    <row r="4163" spans="3:3">
      <c r="C4163" s="3"/>
    </row>
    <row r="4164" spans="3:3">
      <c r="C4164" s="3"/>
    </row>
    <row r="4165" spans="3:3">
      <c r="C4165" s="3"/>
    </row>
    <row r="4166" spans="3:3">
      <c r="C4166" s="3"/>
    </row>
    <row r="4167" spans="3:3">
      <c r="C4167" s="3"/>
    </row>
    <row r="4168" spans="3:3">
      <c r="C4168" s="3"/>
    </row>
    <row r="4169" spans="3:3">
      <c r="C4169" s="3"/>
    </row>
    <row r="4170" spans="3:3">
      <c r="C4170" s="3"/>
    </row>
    <row r="4171" spans="3:3">
      <c r="C4171" s="3"/>
    </row>
    <row r="4172" spans="3:3">
      <c r="C4172" s="3"/>
    </row>
    <row r="4173" spans="3:3">
      <c r="C4173" s="3"/>
    </row>
    <row r="4174" spans="3:3">
      <c r="C4174" s="3"/>
    </row>
    <row r="4175" spans="3:3">
      <c r="C4175" s="3"/>
    </row>
    <row r="4176" spans="3:3">
      <c r="C4176" s="3"/>
    </row>
    <row r="4177" spans="3:3">
      <c r="C4177" s="3"/>
    </row>
    <row r="4178" spans="3:3">
      <c r="C4178" s="3"/>
    </row>
    <row r="4179" spans="3:3">
      <c r="C4179" s="3"/>
    </row>
    <row r="4180" spans="3:3">
      <c r="C4180" s="3"/>
    </row>
    <row r="4181" spans="3:3">
      <c r="C4181" s="3"/>
    </row>
    <row r="4182" spans="3:3">
      <c r="C4182" s="3"/>
    </row>
    <row r="4183" spans="3:3">
      <c r="C4183" s="3"/>
    </row>
    <row r="4184" spans="3:3">
      <c r="C4184" s="3"/>
    </row>
    <row r="4185" spans="3:3">
      <c r="C4185" s="3"/>
    </row>
    <row r="4186" spans="3:3">
      <c r="C4186" s="3"/>
    </row>
    <row r="4187" spans="3:3">
      <c r="C4187" s="3"/>
    </row>
    <row r="4188" spans="3:3">
      <c r="C4188" s="3"/>
    </row>
    <row r="4189" spans="3:3">
      <c r="C4189" s="3"/>
    </row>
    <row r="4190" spans="3:3">
      <c r="C4190" s="3"/>
    </row>
    <row r="4191" spans="3:3">
      <c r="C4191" s="3"/>
    </row>
    <row r="4192" spans="3:3">
      <c r="C4192" s="3"/>
    </row>
    <row r="4193" spans="3:3">
      <c r="C4193" s="3"/>
    </row>
    <row r="4194" spans="3:3">
      <c r="C4194" s="3"/>
    </row>
    <row r="4195" spans="3:3">
      <c r="C4195" s="3"/>
    </row>
    <row r="4196" spans="3:3">
      <c r="C4196" s="3"/>
    </row>
    <row r="4197" spans="3:3">
      <c r="C4197" s="3"/>
    </row>
    <row r="4198" spans="3:3">
      <c r="C4198" s="3"/>
    </row>
    <row r="4199" spans="3:3">
      <c r="C4199" s="3"/>
    </row>
    <row r="4200" spans="3:3">
      <c r="C4200" s="3"/>
    </row>
    <row r="4201" spans="3:3">
      <c r="C4201" s="3"/>
    </row>
    <row r="4202" spans="3:3">
      <c r="C4202" s="3"/>
    </row>
    <row r="4203" spans="3:3">
      <c r="C4203" s="3"/>
    </row>
    <row r="4204" spans="3:3">
      <c r="C4204" s="3"/>
    </row>
    <row r="4205" spans="3:3">
      <c r="C4205" s="3"/>
    </row>
    <row r="4206" spans="3:3">
      <c r="C4206" s="3"/>
    </row>
    <row r="4207" spans="3:3">
      <c r="C4207" s="3"/>
    </row>
    <row r="4208" spans="3:3">
      <c r="C4208" s="3"/>
    </row>
    <row r="4209" spans="3:3">
      <c r="C4209" s="3"/>
    </row>
    <row r="4210" spans="3:3">
      <c r="C4210" s="3"/>
    </row>
    <row r="4211" spans="3:3">
      <c r="C4211" s="3"/>
    </row>
    <row r="4212" spans="3:3">
      <c r="C4212" s="3"/>
    </row>
    <row r="4213" spans="3:3">
      <c r="C4213" s="3"/>
    </row>
    <row r="4214" spans="3:3">
      <c r="C4214" s="3"/>
    </row>
    <row r="4215" spans="3:3">
      <c r="C4215" s="3"/>
    </row>
    <row r="4216" spans="3:3">
      <c r="C4216" s="3"/>
    </row>
    <row r="4217" spans="3:3">
      <c r="C4217" s="3"/>
    </row>
    <row r="4218" spans="3:3">
      <c r="C4218" s="3"/>
    </row>
    <row r="4219" spans="3:3">
      <c r="C4219" s="3"/>
    </row>
    <row r="4220" spans="3:3">
      <c r="C4220" s="3"/>
    </row>
    <row r="4221" spans="3:3">
      <c r="C4221" s="3"/>
    </row>
    <row r="4222" spans="3:3">
      <c r="C4222" s="3"/>
    </row>
    <row r="4223" spans="3:3">
      <c r="C4223" s="3"/>
    </row>
    <row r="4224" spans="3:3">
      <c r="C4224" s="3"/>
    </row>
    <row r="4225" spans="3:3">
      <c r="C4225" s="3"/>
    </row>
    <row r="4226" spans="3:3">
      <c r="C4226" s="3"/>
    </row>
    <row r="4227" spans="3:3">
      <c r="C4227" s="3"/>
    </row>
    <row r="4228" spans="3:3">
      <c r="C4228" s="3"/>
    </row>
    <row r="4229" spans="3:3">
      <c r="C4229" s="3"/>
    </row>
    <row r="4230" spans="3:3">
      <c r="C4230" s="3"/>
    </row>
    <row r="4231" spans="3:3">
      <c r="C4231" s="3"/>
    </row>
    <row r="4232" spans="3:3">
      <c r="C4232" s="3"/>
    </row>
    <row r="4233" spans="3:3">
      <c r="C4233" s="3"/>
    </row>
    <row r="4234" spans="3:3">
      <c r="C4234" s="3"/>
    </row>
    <row r="4235" spans="3:3">
      <c r="C4235" s="3"/>
    </row>
    <row r="4236" spans="3:3">
      <c r="C4236" s="3"/>
    </row>
    <row r="4237" spans="3:3">
      <c r="C4237" s="3"/>
    </row>
    <row r="4238" spans="3:3">
      <c r="C4238" s="3"/>
    </row>
    <row r="4239" spans="3:3">
      <c r="C4239" s="3"/>
    </row>
    <row r="4240" spans="3:3">
      <c r="C4240" s="3"/>
    </row>
    <row r="4241" spans="3:3">
      <c r="C4241" s="3"/>
    </row>
    <row r="4242" spans="3:3">
      <c r="C4242" s="3"/>
    </row>
    <row r="4243" spans="3:3">
      <c r="C4243" s="3"/>
    </row>
    <row r="4244" spans="3:3">
      <c r="C4244" s="3"/>
    </row>
    <row r="4245" spans="3:3">
      <c r="C4245" s="3"/>
    </row>
    <row r="4246" spans="3:3">
      <c r="C4246" s="3"/>
    </row>
    <row r="4247" spans="3:3">
      <c r="C4247" s="3"/>
    </row>
    <row r="4248" spans="3:3">
      <c r="C4248" s="3"/>
    </row>
    <row r="4249" spans="3:3">
      <c r="C4249" s="3"/>
    </row>
    <row r="4250" spans="3:3">
      <c r="C4250" s="3"/>
    </row>
    <row r="4251" spans="3:3">
      <c r="C4251" s="3"/>
    </row>
    <row r="4252" spans="3:3">
      <c r="C4252" s="3"/>
    </row>
    <row r="4253" spans="3:3">
      <c r="C4253" s="3"/>
    </row>
    <row r="4254" spans="3:3">
      <c r="C4254" s="3"/>
    </row>
    <row r="4255" spans="3:3">
      <c r="C4255" s="3"/>
    </row>
    <row r="4256" spans="3:3">
      <c r="C4256" s="3"/>
    </row>
    <row r="4257" spans="3:3">
      <c r="C4257" s="3"/>
    </row>
    <row r="4258" spans="3:3">
      <c r="C4258" s="3"/>
    </row>
    <row r="4259" spans="3:3">
      <c r="C4259" s="3"/>
    </row>
    <row r="4260" spans="3:3">
      <c r="C4260" s="3"/>
    </row>
    <row r="4261" spans="3:3">
      <c r="C4261" s="3"/>
    </row>
    <row r="4262" spans="3:3">
      <c r="C4262" s="3"/>
    </row>
    <row r="4263" spans="3:3">
      <c r="C4263" s="3"/>
    </row>
    <row r="4264" spans="3:3">
      <c r="C4264" s="3"/>
    </row>
    <row r="4265" spans="3:3">
      <c r="C4265" s="3"/>
    </row>
    <row r="4266" spans="3:3">
      <c r="C4266" s="3"/>
    </row>
    <row r="4267" spans="3:3">
      <c r="C4267" s="3"/>
    </row>
    <row r="4268" spans="3:3">
      <c r="C4268" s="3"/>
    </row>
    <row r="4269" spans="3:3">
      <c r="C4269" s="3"/>
    </row>
    <row r="4270" spans="3:3">
      <c r="C4270" s="3"/>
    </row>
    <row r="4271" spans="3:3">
      <c r="C4271" s="3"/>
    </row>
    <row r="4272" spans="3:3">
      <c r="C4272" s="3"/>
    </row>
    <row r="4273" spans="3:3">
      <c r="C4273" s="3"/>
    </row>
    <row r="4274" spans="3:3">
      <c r="C4274" s="3"/>
    </row>
    <row r="4275" spans="3:3">
      <c r="C4275" s="3"/>
    </row>
    <row r="4276" spans="3:3">
      <c r="C4276" s="3"/>
    </row>
    <row r="4277" spans="3:3">
      <c r="C4277" s="3"/>
    </row>
    <row r="4278" spans="3:3">
      <c r="C4278" s="3"/>
    </row>
    <row r="4279" spans="3:3">
      <c r="C4279" s="3"/>
    </row>
    <row r="4280" spans="3:3">
      <c r="C4280" s="3"/>
    </row>
    <row r="4281" spans="3:3">
      <c r="C4281" s="3"/>
    </row>
    <row r="4282" spans="3:3">
      <c r="C4282" s="3"/>
    </row>
    <row r="4283" spans="3:3">
      <c r="C4283" s="3"/>
    </row>
    <row r="4284" spans="3:3">
      <c r="C4284" s="3"/>
    </row>
    <row r="4285" spans="3:3">
      <c r="C4285" s="3"/>
    </row>
    <row r="4286" spans="3:3">
      <c r="C4286" s="3"/>
    </row>
    <row r="4287" spans="3:3">
      <c r="C4287" s="3"/>
    </row>
    <row r="4288" spans="3:3">
      <c r="C4288" s="3"/>
    </row>
    <row r="4289" spans="3:3">
      <c r="C4289" s="3"/>
    </row>
    <row r="4290" spans="3:3">
      <c r="C4290" s="3"/>
    </row>
    <row r="4291" spans="3:3">
      <c r="C4291" s="3"/>
    </row>
    <row r="4292" spans="3:3">
      <c r="C4292" s="3"/>
    </row>
    <row r="4293" spans="3:3">
      <c r="C4293" s="3"/>
    </row>
    <row r="4294" spans="3:3">
      <c r="C4294" s="3"/>
    </row>
    <row r="4295" spans="3:3">
      <c r="C4295" s="3"/>
    </row>
    <row r="4296" spans="3:3">
      <c r="C4296" s="3"/>
    </row>
    <row r="4297" spans="3:3">
      <c r="C4297" s="3"/>
    </row>
    <row r="4298" spans="3:3">
      <c r="C4298" s="3"/>
    </row>
    <row r="4299" spans="3:3">
      <c r="C4299" s="3"/>
    </row>
    <row r="4300" spans="3:3">
      <c r="C4300" s="3"/>
    </row>
    <row r="4301" spans="3:3">
      <c r="C4301" s="3"/>
    </row>
    <row r="4302" spans="3:3">
      <c r="C4302" s="3"/>
    </row>
    <row r="4303" spans="3:3">
      <c r="C4303" s="3"/>
    </row>
    <row r="4304" spans="3:3">
      <c r="C4304" s="3"/>
    </row>
    <row r="4305" spans="3:3">
      <c r="C4305" s="3"/>
    </row>
    <row r="4306" spans="3:3">
      <c r="C4306" s="3"/>
    </row>
    <row r="4307" spans="3:3">
      <c r="C4307" s="3"/>
    </row>
    <row r="4308" spans="3:3">
      <c r="C4308" s="3"/>
    </row>
    <row r="4309" spans="3:3">
      <c r="C4309" s="3"/>
    </row>
    <row r="4310" spans="3:3">
      <c r="C4310" s="3"/>
    </row>
    <row r="4311" spans="3:3">
      <c r="C4311" s="3"/>
    </row>
    <row r="4312" spans="3:3">
      <c r="C4312" s="3"/>
    </row>
    <row r="4313" spans="3:3">
      <c r="C4313" s="3"/>
    </row>
    <row r="4314" spans="3:3">
      <c r="C4314" s="3"/>
    </row>
    <row r="4315" spans="3:3">
      <c r="C4315" s="3"/>
    </row>
    <row r="4316" spans="3:3">
      <c r="C4316" s="3"/>
    </row>
    <row r="4317" spans="3:3">
      <c r="C4317" s="3"/>
    </row>
    <row r="4318" spans="3:3">
      <c r="C4318" s="3"/>
    </row>
    <row r="4319" spans="3:3">
      <c r="C4319" s="3"/>
    </row>
    <row r="4320" spans="3:3">
      <c r="C4320" s="3"/>
    </row>
    <row r="4321" spans="3:3">
      <c r="C4321" s="3"/>
    </row>
    <row r="4322" spans="3:3">
      <c r="C4322" s="3"/>
    </row>
    <row r="4323" spans="3:3">
      <c r="C4323" s="3"/>
    </row>
    <row r="4324" spans="3:3">
      <c r="C4324" s="3"/>
    </row>
    <row r="4325" spans="3:3">
      <c r="C4325" s="3"/>
    </row>
    <row r="4326" spans="3:3">
      <c r="C4326" s="3"/>
    </row>
    <row r="4327" spans="3:3">
      <c r="C4327" s="3"/>
    </row>
    <row r="4328" spans="3:3">
      <c r="C4328" s="3"/>
    </row>
    <row r="4329" spans="3:3">
      <c r="C4329" s="3"/>
    </row>
    <row r="4330" spans="3:3">
      <c r="C4330" s="3"/>
    </row>
    <row r="4331" spans="3:3">
      <c r="C4331" s="3"/>
    </row>
    <row r="4332" spans="3:3">
      <c r="C4332" s="3"/>
    </row>
    <row r="4333" spans="3:3">
      <c r="C4333" s="3"/>
    </row>
    <row r="4334" spans="3:3">
      <c r="C4334" s="3"/>
    </row>
    <row r="4335" spans="3:3">
      <c r="C4335" s="3"/>
    </row>
    <row r="4336" spans="3:3">
      <c r="C4336" s="3"/>
    </row>
    <row r="4337" spans="3:3">
      <c r="C4337" s="3"/>
    </row>
    <row r="4338" spans="3:3">
      <c r="C4338" s="3"/>
    </row>
    <row r="4339" spans="3:3">
      <c r="C4339" s="3"/>
    </row>
    <row r="4340" spans="3:3">
      <c r="C4340" s="3"/>
    </row>
    <row r="4341" spans="3:3">
      <c r="C4341" s="3"/>
    </row>
    <row r="4342" spans="3:3">
      <c r="C4342" s="3"/>
    </row>
    <row r="4343" spans="3:3">
      <c r="C4343" s="3"/>
    </row>
    <row r="4344" spans="3:3">
      <c r="C4344" s="3"/>
    </row>
    <row r="4345" spans="3:3">
      <c r="C4345" s="3"/>
    </row>
    <row r="4346" spans="3:3">
      <c r="C4346" s="3"/>
    </row>
    <row r="4347" spans="3:3">
      <c r="C4347" s="3"/>
    </row>
    <row r="4348" spans="3:3">
      <c r="C4348" s="3"/>
    </row>
    <row r="4349" spans="3:3">
      <c r="C4349" s="3"/>
    </row>
    <row r="4350" spans="3:3">
      <c r="C4350" s="3"/>
    </row>
    <row r="4351" spans="3:3">
      <c r="C4351" s="3"/>
    </row>
    <row r="4352" spans="3:3">
      <c r="C4352" s="3"/>
    </row>
    <row r="4353" spans="3:3">
      <c r="C4353" s="3"/>
    </row>
    <row r="4354" spans="3:3">
      <c r="C4354" s="3"/>
    </row>
    <row r="4355" spans="3:3">
      <c r="C4355" s="3"/>
    </row>
    <row r="4356" spans="3:3">
      <c r="C4356" s="3"/>
    </row>
    <row r="4357" spans="3:3">
      <c r="C4357" s="3"/>
    </row>
    <row r="4358" spans="3:3">
      <c r="C4358" s="3"/>
    </row>
    <row r="4359" spans="3:3">
      <c r="C4359" s="3"/>
    </row>
    <row r="4360" spans="3:3">
      <c r="C4360" s="3"/>
    </row>
    <row r="4361" spans="3:3">
      <c r="C4361" s="3"/>
    </row>
    <row r="4362" spans="3:3">
      <c r="C4362" s="3"/>
    </row>
    <row r="4363" spans="3:3">
      <c r="C4363" s="3"/>
    </row>
    <row r="4364" spans="3:3">
      <c r="C4364" s="3"/>
    </row>
    <row r="4365" spans="3:3">
      <c r="C4365" s="3"/>
    </row>
    <row r="4366" spans="3:3">
      <c r="C4366" s="3"/>
    </row>
    <row r="4367" spans="3:3">
      <c r="C4367" s="3"/>
    </row>
    <row r="4368" spans="3:3">
      <c r="C4368" s="3"/>
    </row>
    <row r="4369" spans="3:3">
      <c r="C4369" s="3"/>
    </row>
    <row r="4370" spans="3:3">
      <c r="C4370" s="3"/>
    </row>
    <row r="4371" spans="3:3">
      <c r="C4371" s="3"/>
    </row>
    <row r="4372" spans="3:3">
      <c r="C4372" s="3"/>
    </row>
    <row r="4373" spans="3:3">
      <c r="C4373" s="3"/>
    </row>
    <row r="4374" spans="3:3">
      <c r="C4374" s="3"/>
    </row>
    <row r="4375" spans="3:3">
      <c r="C4375" s="3"/>
    </row>
    <row r="4376" spans="3:3">
      <c r="C4376" s="3"/>
    </row>
    <row r="4377" spans="3:3">
      <c r="C4377" s="3"/>
    </row>
    <row r="4378" spans="3:3">
      <c r="C4378" s="3"/>
    </row>
    <row r="4379" spans="3:3">
      <c r="C4379" s="3"/>
    </row>
    <row r="4380" spans="3:3">
      <c r="C4380" s="3"/>
    </row>
    <row r="4381" spans="3:3">
      <c r="C4381" s="3"/>
    </row>
    <row r="4382" spans="3:3">
      <c r="C4382" s="3"/>
    </row>
    <row r="4383" spans="3:3">
      <c r="C4383" s="3"/>
    </row>
    <row r="4384" spans="3:3">
      <c r="C4384" s="3"/>
    </row>
    <row r="4385" spans="3:3">
      <c r="C4385" s="3"/>
    </row>
    <row r="4386" spans="3:3">
      <c r="C4386" s="3"/>
    </row>
    <row r="4387" spans="3:3">
      <c r="C4387" s="3"/>
    </row>
    <row r="4388" spans="3:3">
      <c r="C4388" s="3"/>
    </row>
    <row r="4389" spans="3:3">
      <c r="C4389" s="3"/>
    </row>
    <row r="4390" spans="3:3">
      <c r="C4390" s="3"/>
    </row>
    <row r="4391" spans="3:3">
      <c r="C4391" s="3"/>
    </row>
    <row r="4392" spans="3:3">
      <c r="C4392" s="3"/>
    </row>
    <row r="4393" spans="3:3">
      <c r="C4393" s="3"/>
    </row>
    <row r="4394" spans="3:3">
      <c r="C4394" s="3"/>
    </row>
    <row r="4395" spans="3:3">
      <c r="C4395" s="3"/>
    </row>
    <row r="4396" spans="3:3">
      <c r="C4396" s="3"/>
    </row>
    <row r="4397" spans="3:3">
      <c r="C4397" s="3"/>
    </row>
    <row r="4398" spans="3:3">
      <c r="C4398" s="3"/>
    </row>
    <row r="4399" spans="3:3">
      <c r="C4399" s="3"/>
    </row>
    <row r="4400" spans="3:3">
      <c r="C4400" s="3"/>
    </row>
    <row r="4401" spans="3:3">
      <c r="C4401" s="3"/>
    </row>
    <row r="4402" spans="3:3">
      <c r="C4402" s="3"/>
    </row>
    <row r="4403" spans="3:3">
      <c r="C4403" s="3"/>
    </row>
    <row r="4404" spans="3:3">
      <c r="C4404" s="3"/>
    </row>
    <row r="4405" spans="3:3">
      <c r="C4405" s="3"/>
    </row>
    <row r="4406" spans="3:3">
      <c r="C4406" s="3"/>
    </row>
    <row r="4407" spans="3:3">
      <c r="C4407" s="3"/>
    </row>
    <row r="4408" spans="3:3">
      <c r="C4408" s="3"/>
    </row>
    <row r="4409" spans="3:3">
      <c r="C4409" s="3"/>
    </row>
    <row r="4410" spans="3:3">
      <c r="C4410" s="3"/>
    </row>
    <row r="4411" spans="3:3">
      <c r="C4411" s="3"/>
    </row>
    <row r="4412" spans="3:3">
      <c r="C4412" s="3"/>
    </row>
    <row r="4413" spans="3:3">
      <c r="C4413" s="3"/>
    </row>
    <row r="4414" spans="3:3">
      <c r="C4414" s="3"/>
    </row>
    <row r="4415" spans="3:3">
      <c r="C4415" s="3"/>
    </row>
    <row r="4416" spans="3:3">
      <c r="C4416" s="3"/>
    </row>
    <row r="4417" spans="3:3">
      <c r="C4417" s="3"/>
    </row>
    <row r="4418" spans="3:3">
      <c r="C4418" s="3"/>
    </row>
    <row r="4419" spans="3:3">
      <c r="C4419" s="3"/>
    </row>
    <row r="4420" spans="3:3">
      <c r="C4420" s="3"/>
    </row>
    <row r="4421" spans="3:3">
      <c r="C4421" s="3"/>
    </row>
    <row r="4422" spans="3:3">
      <c r="C4422" s="3"/>
    </row>
    <row r="4423" spans="3:3">
      <c r="C4423" s="3"/>
    </row>
    <row r="4424" spans="3:3">
      <c r="C4424" s="3"/>
    </row>
    <row r="4425" spans="3:3">
      <c r="C4425" s="3"/>
    </row>
    <row r="4426" spans="3:3">
      <c r="C4426" s="3"/>
    </row>
    <row r="4427" spans="3:3">
      <c r="C4427" s="3"/>
    </row>
    <row r="4428" spans="3:3">
      <c r="C4428" s="3"/>
    </row>
    <row r="4429" spans="3:3">
      <c r="C4429" s="3"/>
    </row>
    <row r="4430" spans="3:3">
      <c r="C4430" s="3"/>
    </row>
    <row r="4431" spans="3:3">
      <c r="C4431" s="3"/>
    </row>
    <row r="4432" spans="3:3">
      <c r="C4432" s="3"/>
    </row>
    <row r="4433" spans="3:3">
      <c r="C4433" s="3"/>
    </row>
    <row r="4434" spans="3:3">
      <c r="C4434" s="3"/>
    </row>
    <row r="4435" spans="3:3">
      <c r="C4435" s="3"/>
    </row>
    <row r="4436" spans="3:3">
      <c r="C4436" s="3"/>
    </row>
    <row r="4437" spans="3:3">
      <c r="C4437" s="3"/>
    </row>
    <row r="4438" spans="3:3">
      <c r="C4438" s="3"/>
    </row>
    <row r="4439" spans="3:3">
      <c r="C4439" s="3"/>
    </row>
    <row r="4440" spans="3:3">
      <c r="C4440" s="3"/>
    </row>
    <row r="4441" spans="3:3">
      <c r="C4441" s="3"/>
    </row>
    <row r="4442" spans="3:3">
      <c r="C4442" s="3"/>
    </row>
    <row r="4443" spans="3:3">
      <c r="C4443" s="3"/>
    </row>
    <row r="4444" spans="3:3">
      <c r="C4444" s="3"/>
    </row>
    <row r="4445" spans="3:3">
      <c r="C4445" s="3"/>
    </row>
    <row r="4446" spans="3:3">
      <c r="C4446" s="3"/>
    </row>
    <row r="4447" spans="3:3">
      <c r="C4447" s="3"/>
    </row>
    <row r="4448" spans="3:3">
      <c r="C4448" s="3"/>
    </row>
    <row r="4449" spans="3:3">
      <c r="C4449" s="3"/>
    </row>
    <row r="4450" spans="3:3">
      <c r="C4450" s="3"/>
    </row>
    <row r="4451" spans="3:3">
      <c r="C4451" s="3"/>
    </row>
    <row r="4452" spans="3:3">
      <c r="C4452" s="3"/>
    </row>
    <row r="4453" spans="3:3">
      <c r="C4453" s="3"/>
    </row>
    <row r="4454" spans="3:3">
      <c r="C4454" s="3"/>
    </row>
    <row r="4455" spans="3:3">
      <c r="C4455" s="3"/>
    </row>
    <row r="4456" spans="3:3">
      <c r="C4456" s="3"/>
    </row>
    <row r="4457" spans="3:3">
      <c r="C4457" s="3"/>
    </row>
    <row r="4458" spans="3:3">
      <c r="C4458" s="3"/>
    </row>
    <row r="4459" spans="3:3">
      <c r="C4459" s="3"/>
    </row>
    <row r="4460" spans="3:3">
      <c r="C4460" s="3"/>
    </row>
    <row r="4461" spans="3:3">
      <c r="C4461" s="3"/>
    </row>
    <row r="4462" spans="3:3">
      <c r="C4462" s="3"/>
    </row>
    <row r="4463" spans="3:3">
      <c r="C4463" s="3"/>
    </row>
    <row r="4464" spans="3:3">
      <c r="C4464" s="3"/>
    </row>
    <row r="4465" spans="3:3">
      <c r="C4465" s="3"/>
    </row>
    <row r="4466" spans="3:3">
      <c r="C4466" s="3"/>
    </row>
    <row r="4467" spans="3:3">
      <c r="C4467" s="3"/>
    </row>
    <row r="4468" spans="3:3">
      <c r="C4468" s="3"/>
    </row>
    <row r="4469" spans="3:3">
      <c r="C4469" s="3"/>
    </row>
    <row r="4470" spans="3:3">
      <c r="C4470" s="3"/>
    </row>
    <row r="4471" spans="3:3">
      <c r="C4471" s="3"/>
    </row>
    <row r="4472" spans="3:3">
      <c r="C4472" s="3"/>
    </row>
    <row r="4473" spans="3:3">
      <c r="C4473" s="3"/>
    </row>
    <row r="4474" spans="3:3">
      <c r="C4474" s="3"/>
    </row>
    <row r="4475" spans="3:3">
      <c r="C4475" s="3"/>
    </row>
    <row r="4476" spans="3:3">
      <c r="C4476" s="3"/>
    </row>
    <row r="4477" spans="3:3">
      <c r="C4477" s="3"/>
    </row>
    <row r="4478" spans="3:3">
      <c r="C4478" s="3"/>
    </row>
    <row r="4479" spans="3:3">
      <c r="C4479" s="3"/>
    </row>
    <row r="4480" spans="3:3">
      <c r="C4480" s="3"/>
    </row>
    <row r="4481" spans="3:3">
      <c r="C4481" s="3"/>
    </row>
    <row r="4482" spans="3:3">
      <c r="C4482" s="3"/>
    </row>
    <row r="4483" spans="3:3">
      <c r="C4483" s="3"/>
    </row>
    <row r="4484" spans="3:3">
      <c r="C4484" s="3"/>
    </row>
    <row r="4485" spans="3:3">
      <c r="C4485" s="3"/>
    </row>
    <row r="4486" spans="3:3">
      <c r="C4486" s="3"/>
    </row>
    <row r="4487" spans="3:3">
      <c r="C4487" s="3"/>
    </row>
    <row r="4488" spans="3:3">
      <c r="C4488" s="3"/>
    </row>
    <row r="4489" spans="3:3">
      <c r="C4489" s="3"/>
    </row>
    <row r="4490" spans="3:3">
      <c r="C4490" s="3"/>
    </row>
    <row r="4491" spans="3:3">
      <c r="C4491" s="3"/>
    </row>
    <row r="4492" spans="3:3">
      <c r="C4492" s="3"/>
    </row>
    <row r="4493" spans="3:3">
      <c r="C4493" s="3"/>
    </row>
    <row r="4494" spans="3:3">
      <c r="C4494" s="3"/>
    </row>
    <row r="4495" spans="3:3">
      <c r="C4495" s="3"/>
    </row>
    <row r="4496" spans="3:3">
      <c r="C4496" s="3"/>
    </row>
    <row r="4497" spans="3:3">
      <c r="C4497" s="3"/>
    </row>
    <row r="4498" spans="3:3">
      <c r="C4498" s="3"/>
    </row>
    <row r="4499" spans="3:3">
      <c r="C4499" s="3"/>
    </row>
    <row r="4500" spans="3:3">
      <c r="C4500" s="3"/>
    </row>
    <row r="4501" spans="3:3">
      <c r="C4501" s="3"/>
    </row>
    <row r="4502" spans="3:3">
      <c r="C4502" s="3"/>
    </row>
    <row r="4503" spans="3:3">
      <c r="C4503" s="3"/>
    </row>
    <row r="4504" spans="3:3">
      <c r="C4504" s="3"/>
    </row>
    <row r="4505" spans="3:3">
      <c r="C4505" s="3"/>
    </row>
    <row r="4506" spans="3:3">
      <c r="C4506" s="3"/>
    </row>
    <row r="4507" spans="3:3">
      <c r="C4507" s="3"/>
    </row>
    <row r="4508" spans="3:3">
      <c r="C4508" s="3"/>
    </row>
    <row r="4509" spans="3:3">
      <c r="C4509" s="3"/>
    </row>
    <row r="4510" spans="3:3">
      <c r="C4510" s="3"/>
    </row>
    <row r="4511" spans="3:3">
      <c r="C4511" s="3"/>
    </row>
    <row r="4512" spans="3:3">
      <c r="C4512" s="3"/>
    </row>
    <row r="4513" spans="3:3">
      <c r="C4513" s="3"/>
    </row>
    <row r="4514" spans="3:3">
      <c r="C4514" s="3"/>
    </row>
    <row r="4515" spans="3:3">
      <c r="C4515" s="3"/>
    </row>
    <row r="4516" spans="3:3">
      <c r="C4516" s="3"/>
    </row>
    <row r="4517" spans="3:3">
      <c r="C4517" s="3"/>
    </row>
    <row r="4518" spans="3:3">
      <c r="C4518" s="3"/>
    </row>
    <row r="4519" spans="3:3">
      <c r="C4519" s="3"/>
    </row>
    <row r="4520" spans="3:3">
      <c r="C4520" s="3"/>
    </row>
    <row r="4521" spans="3:3">
      <c r="C4521" s="3"/>
    </row>
    <row r="4522" spans="3:3">
      <c r="C4522" s="3"/>
    </row>
    <row r="4523" spans="3:3">
      <c r="C4523" s="3"/>
    </row>
    <row r="4524" spans="3:3">
      <c r="C4524" s="3"/>
    </row>
    <row r="4525" spans="3:3">
      <c r="C4525" s="3"/>
    </row>
    <row r="4526" spans="3:3">
      <c r="C4526" s="3"/>
    </row>
    <row r="4527" spans="3:3">
      <c r="C4527" s="3"/>
    </row>
    <row r="4528" spans="3:3">
      <c r="C4528" s="3"/>
    </row>
    <row r="4529" spans="3:3">
      <c r="C4529" s="3"/>
    </row>
    <row r="4530" spans="3:3">
      <c r="C4530" s="3"/>
    </row>
    <row r="4531" spans="3:3">
      <c r="C4531" s="3"/>
    </row>
    <row r="4532" spans="3:3">
      <c r="C4532" s="3"/>
    </row>
    <row r="4533" spans="3:3">
      <c r="C4533" s="3"/>
    </row>
    <row r="4534" spans="3:3">
      <c r="C4534" s="3"/>
    </row>
    <row r="4535" spans="3:3">
      <c r="C4535" s="3"/>
    </row>
    <row r="4536" spans="3:3">
      <c r="C4536" s="3"/>
    </row>
    <row r="4537" spans="3:3">
      <c r="C4537" s="3"/>
    </row>
    <row r="4538" spans="3:3">
      <c r="C4538" s="3"/>
    </row>
    <row r="4539" spans="3:3">
      <c r="C4539" s="3"/>
    </row>
    <row r="4540" spans="3:3">
      <c r="C4540" s="3"/>
    </row>
    <row r="4541" spans="3:3">
      <c r="C4541" s="3"/>
    </row>
    <row r="4542" spans="3:3">
      <c r="C4542" s="3"/>
    </row>
    <row r="4543" spans="3:3">
      <c r="C4543" s="3"/>
    </row>
    <row r="4544" spans="3:3">
      <c r="C4544" s="3"/>
    </row>
    <row r="4545" spans="3:3">
      <c r="C4545" s="3"/>
    </row>
    <row r="4546" spans="3:3">
      <c r="C4546" s="3"/>
    </row>
    <row r="4547" spans="3:3">
      <c r="C4547" s="3"/>
    </row>
    <row r="4548" spans="3:3">
      <c r="C4548" s="3"/>
    </row>
    <row r="4549" spans="3:3">
      <c r="C4549" s="3"/>
    </row>
    <row r="4550" spans="3:3">
      <c r="C4550" s="3"/>
    </row>
    <row r="4551" spans="3:3">
      <c r="C4551" s="3"/>
    </row>
    <row r="4552" spans="3:3">
      <c r="C4552" s="3"/>
    </row>
    <row r="4553" spans="3:3">
      <c r="C4553" s="3"/>
    </row>
    <row r="4554" spans="3:3">
      <c r="C4554" s="3"/>
    </row>
    <row r="4555" spans="3:3">
      <c r="C4555" s="3"/>
    </row>
    <row r="4556" spans="3:3">
      <c r="C4556" s="3"/>
    </row>
    <row r="4557" spans="3:3">
      <c r="C4557" s="3"/>
    </row>
    <row r="4558" spans="3:3">
      <c r="C4558" s="3"/>
    </row>
    <row r="4559" spans="3:3">
      <c r="C4559" s="3"/>
    </row>
    <row r="4560" spans="3:3">
      <c r="C4560" s="3"/>
    </row>
    <row r="4561" spans="3:3">
      <c r="C4561" s="3"/>
    </row>
    <row r="4562" spans="3:3">
      <c r="C4562" s="3"/>
    </row>
    <row r="4563" spans="3:3">
      <c r="C4563" s="3"/>
    </row>
    <row r="4564" spans="3:3">
      <c r="C4564" s="3"/>
    </row>
    <row r="4565" spans="3:3">
      <c r="C4565" s="3"/>
    </row>
    <row r="4566" spans="3:3">
      <c r="C4566" s="3"/>
    </row>
    <row r="4567" spans="3:3">
      <c r="C4567" s="3"/>
    </row>
    <row r="4568" spans="3:3">
      <c r="C4568" s="3"/>
    </row>
    <row r="4569" spans="3:3">
      <c r="C4569" s="3"/>
    </row>
    <row r="4570" spans="3:3">
      <c r="C4570" s="3"/>
    </row>
    <row r="4571" spans="3:3">
      <c r="C4571" s="3"/>
    </row>
    <row r="4572" spans="3:3">
      <c r="C4572" s="3"/>
    </row>
    <row r="4573" spans="3:3">
      <c r="C4573" s="3"/>
    </row>
    <row r="4574" spans="3:3">
      <c r="C4574" s="3"/>
    </row>
    <row r="4575" spans="3:3">
      <c r="C4575" s="3"/>
    </row>
    <row r="4576" spans="3:3">
      <c r="C4576" s="3"/>
    </row>
    <row r="4577" spans="3:3">
      <c r="C4577" s="3"/>
    </row>
    <row r="4578" spans="3:3">
      <c r="C4578" s="3"/>
    </row>
    <row r="4579" spans="3:3">
      <c r="C4579" s="3"/>
    </row>
    <row r="4580" spans="3:3">
      <c r="C4580" s="3"/>
    </row>
    <row r="4581" spans="3:3">
      <c r="C4581" s="3"/>
    </row>
    <row r="4582" spans="3:3">
      <c r="C4582" s="3"/>
    </row>
    <row r="4583" spans="3:3">
      <c r="C4583" s="3"/>
    </row>
    <row r="4584" spans="3:3">
      <c r="C4584" s="3"/>
    </row>
    <row r="4585" spans="3:3">
      <c r="C4585" s="3"/>
    </row>
    <row r="4586" spans="3:3">
      <c r="C4586" s="3"/>
    </row>
    <row r="4587" spans="3:3">
      <c r="C4587" s="3"/>
    </row>
    <row r="4588" spans="3:3">
      <c r="C4588" s="3"/>
    </row>
    <row r="4589" spans="3:3">
      <c r="C4589" s="3"/>
    </row>
    <row r="4590" spans="3:3">
      <c r="C4590" s="3"/>
    </row>
    <row r="4591" spans="3:3">
      <c r="C4591" s="3"/>
    </row>
    <row r="4592" spans="3:3">
      <c r="C4592" s="3"/>
    </row>
    <row r="4593" spans="3:3">
      <c r="C4593" s="3"/>
    </row>
    <row r="4594" spans="3:3">
      <c r="C4594" s="3"/>
    </row>
    <row r="4595" spans="3:3">
      <c r="C4595" s="3"/>
    </row>
    <row r="4596" spans="3:3">
      <c r="C4596" s="3"/>
    </row>
    <row r="4597" spans="3:3">
      <c r="C4597" s="3"/>
    </row>
    <row r="4598" spans="3:3">
      <c r="C4598" s="3"/>
    </row>
    <row r="4599" spans="3:3">
      <c r="C4599" s="3"/>
    </row>
    <row r="4600" spans="3:3">
      <c r="C4600" s="3"/>
    </row>
    <row r="4601" spans="3:3">
      <c r="C4601" s="3"/>
    </row>
    <row r="4602" spans="3:3">
      <c r="C4602" s="3"/>
    </row>
    <row r="4603" spans="3:3">
      <c r="C4603" s="3"/>
    </row>
    <row r="4604" spans="3:3">
      <c r="C4604" s="3"/>
    </row>
    <row r="4605" spans="3:3">
      <c r="C4605" s="3"/>
    </row>
    <row r="4606" spans="3:3">
      <c r="C4606" s="3"/>
    </row>
    <row r="4607" spans="3:3">
      <c r="C4607" s="3"/>
    </row>
    <row r="4608" spans="3:3">
      <c r="C4608" s="3"/>
    </row>
    <row r="4609" spans="3:3">
      <c r="C4609" s="3"/>
    </row>
    <row r="4610" spans="3:3">
      <c r="C4610" s="3"/>
    </row>
    <row r="4611" spans="3:3">
      <c r="C4611" s="3"/>
    </row>
    <row r="4612" spans="3:3">
      <c r="C4612" s="3"/>
    </row>
    <row r="4613" spans="3:3">
      <c r="C4613" s="3"/>
    </row>
    <row r="4614" spans="3:3">
      <c r="C4614" s="3"/>
    </row>
    <row r="4615" spans="3:3">
      <c r="C4615" s="3"/>
    </row>
    <row r="4616" spans="3:3">
      <c r="C4616" s="3"/>
    </row>
    <row r="4617" spans="3:3">
      <c r="C4617" s="3"/>
    </row>
    <row r="4618" spans="3:3">
      <c r="C4618" s="3"/>
    </row>
    <row r="4619" spans="3:3">
      <c r="C4619" s="3"/>
    </row>
    <row r="4620" spans="3:3">
      <c r="C4620" s="3"/>
    </row>
    <row r="4621" spans="3:3">
      <c r="C4621" s="3"/>
    </row>
    <row r="4622" spans="3:3">
      <c r="C4622" s="3"/>
    </row>
    <row r="4623" spans="3:3">
      <c r="C4623" s="3"/>
    </row>
    <row r="4624" spans="3:3">
      <c r="C4624" s="3"/>
    </row>
    <row r="4625" spans="3:3">
      <c r="C4625" s="3"/>
    </row>
    <row r="4626" spans="3:3">
      <c r="C4626" s="3"/>
    </row>
    <row r="4627" spans="3:3">
      <c r="C4627" s="3"/>
    </row>
    <row r="4628" spans="3:3">
      <c r="C4628" s="3"/>
    </row>
    <row r="4629" spans="3:3">
      <c r="C4629" s="3"/>
    </row>
    <row r="4630" spans="3:3">
      <c r="C4630" s="3"/>
    </row>
    <row r="4631" spans="3:3">
      <c r="C4631" s="3"/>
    </row>
    <row r="4632" spans="3:3">
      <c r="C4632" s="3"/>
    </row>
    <row r="4633" spans="3:3">
      <c r="C4633" s="3"/>
    </row>
    <row r="4634" spans="3:3">
      <c r="C4634" s="3"/>
    </row>
    <row r="4635" spans="3:3">
      <c r="C4635" s="3"/>
    </row>
    <row r="4636" spans="3:3">
      <c r="C4636" s="3"/>
    </row>
    <row r="4637" spans="3:3">
      <c r="C4637" s="3"/>
    </row>
    <row r="4638" spans="3:3">
      <c r="C4638" s="3"/>
    </row>
    <row r="4639" spans="3:3">
      <c r="C4639" s="3"/>
    </row>
    <row r="4640" spans="3:3">
      <c r="C4640" s="3"/>
    </row>
    <row r="4641" spans="3:3">
      <c r="C4641" s="3"/>
    </row>
    <row r="4642" spans="3:3">
      <c r="C4642" s="3"/>
    </row>
    <row r="4643" spans="3:3">
      <c r="C4643" s="3"/>
    </row>
    <row r="4644" spans="3:3">
      <c r="C4644" s="3"/>
    </row>
    <row r="4645" spans="3:3">
      <c r="C4645" s="3"/>
    </row>
    <row r="4646" spans="3:3">
      <c r="C4646" s="3"/>
    </row>
    <row r="4647" spans="3:3">
      <c r="C4647" s="3"/>
    </row>
    <row r="4648" spans="3:3">
      <c r="C4648" s="3"/>
    </row>
    <row r="4649" spans="3:3">
      <c r="C4649" s="3"/>
    </row>
    <row r="4650" spans="3:3">
      <c r="C4650" s="3"/>
    </row>
    <row r="4651" spans="3:3">
      <c r="C4651" s="3"/>
    </row>
    <row r="4652" spans="3:3">
      <c r="C4652" s="3"/>
    </row>
    <row r="4653" spans="3:3">
      <c r="C4653" s="3"/>
    </row>
    <row r="4654" spans="3:3">
      <c r="C4654" s="3"/>
    </row>
    <row r="4655" spans="3:3">
      <c r="C4655" s="3"/>
    </row>
    <row r="4656" spans="3:3">
      <c r="C4656" s="3"/>
    </row>
    <row r="4657" spans="3:3">
      <c r="C4657" s="3"/>
    </row>
    <row r="4658" spans="3:3">
      <c r="C4658" s="3"/>
    </row>
    <row r="4659" spans="3:3">
      <c r="C4659" s="3"/>
    </row>
    <row r="4660" spans="3:3">
      <c r="C4660" s="3"/>
    </row>
    <row r="4661" spans="3:3">
      <c r="C4661" s="3"/>
    </row>
    <row r="4662" spans="3:3">
      <c r="C4662" s="3"/>
    </row>
    <row r="4663" spans="3:3">
      <c r="C4663" s="3"/>
    </row>
    <row r="4664" spans="3:3">
      <c r="C4664" s="3"/>
    </row>
    <row r="4665" spans="3:3">
      <c r="C4665" s="3"/>
    </row>
    <row r="4666" spans="3:3">
      <c r="C4666" s="3"/>
    </row>
    <row r="4667" spans="3:3">
      <c r="C4667" s="3"/>
    </row>
    <row r="4668" spans="3:3">
      <c r="C4668" s="3"/>
    </row>
    <row r="4669" spans="3:3">
      <c r="C4669" s="3"/>
    </row>
    <row r="4670" spans="3:3">
      <c r="C4670" s="3"/>
    </row>
    <row r="4671" spans="3:3">
      <c r="C4671" s="3"/>
    </row>
    <row r="4672" spans="3:3">
      <c r="C4672" s="3"/>
    </row>
    <row r="4673" spans="3:3">
      <c r="C4673" s="3"/>
    </row>
    <row r="4674" spans="3:3">
      <c r="C4674" s="3"/>
    </row>
    <row r="4675" spans="3:3">
      <c r="C4675" s="3"/>
    </row>
    <row r="4676" spans="3:3">
      <c r="C4676" s="3"/>
    </row>
    <row r="4677" spans="3:3">
      <c r="C4677" s="3"/>
    </row>
    <row r="4678" spans="3:3">
      <c r="C4678" s="3"/>
    </row>
    <row r="4679" spans="3:3">
      <c r="C4679" s="3"/>
    </row>
    <row r="4680" spans="3:3">
      <c r="C4680" s="3"/>
    </row>
    <row r="4681" spans="3:3">
      <c r="C4681" s="3"/>
    </row>
    <row r="4682" spans="3:3">
      <c r="C4682" s="3"/>
    </row>
    <row r="4683" spans="3:3">
      <c r="C4683" s="3"/>
    </row>
    <row r="4684" spans="3:3">
      <c r="C4684" s="3"/>
    </row>
    <row r="4685" spans="3:3">
      <c r="C4685" s="3"/>
    </row>
    <row r="4686" spans="3:3">
      <c r="C4686" s="3"/>
    </row>
    <row r="4687" spans="3:3">
      <c r="C4687" s="3"/>
    </row>
    <row r="4688" spans="3:3">
      <c r="C4688" s="3"/>
    </row>
    <row r="4689" spans="3:3">
      <c r="C4689" s="3"/>
    </row>
    <row r="4690" spans="3:3">
      <c r="C4690" s="3"/>
    </row>
    <row r="4691" spans="3:3">
      <c r="C4691" s="3"/>
    </row>
    <row r="4692" spans="3:3">
      <c r="C4692" s="3"/>
    </row>
    <row r="4693" spans="3:3">
      <c r="C4693" s="3"/>
    </row>
    <row r="4694" spans="3:3">
      <c r="C4694" s="3"/>
    </row>
    <row r="4695" spans="3:3">
      <c r="C4695" s="3"/>
    </row>
    <row r="4696" spans="3:3">
      <c r="C4696" s="3"/>
    </row>
    <row r="4697" spans="3:3">
      <c r="C4697" s="3"/>
    </row>
    <row r="4698" spans="3:3">
      <c r="C4698" s="3"/>
    </row>
    <row r="4699" spans="3:3">
      <c r="C4699" s="3"/>
    </row>
    <row r="4700" spans="3:3">
      <c r="C4700" s="3"/>
    </row>
    <row r="4701" spans="3:3">
      <c r="C4701" s="3"/>
    </row>
    <row r="4702" spans="3:3">
      <c r="C4702" s="3"/>
    </row>
    <row r="4703" spans="3:3">
      <c r="C4703" s="3"/>
    </row>
    <row r="4704" spans="3:3">
      <c r="C4704" s="3"/>
    </row>
    <row r="4705" spans="3:3">
      <c r="C4705" s="3"/>
    </row>
    <row r="4706" spans="3:3">
      <c r="C4706" s="3"/>
    </row>
    <row r="4707" spans="3:3">
      <c r="C4707" s="3"/>
    </row>
    <row r="4708" spans="3:3">
      <c r="C4708" s="3"/>
    </row>
    <row r="4709" spans="3:3">
      <c r="C4709" s="3"/>
    </row>
    <row r="4710" spans="3:3">
      <c r="C4710" s="3"/>
    </row>
    <row r="4711" spans="3:3">
      <c r="C4711" s="3"/>
    </row>
    <row r="4712" spans="3:3">
      <c r="C4712" s="3"/>
    </row>
    <row r="4713" spans="3:3">
      <c r="C4713" s="3"/>
    </row>
    <row r="4714" spans="3:3">
      <c r="C4714" s="3"/>
    </row>
    <row r="4715" spans="3:3">
      <c r="C4715" s="3"/>
    </row>
    <row r="4716" spans="3:3">
      <c r="C4716" s="3"/>
    </row>
    <row r="4717" spans="3:3">
      <c r="C4717" s="3"/>
    </row>
    <row r="4718" spans="3:3">
      <c r="C4718" s="3"/>
    </row>
    <row r="4719" spans="3:3">
      <c r="C4719" s="3"/>
    </row>
    <row r="4720" spans="3:3">
      <c r="C4720" s="3"/>
    </row>
    <row r="4721" spans="3:3">
      <c r="C4721" s="3"/>
    </row>
    <row r="4722" spans="3:3">
      <c r="C4722" s="3"/>
    </row>
    <row r="4723" spans="3:3">
      <c r="C4723" s="3"/>
    </row>
    <row r="4724" spans="3:3">
      <c r="C4724" s="3"/>
    </row>
    <row r="4725" spans="3:3">
      <c r="C4725" s="3"/>
    </row>
    <row r="4726" spans="3:3">
      <c r="C4726" s="3"/>
    </row>
    <row r="4727" spans="3:3">
      <c r="C4727" s="3"/>
    </row>
    <row r="4728" spans="3:3">
      <c r="C4728" s="3"/>
    </row>
    <row r="4729" spans="3:3">
      <c r="C4729" s="3"/>
    </row>
    <row r="4730" spans="3:3">
      <c r="C4730" s="3"/>
    </row>
    <row r="4731" spans="3:3">
      <c r="C4731" s="3"/>
    </row>
    <row r="4732" spans="3:3">
      <c r="C4732" s="3"/>
    </row>
    <row r="4733" spans="3:3">
      <c r="C4733" s="3"/>
    </row>
    <row r="4734" spans="3:3">
      <c r="C4734" s="3"/>
    </row>
    <row r="4735" spans="3:3">
      <c r="C4735" s="3"/>
    </row>
    <row r="4736" spans="3:3">
      <c r="C4736" s="3"/>
    </row>
    <row r="4737" spans="3:3">
      <c r="C4737" s="3"/>
    </row>
    <row r="4738" spans="3:3">
      <c r="C4738" s="3"/>
    </row>
    <row r="4739" spans="3:3">
      <c r="C4739" s="3"/>
    </row>
    <row r="4740" spans="3:3">
      <c r="C4740" s="3"/>
    </row>
    <row r="4741" spans="3:3">
      <c r="C4741" s="3"/>
    </row>
    <row r="4742" spans="3:3">
      <c r="C4742" s="3"/>
    </row>
    <row r="4743" spans="3:3">
      <c r="C4743" s="3"/>
    </row>
    <row r="4744" spans="3:3">
      <c r="C4744" s="3"/>
    </row>
    <row r="4745" spans="3:3">
      <c r="C4745" s="3"/>
    </row>
    <row r="4746" spans="3:3">
      <c r="C4746" s="3"/>
    </row>
    <row r="4747" spans="3:3">
      <c r="C4747" s="3"/>
    </row>
    <row r="4748" spans="3:3">
      <c r="C4748" s="3"/>
    </row>
    <row r="4749" spans="3:3">
      <c r="C4749" s="3"/>
    </row>
    <row r="4750" spans="3:3">
      <c r="C4750" s="3"/>
    </row>
    <row r="4751" spans="3:3">
      <c r="C4751" s="3"/>
    </row>
    <row r="4752" spans="3:3">
      <c r="C4752" s="3"/>
    </row>
    <row r="4753" spans="3:3">
      <c r="C4753" s="3"/>
    </row>
    <row r="4754" spans="3:3">
      <c r="C4754" s="3"/>
    </row>
    <row r="4755" spans="3:3">
      <c r="C4755" s="3"/>
    </row>
    <row r="4756" spans="3:3">
      <c r="C4756" s="3"/>
    </row>
    <row r="4757" spans="3:3">
      <c r="C4757" s="3"/>
    </row>
    <row r="4758" spans="3:3">
      <c r="C4758" s="3"/>
    </row>
    <row r="4759" spans="3:3">
      <c r="C4759" s="3"/>
    </row>
    <row r="4760" spans="3:3">
      <c r="C4760" s="3"/>
    </row>
    <row r="4761" spans="3:3">
      <c r="C4761" s="3"/>
    </row>
    <row r="4762" spans="3:3">
      <c r="C4762" s="3"/>
    </row>
    <row r="4763" spans="3:3">
      <c r="C4763" s="3"/>
    </row>
    <row r="4764" spans="3:3">
      <c r="C4764" s="3"/>
    </row>
    <row r="4765" spans="3:3">
      <c r="C4765" s="3"/>
    </row>
    <row r="4766" spans="3:3">
      <c r="C4766" s="3"/>
    </row>
    <row r="4767" spans="3:3">
      <c r="C4767" s="3"/>
    </row>
    <row r="4768" spans="3:3">
      <c r="C4768" s="3"/>
    </row>
    <row r="4769" spans="3:3">
      <c r="C4769" s="3"/>
    </row>
    <row r="4770" spans="3:3">
      <c r="C4770" s="3"/>
    </row>
    <row r="4771" spans="3:3">
      <c r="C4771" s="3"/>
    </row>
    <row r="4772" spans="3:3">
      <c r="C4772" s="3"/>
    </row>
    <row r="4773" spans="3:3">
      <c r="C4773" s="3"/>
    </row>
    <row r="4774" spans="3:3">
      <c r="C4774" s="3"/>
    </row>
    <row r="4775" spans="3:3">
      <c r="C4775" s="3"/>
    </row>
    <row r="4776" spans="3:3">
      <c r="C4776" s="3"/>
    </row>
    <row r="4777" spans="3:3">
      <c r="C4777" s="3"/>
    </row>
    <row r="4778" spans="3:3">
      <c r="C4778" s="3"/>
    </row>
    <row r="4779" spans="3:3">
      <c r="C4779" s="3"/>
    </row>
    <row r="4780" spans="3:3">
      <c r="C4780" s="3"/>
    </row>
    <row r="4781" spans="3:3">
      <c r="C4781" s="3"/>
    </row>
    <row r="4782" spans="3:3">
      <c r="C4782" s="3"/>
    </row>
    <row r="4783" spans="3:3">
      <c r="C4783" s="3"/>
    </row>
    <row r="4784" spans="3:3">
      <c r="C4784" s="3"/>
    </row>
    <row r="4785" spans="3:3">
      <c r="C4785" s="3"/>
    </row>
    <row r="4786" spans="3:3">
      <c r="C4786" s="3"/>
    </row>
    <row r="4787" spans="3:3">
      <c r="C4787" s="3"/>
    </row>
    <row r="4788" spans="3:3">
      <c r="C4788" s="3"/>
    </row>
    <row r="4789" spans="3:3">
      <c r="C4789" s="3"/>
    </row>
    <row r="4790" spans="3:3">
      <c r="C4790" s="3"/>
    </row>
    <row r="4791" spans="3:3">
      <c r="C4791" s="3"/>
    </row>
    <row r="4792" spans="3:3">
      <c r="C4792" s="3"/>
    </row>
    <row r="4793" spans="3:3">
      <c r="C4793" s="3"/>
    </row>
    <row r="4794" spans="3:3">
      <c r="C4794" s="3"/>
    </row>
    <row r="4795" spans="3:3">
      <c r="C4795" s="3"/>
    </row>
    <row r="4796" spans="3:3">
      <c r="C4796" s="3"/>
    </row>
    <row r="4797" spans="3:3">
      <c r="C4797" s="3"/>
    </row>
    <row r="4798" spans="3:3">
      <c r="C4798" s="3"/>
    </row>
    <row r="4799" spans="3:3">
      <c r="C4799" s="3"/>
    </row>
    <row r="4800" spans="3:3">
      <c r="C4800" s="3"/>
    </row>
    <row r="4801" spans="3:3">
      <c r="C4801" s="3"/>
    </row>
    <row r="4802" spans="3:3">
      <c r="C4802" s="3"/>
    </row>
    <row r="4803" spans="3:3">
      <c r="C4803" s="3"/>
    </row>
    <row r="4804" spans="3:3">
      <c r="C4804" s="3"/>
    </row>
    <row r="4805" spans="3:3">
      <c r="C4805" s="3"/>
    </row>
    <row r="4806" spans="3:3">
      <c r="C4806" s="3"/>
    </row>
    <row r="4807" spans="3:3">
      <c r="C4807" s="3"/>
    </row>
    <row r="4808" spans="3:3">
      <c r="C4808" s="3"/>
    </row>
    <row r="4809" spans="3:3">
      <c r="C4809" s="3"/>
    </row>
    <row r="4810" spans="3:3">
      <c r="C4810" s="3"/>
    </row>
    <row r="4811" spans="3:3">
      <c r="C4811" s="3"/>
    </row>
    <row r="4812" spans="3:3">
      <c r="C4812" s="3"/>
    </row>
    <row r="4813" spans="3:3">
      <c r="C4813" s="3"/>
    </row>
    <row r="4814" spans="3:3">
      <c r="C4814" s="3"/>
    </row>
    <row r="4815" spans="3:3">
      <c r="C4815" s="3"/>
    </row>
    <row r="4816" spans="3:3">
      <c r="C4816" s="3"/>
    </row>
    <row r="4817" spans="3:3">
      <c r="C4817" s="3"/>
    </row>
    <row r="4818" spans="3:3">
      <c r="C4818" s="3"/>
    </row>
    <row r="4819" spans="3:3">
      <c r="C4819" s="3"/>
    </row>
    <row r="4820" spans="3:3">
      <c r="C4820" s="3"/>
    </row>
    <row r="4821" spans="3:3">
      <c r="C4821" s="3"/>
    </row>
    <row r="4822" spans="3:3">
      <c r="C4822" s="3"/>
    </row>
    <row r="4823" spans="3:3">
      <c r="C4823" s="3"/>
    </row>
    <row r="4824" spans="3:3">
      <c r="C4824" s="3"/>
    </row>
    <row r="4825" spans="3:3">
      <c r="C4825" s="3"/>
    </row>
    <row r="4826" spans="3:3">
      <c r="C4826" s="3"/>
    </row>
    <row r="4827" spans="3:3">
      <c r="C4827" s="3"/>
    </row>
    <row r="4828" spans="3:3">
      <c r="C4828" s="3"/>
    </row>
    <row r="4829" spans="3:3">
      <c r="C4829" s="3"/>
    </row>
    <row r="4830" spans="3:3">
      <c r="C4830" s="3"/>
    </row>
    <row r="4831" spans="3:3">
      <c r="C4831" s="3"/>
    </row>
    <row r="4832" spans="3:3">
      <c r="C4832" s="3"/>
    </row>
    <row r="4833" spans="3:3">
      <c r="C4833" s="3"/>
    </row>
    <row r="4834" spans="3:3">
      <c r="C4834" s="3"/>
    </row>
    <row r="4835" spans="3:3">
      <c r="C4835" s="3"/>
    </row>
    <row r="4836" spans="3:3">
      <c r="C4836" s="3"/>
    </row>
    <row r="4837" spans="3:3">
      <c r="C4837" s="3"/>
    </row>
    <row r="4838" spans="3:3">
      <c r="C4838" s="3"/>
    </row>
    <row r="4839" spans="3:3">
      <c r="C4839" s="3"/>
    </row>
    <row r="4840" spans="3:3">
      <c r="C4840" s="3"/>
    </row>
    <row r="4841" spans="3:3">
      <c r="C4841" s="3"/>
    </row>
    <row r="4842" spans="3:3">
      <c r="C4842" s="3"/>
    </row>
    <row r="4843" spans="3:3">
      <c r="C4843" s="3"/>
    </row>
    <row r="4844" spans="3:3">
      <c r="C4844" s="3"/>
    </row>
    <row r="4845" spans="3:3">
      <c r="C4845" s="3"/>
    </row>
    <row r="4846" spans="3:3">
      <c r="C4846" s="3"/>
    </row>
    <row r="4847" spans="3:3">
      <c r="C4847" s="3"/>
    </row>
    <row r="4848" spans="3:3">
      <c r="C4848" s="3"/>
    </row>
    <row r="4849" spans="3:3">
      <c r="C4849" s="3"/>
    </row>
    <row r="4850" spans="3:3">
      <c r="C4850" s="3"/>
    </row>
    <row r="4851" spans="3:3">
      <c r="C4851" s="3"/>
    </row>
    <row r="4852" spans="3:3">
      <c r="C4852" s="3"/>
    </row>
    <row r="4853" spans="3:3">
      <c r="C4853" s="3"/>
    </row>
    <row r="4854" spans="3:3">
      <c r="C4854" s="3"/>
    </row>
    <row r="4855" spans="3:3">
      <c r="C4855" s="3"/>
    </row>
    <row r="4856" spans="3:3">
      <c r="C4856" s="3"/>
    </row>
    <row r="4857" spans="3:3">
      <c r="C4857" s="3"/>
    </row>
    <row r="4858" spans="3:3">
      <c r="C4858" s="3"/>
    </row>
    <row r="4859" spans="3:3">
      <c r="C4859" s="3"/>
    </row>
    <row r="4860" spans="3:3">
      <c r="C4860" s="3"/>
    </row>
    <row r="4861" spans="3:3">
      <c r="C4861" s="3"/>
    </row>
    <row r="4862" spans="3:3">
      <c r="C4862" s="3"/>
    </row>
    <row r="4863" spans="3:3">
      <c r="C4863" s="3"/>
    </row>
    <row r="4864" spans="3:3">
      <c r="C4864" s="3"/>
    </row>
    <row r="4865" spans="3:3">
      <c r="C4865" s="3"/>
    </row>
    <row r="4866" spans="3:3">
      <c r="C4866" s="3"/>
    </row>
    <row r="4867" spans="3:3">
      <c r="C4867" s="3"/>
    </row>
    <row r="4868" spans="3:3">
      <c r="C4868" s="3"/>
    </row>
    <row r="4869" spans="3:3">
      <c r="C4869" s="3"/>
    </row>
    <row r="4870" spans="3:3">
      <c r="C4870" s="3"/>
    </row>
    <row r="4871" spans="3:3">
      <c r="C4871" s="3"/>
    </row>
    <row r="4872" spans="3:3">
      <c r="C4872" s="3"/>
    </row>
    <row r="4873" spans="3:3">
      <c r="C4873" s="3"/>
    </row>
    <row r="4874" spans="3:3">
      <c r="C4874" s="3"/>
    </row>
    <row r="4875" spans="3:3">
      <c r="C4875" s="3"/>
    </row>
    <row r="4876" spans="3:3">
      <c r="C4876" s="3"/>
    </row>
    <row r="4877" spans="3:3">
      <c r="C4877" s="3"/>
    </row>
    <row r="4878" spans="3:3">
      <c r="C4878" s="3"/>
    </row>
    <row r="4879" spans="3:3">
      <c r="C4879" s="3"/>
    </row>
    <row r="4880" spans="3:3">
      <c r="C4880" s="3"/>
    </row>
    <row r="4881" spans="3:3">
      <c r="C4881" s="3"/>
    </row>
    <row r="4882" spans="3:3">
      <c r="C4882" s="3"/>
    </row>
    <row r="4883" spans="3:3">
      <c r="C4883" s="3"/>
    </row>
    <row r="4884" spans="3:3">
      <c r="C4884" s="3"/>
    </row>
    <row r="4885" spans="3:3">
      <c r="C4885" s="3"/>
    </row>
    <row r="4886" spans="3:3">
      <c r="C4886" s="3"/>
    </row>
    <row r="4887" spans="3:3">
      <c r="C4887" s="3"/>
    </row>
    <row r="4888" spans="3:3">
      <c r="C4888" s="3"/>
    </row>
    <row r="4889" spans="3:3">
      <c r="C4889" s="3"/>
    </row>
    <row r="4890" spans="3:3">
      <c r="C4890" s="3"/>
    </row>
    <row r="4891" spans="3:3">
      <c r="C4891" s="3"/>
    </row>
    <row r="4892" spans="3:3">
      <c r="C4892" s="3"/>
    </row>
    <row r="4893" spans="3:3">
      <c r="C4893" s="3"/>
    </row>
    <row r="4894" spans="3:3">
      <c r="C4894" s="3"/>
    </row>
    <row r="4895" spans="3:3">
      <c r="C4895" s="3"/>
    </row>
    <row r="4896" spans="3:3">
      <c r="C4896" s="3"/>
    </row>
    <row r="4897" spans="3:3">
      <c r="C4897" s="3"/>
    </row>
    <row r="4898" spans="3:3">
      <c r="C4898" s="3"/>
    </row>
    <row r="4899" spans="3:3">
      <c r="C4899" s="3"/>
    </row>
    <row r="4900" spans="3:3">
      <c r="C4900" s="3"/>
    </row>
    <row r="4901" spans="3:3">
      <c r="C4901" s="3"/>
    </row>
    <row r="4902" spans="3:3">
      <c r="C4902" s="3"/>
    </row>
    <row r="4903" spans="3:3">
      <c r="C4903" s="3"/>
    </row>
    <row r="4904" spans="3:3">
      <c r="C4904" s="3"/>
    </row>
    <row r="4905" spans="3:3">
      <c r="C4905" s="3"/>
    </row>
    <row r="4906" spans="3:3">
      <c r="C4906" s="3"/>
    </row>
    <row r="4907" spans="3:3">
      <c r="C4907" s="3"/>
    </row>
    <row r="4908" spans="3:3">
      <c r="C4908" s="3"/>
    </row>
    <row r="4909" spans="3:3">
      <c r="C4909" s="3"/>
    </row>
    <row r="4910" spans="3:3">
      <c r="C4910" s="3"/>
    </row>
    <row r="4911" spans="3:3">
      <c r="C4911" s="3"/>
    </row>
    <row r="4912" spans="3:3">
      <c r="C4912" s="3"/>
    </row>
    <row r="4913" spans="3:3">
      <c r="C4913" s="3"/>
    </row>
    <row r="4914" spans="3:3">
      <c r="C4914" s="3"/>
    </row>
    <row r="4915" spans="3:3">
      <c r="C4915" s="3"/>
    </row>
    <row r="4916" spans="3:3">
      <c r="C4916" s="3"/>
    </row>
    <row r="4917" spans="3:3">
      <c r="C4917" s="3"/>
    </row>
    <row r="4918" spans="3:3">
      <c r="C4918" s="3"/>
    </row>
    <row r="4919" spans="3:3">
      <c r="C4919" s="3"/>
    </row>
    <row r="4920" spans="3:3">
      <c r="C4920" s="3"/>
    </row>
    <row r="4921" spans="3:3">
      <c r="C4921" s="3"/>
    </row>
    <row r="4922" spans="3:3">
      <c r="C4922" s="3"/>
    </row>
    <row r="4923" spans="3:3">
      <c r="C4923" s="3"/>
    </row>
    <row r="4924" spans="3:3">
      <c r="C4924" s="3"/>
    </row>
    <row r="4925" spans="3:3">
      <c r="C4925" s="3"/>
    </row>
    <row r="4926" spans="3:3">
      <c r="C4926" s="3"/>
    </row>
    <row r="4927" spans="3:3">
      <c r="C4927" s="3"/>
    </row>
    <row r="4928" spans="3:3">
      <c r="C4928" s="3"/>
    </row>
    <row r="4929" spans="3:3">
      <c r="C4929" s="3"/>
    </row>
    <row r="4930" spans="3:3">
      <c r="C4930" s="3"/>
    </row>
    <row r="4931" spans="3:3">
      <c r="C4931" s="3"/>
    </row>
    <row r="4932" spans="3:3">
      <c r="C4932" s="3"/>
    </row>
    <row r="4933" spans="3:3">
      <c r="C4933" s="3"/>
    </row>
    <row r="4934" spans="3:3">
      <c r="C4934" s="3"/>
    </row>
    <row r="4935" spans="3:3">
      <c r="C4935" s="3"/>
    </row>
    <row r="4936" spans="3:3">
      <c r="C4936" s="3"/>
    </row>
    <row r="4937" spans="3:3">
      <c r="C4937" s="3"/>
    </row>
    <row r="4938" spans="3:3">
      <c r="C4938" s="3"/>
    </row>
    <row r="4939" spans="3:3">
      <c r="C4939" s="3"/>
    </row>
    <row r="4940" spans="3:3">
      <c r="C4940" s="3"/>
    </row>
    <row r="4941" spans="3:3">
      <c r="C4941" s="3"/>
    </row>
    <row r="4942" spans="3:3">
      <c r="C4942" s="3"/>
    </row>
    <row r="4943" spans="3:3">
      <c r="C4943" s="3"/>
    </row>
    <row r="4944" spans="3:3">
      <c r="C4944" s="3"/>
    </row>
    <row r="4945" spans="3:3">
      <c r="C4945" s="3"/>
    </row>
    <row r="4946" spans="3:3">
      <c r="C4946" s="3"/>
    </row>
    <row r="4947" spans="3:3">
      <c r="C4947" s="3"/>
    </row>
    <row r="4948" spans="3:3">
      <c r="C4948" s="3"/>
    </row>
    <row r="4949" spans="3:3">
      <c r="C4949" s="3"/>
    </row>
    <row r="4950" spans="3:3">
      <c r="C4950" s="3"/>
    </row>
    <row r="4951" spans="3:3">
      <c r="C4951" s="3"/>
    </row>
    <row r="4952" spans="3:3">
      <c r="C4952" s="3"/>
    </row>
    <row r="4953" spans="3:3">
      <c r="C4953" s="3"/>
    </row>
    <row r="4954" spans="3:3">
      <c r="C4954" s="3"/>
    </row>
    <row r="4955" spans="3:3">
      <c r="C4955" s="3"/>
    </row>
    <row r="4956" spans="3:3">
      <c r="C4956" s="3"/>
    </row>
    <row r="4957" spans="3:3">
      <c r="C4957" s="3"/>
    </row>
    <row r="4958" spans="3:3">
      <c r="C4958" s="3"/>
    </row>
    <row r="4959" spans="3:3">
      <c r="C4959" s="3"/>
    </row>
    <row r="4960" spans="3:3">
      <c r="C4960" s="3"/>
    </row>
    <row r="4961" spans="3:3">
      <c r="C4961" s="3"/>
    </row>
    <row r="4962" spans="3:3">
      <c r="C4962" s="3"/>
    </row>
    <row r="4963" spans="3:3">
      <c r="C4963" s="3"/>
    </row>
    <row r="4964" spans="3:3">
      <c r="C4964" s="3"/>
    </row>
    <row r="4965" spans="3:3">
      <c r="C4965" s="3"/>
    </row>
    <row r="4966" spans="3:3">
      <c r="C4966" s="3"/>
    </row>
    <row r="4967" spans="3:3">
      <c r="C4967" s="3"/>
    </row>
    <row r="4968" spans="3:3">
      <c r="C4968" s="3"/>
    </row>
    <row r="4969" spans="3:3">
      <c r="C4969" s="3"/>
    </row>
    <row r="4970" spans="3:3">
      <c r="C4970" s="3"/>
    </row>
    <row r="4971" spans="3:3">
      <c r="C4971" s="3"/>
    </row>
    <row r="4972" spans="3:3">
      <c r="C4972" s="3"/>
    </row>
    <row r="4973" spans="3:3">
      <c r="C4973" s="3"/>
    </row>
    <row r="4974" spans="3:3">
      <c r="C4974" s="3"/>
    </row>
    <row r="4975" spans="3:3">
      <c r="C4975" s="3"/>
    </row>
    <row r="4976" spans="3:3">
      <c r="C4976" s="3"/>
    </row>
    <row r="4977" spans="3:3">
      <c r="C4977" s="3"/>
    </row>
    <row r="4978" spans="3:3">
      <c r="C4978" s="3"/>
    </row>
    <row r="4979" spans="3:3">
      <c r="C4979" s="3"/>
    </row>
    <row r="4980" spans="3:3">
      <c r="C4980" s="3"/>
    </row>
    <row r="4981" spans="3:3">
      <c r="C4981" s="3"/>
    </row>
    <row r="4982" spans="3:3">
      <c r="C4982" s="3"/>
    </row>
    <row r="4983" spans="3:3">
      <c r="C4983" s="3"/>
    </row>
    <row r="4984" spans="3:3">
      <c r="C4984" s="3"/>
    </row>
    <row r="4985" spans="3:3">
      <c r="C4985" s="3"/>
    </row>
    <row r="4986" spans="3:3">
      <c r="C4986" s="3"/>
    </row>
    <row r="4987" spans="3:3">
      <c r="C4987" s="3"/>
    </row>
    <row r="4988" spans="3:3">
      <c r="C4988" s="3"/>
    </row>
    <row r="4989" spans="3:3">
      <c r="C4989" s="3"/>
    </row>
    <row r="4990" spans="3:3">
      <c r="C4990" s="3"/>
    </row>
    <row r="4991" spans="3:3">
      <c r="C4991" s="3"/>
    </row>
    <row r="4992" spans="3:3">
      <c r="C4992" s="3"/>
    </row>
    <row r="4993" spans="3:3">
      <c r="C4993" s="3"/>
    </row>
    <row r="4994" spans="3:3">
      <c r="C4994" s="3"/>
    </row>
    <row r="4995" spans="3:3">
      <c r="C4995" s="3"/>
    </row>
    <row r="4996" spans="3:3">
      <c r="C4996" s="3"/>
    </row>
    <row r="4997" spans="3:3">
      <c r="C4997" s="3"/>
    </row>
    <row r="4998" spans="3:3">
      <c r="C4998" s="3"/>
    </row>
    <row r="4999" spans="3:3">
      <c r="C4999" s="3"/>
    </row>
    <row r="5000" spans="3:3">
      <c r="C5000" s="3"/>
    </row>
    <row r="5001" spans="3:3">
      <c r="C5001" s="3"/>
    </row>
    <row r="5002" spans="3:3">
      <c r="C5002" s="3"/>
    </row>
    <row r="5003" spans="3:3">
      <c r="C5003" s="3"/>
    </row>
    <row r="5004" spans="3:3">
      <c r="C5004" s="3"/>
    </row>
    <row r="5005" spans="3:3">
      <c r="C5005" s="3"/>
    </row>
    <row r="5006" spans="3:3">
      <c r="C5006" s="3"/>
    </row>
    <row r="5007" spans="3:3">
      <c r="C5007" s="3"/>
    </row>
    <row r="5008" spans="3:3">
      <c r="C5008" s="3"/>
    </row>
    <row r="5009" spans="3:3">
      <c r="C5009" s="3"/>
    </row>
    <row r="5010" spans="3:3">
      <c r="C5010" s="3"/>
    </row>
    <row r="5011" spans="3:3">
      <c r="C5011" s="3"/>
    </row>
    <row r="5012" spans="3:3">
      <c r="C5012" s="3"/>
    </row>
    <row r="5013" spans="3:3">
      <c r="C5013" s="3"/>
    </row>
    <row r="5014" spans="3:3">
      <c r="C5014" s="3"/>
    </row>
    <row r="5015" spans="3:3">
      <c r="C5015" s="3"/>
    </row>
    <row r="5016" spans="3:3">
      <c r="C5016" s="3"/>
    </row>
    <row r="5017" spans="3:3">
      <c r="C5017" s="3"/>
    </row>
    <row r="5018" spans="3:3">
      <c r="C5018" s="3"/>
    </row>
    <row r="5019" spans="3:3">
      <c r="C5019" s="3"/>
    </row>
    <row r="5020" spans="3:3">
      <c r="C5020" s="3"/>
    </row>
    <row r="5021" spans="3:3">
      <c r="C5021" s="3"/>
    </row>
    <row r="5022" spans="3:3">
      <c r="C5022" s="3"/>
    </row>
    <row r="5023" spans="3:3">
      <c r="C5023" s="3"/>
    </row>
    <row r="5024" spans="3:3">
      <c r="C5024" s="3"/>
    </row>
    <row r="5025" spans="3:3">
      <c r="C5025" s="3"/>
    </row>
    <row r="5026" spans="3:3">
      <c r="C5026" s="3"/>
    </row>
    <row r="5027" spans="3:3">
      <c r="C5027" s="3"/>
    </row>
    <row r="5028" spans="3:3">
      <c r="C5028" s="3"/>
    </row>
    <row r="5029" spans="3:3">
      <c r="C5029" s="3"/>
    </row>
    <row r="5030" spans="3:3">
      <c r="C5030" s="3"/>
    </row>
    <row r="5031" spans="3:3">
      <c r="C5031" s="3"/>
    </row>
    <row r="5032" spans="3:3">
      <c r="C5032" s="3"/>
    </row>
    <row r="5033" spans="3:3">
      <c r="C5033" s="3"/>
    </row>
    <row r="5034" spans="3:3">
      <c r="C5034" s="3"/>
    </row>
    <row r="5035" spans="3:3">
      <c r="C5035" s="3"/>
    </row>
    <row r="5036" spans="3:3">
      <c r="C5036" s="3"/>
    </row>
    <row r="5037" spans="3:3">
      <c r="C5037" s="3"/>
    </row>
    <row r="5038" spans="3:3">
      <c r="C5038" s="3"/>
    </row>
    <row r="5039" spans="3:3">
      <c r="C5039" s="3"/>
    </row>
    <row r="5040" spans="3:3">
      <c r="C5040" s="3"/>
    </row>
    <row r="5041" spans="3:3">
      <c r="C5041" s="3"/>
    </row>
    <row r="5042" spans="3:3">
      <c r="C5042" s="3"/>
    </row>
    <row r="5043" spans="3:3">
      <c r="C5043" s="3"/>
    </row>
    <row r="5044" spans="3:3">
      <c r="C5044" s="3"/>
    </row>
    <row r="5045" spans="3:3">
      <c r="C5045" s="3"/>
    </row>
    <row r="5046" spans="3:3">
      <c r="C5046" s="3"/>
    </row>
    <row r="5047" spans="3:3">
      <c r="C5047" s="3"/>
    </row>
    <row r="5048" spans="3:3">
      <c r="C5048" s="3"/>
    </row>
    <row r="5049" spans="3:3">
      <c r="C5049" s="3"/>
    </row>
    <row r="5050" spans="3:3">
      <c r="C5050" s="3"/>
    </row>
    <row r="5051" spans="3:3">
      <c r="C5051" s="3"/>
    </row>
    <row r="5052" spans="3:3">
      <c r="C5052" s="3"/>
    </row>
    <row r="5053" spans="3:3">
      <c r="C5053" s="3"/>
    </row>
    <row r="5054" spans="3:3">
      <c r="C5054" s="3"/>
    </row>
    <row r="5055" spans="3:3">
      <c r="C5055" s="3"/>
    </row>
    <row r="5056" spans="3:3">
      <c r="C5056" s="3"/>
    </row>
    <row r="5057" spans="3:3">
      <c r="C5057" s="3"/>
    </row>
    <row r="5058" spans="3:3">
      <c r="C5058" s="3"/>
    </row>
    <row r="5059" spans="3:3">
      <c r="C5059" s="3"/>
    </row>
    <row r="5060" spans="3:3">
      <c r="C5060" s="3"/>
    </row>
    <row r="5061" spans="3:3">
      <c r="C5061" s="3"/>
    </row>
    <row r="5062" spans="3:3">
      <c r="C5062" s="3"/>
    </row>
    <row r="5063" spans="3:3">
      <c r="C5063" s="3"/>
    </row>
    <row r="5064" spans="3:3">
      <c r="C5064" s="3"/>
    </row>
    <row r="5065" spans="3:3">
      <c r="C5065" s="3"/>
    </row>
    <row r="5066" spans="3:3">
      <c r="C5066" s="3"/>
    </row>
    <row r="5067" spans="3:3">
      <c r="C5067" s="3"/>
    </row>
    <row r="5068" spans="3:3">
      <c r="C5068" s="3"/>
    </row>
    <row r="5069" spans="3:3">
      <c r="C5069" s="3"/>
    </row>
    <row r="5070" spans="3:3">
      <c r="C5070" s="3"/>
    </row>
    <row r="5071" spans="3:3">
      <c r="C5071" s="3"/>
    </row>
    <row r="5072" spans="3:3">
      <c r="C5072" s="3"/>
    </row>
    <row r="5073" spans="3:3">
      <c r="C5073" s="3"/>
    </row>
    <row r="5074" spans="3:3">
      <c r="C5074" s="3"/>
    </row>
    <row r="5075" spans="3:3">
      <c r="C5075" s="3"/>
    </row>
    <row r="5076" spans="3:3">
      <c r="C5076" s="3"/>
    </row>
    <row r="5077" spans="3:3">
      <c r="C5077" s="3"/>
    </row>
    <row r="5078" spans="3:3">
      <c r="C5078" s="3"/>
    </row>
    <row r="5079" spans="3:3">
      <c r="C5079" s="3"/>
    </row>
    <row r="5080" spans="3:3">
      <c r="C5080" s="3"/>
    </row>
    <row r="5081" spans="3:3">
      <c r="C5081" s="3"/>
    </row>
    <row r="5082" spans="3:3">
      <c r="C5082" s="3"/>
    </row>
    <row r="5083" spans="3:3">
      <c r="C5083" s="3"/>
    </row>
    <row r="5084" spans="3:3">
      <c r="C5084" s="3"/>
    </row>
    <row r="5085" spans="3:3">
      <c r="C5085" s="3"/>
    </row>
    <row r="5086" spans="3:3">
      <c r="C5086" s="3"/>
    </row>
    <row r="5087" spans="3:3">
      <c r="C5087" s="3"/>
    </row>
    <row r="5088" spans="3:3">
      <c r="C5088" s="3"/>
    </row>
    <row r="5089" spans="3:3">
      <c r="C5089" s="3"/>
    </row>
    <row r="5090" spans="3:3">
      <c r="C5090" s="3"/>
    </row>
    <row r="5091" spans="3:3">
      <c r="C5091" s="3"/>
    </row>
    <row r="5092" spans="3:3">
      <c r="C5092" s="3"/>
    </row>
    <row r="5093" spans="3:3">
      <c r="C5093" s="3"/>
    </row>
    <row r="5094" spans="3:3">
      <c r="C5094" s="3"/>
    </row>
    <row r="5095" spans="3:3">
      <c r="C5095" s="3"/>
    </row>
    <row r="5096" spans="3:3">
      <c r="C5096" s="3"/>
    </row>
    <row r="5097" spans="3:3">
      <c r="C5097" s="3"/>
    </row>
    <row r="5098" spans="3:3">
      <c r="C5098" s="3"/>
    </row>
    <row r="5099" spans="3:3">
      <c r="C5099" s="3"/>
    </row>
    <row r="5100" spans="3:3">
      <c r="C5100" s="3"/>
    </row>
    <row r="5101" spans="3:3">
      <c r="C5101" s="3"/>
    </row>
    <row r="5102" spans="3:3">
      <c r="C5102" s="3"/>
    </row>
    <row r="5103" spans="3:3">
      <c r="C5103" s="3"/>
    </row>
    <row r="5104" spans="3:3">
      <c r="C5104" s="3"/>
    </row>
    <row r="5105" spans="3:3">
      <c r="C5105" s="3"/>
    </row>
    <row r="5106" spans="3:3">
      <c r="C5106" s="3"/>
    </row>
    <row r="5107" spans="3:3">
      <c r="C5107" s="3"/>
    </row>
    <row r="5108" spans="3:3">
      <c r="C5108" s="3"/>
    </row>
    <row r="5109" spans="3:3">
      <c r="C5109" s="3"/>
    </row>
    <row r="5110" spans="3:3">
      <c r="C5110" s="3"/>
    </row>
    <row r="5111" spans="3:3">
      <c r="C5111" s="3"/>
    </row>
    <row r="5112" spans="3:3">
      <c r="C5112" s="3"/>
    </row>
    <row r="5113" spans="3:3">
      <c r="C5113" s="3"/>
    </row>
    <row r="5114" spans="3:3">
      <c r="C5114" s="3"/>
    </row>
    <row r="5115" spans="3:3">
      <c r="C5115" s="3"/>
    </row>
    <row r="5116" spans="3:3">
      <c r="C5116" s="3"/>
    </row>
    <row r="5117" spans="3:3">
      <c r="C5117" s="3"/>
    </row>
    <row r="5118" spans="3:3">
      <c r="C5118" s="3"/>
    </row>
    <row r="5119" spans="3:3">
      <c r="C5119" s="3"/>
    </row>
    <row r="5120" spans="3:3">
      <c r="C5120" s="3"/>
    </row>
    <row r="5121" spans="3:3">
      <c r="C5121" s="3"/>
    </row>
    <row r="5122" spans="3:3">
      <c r="C5122" s="3"/>
    </row>
    <row r="5123" spans="3:3">
      <c r="C5123" s="3"/>
    </row>
    <row r="5124" spans="3:3">
      <c r="C5124" s="3"/>
    </row>
    <row r="5125" spans="3:3">
      <c r="C5125" s="3"/>
    </row>
    <row r="5126" spans="3:3">
      <c r="C5126" s="3"/>
    </row>
    <row r="5127" spans="3:3">
      <c r="C5127" s="3"/>
    </row>
    <row r="5128" spans="3:3">
      <c r="C5128" s="3"/>
    </row>
    <row r="5129" spans="3:3">
      <c r="C5129" s="3"/>
    </row>
    <row r="5130" spans="3:3">
      <c r="C5130" s="3"/>
    </row>
    <row r="5131" spans="3:3">
      <c r="C5131" s="3"/>
    </row>
    <row r="5132" spans="3:3">
      <c r="C5132" s="3"/>
    </row>
    <row r="5133" spans="3:3">
      <c r="C5133" s="3"/>
    </row>
    <row r="5134" spans="3:3">
      <c r="C5134" s="3"/>
    </row>
    <row r="5135" spans="3:3">
      <c r="C5135" s="3"/>
    </row>
    <row r="5136" spans="3:3">
      <c r="C5136" s="3"/>
    </row>
    <row r="5137" spans="3:3">
      <c r="C5137" s="3"/>
    </row>
    <row r="5138" spans="3:3">
      <c r="C5138" s="3"/>
    </row>
    <row r="5139" spans="3:3">
      <c r="C5139" s="3"/>
    </row>
    <row r="5140" spans="3:3">
      <c r="C5140" s="3"/>
    </row>
    <row r="5141" spans="3:3">
      <c r="C5141" s="3"/>
    </row>
    <row r="5142" spans="3:3">
      <c r="C5142" s="3"/>
    </row>
    <row r="5143" spans="3:3">
      <c r="C5143" s="3"/>
    </row>
    <row r="5144" spans="3:3">
      <c r="C5144" s="3"/>
    </row>
    <row r="5145" spans="3:3">
      <c r="C5145" s="3"/>
    </row>
    <row r="5146" spans="3:3">
      <c r="C5146" s="3"/>
    </row>
    <row r="5147" spans="3:3">
      <c r="C5147" s="3"/>
    </row>
    <row r="5148" spans="3:3">
      <c r="C5148" s="3"/>
    </row>
    <row r="5149" spans="3:3">
      <c r="C5149" s="3"/>
    </row>
    <row r="5150" spans="3:3">
      <c r="C5150" s="3"/>
    </row>
    <row r="5151" spans="3:3">
      <c r="C5151" s="3"/>
    </row>
    <row r="5152" spans="3:3">
      <c r="C5152" s="3"/>
    </row>
    <row r="5153" spans="3:3">
      <c r="C5153" s="3"/>
    </row>
    <row r="5154" spans="3:3">
      <c r="C5154" s="3"/>
    </row>
    <row r="5155" spans="3:3">
      <c r="C5155" s="3"/>
    </row>
    <row r="5156" spans="3:3">
      <c r="C5156" s="3"/>
    </row>
    <row r="5157" spans="3:3">
      <c r="C5157" s="3"/>
    </row>
    <row r="5158" spans="3:3">
      <c r="C5158" s="3"/>
    </row>
    <row r="5159" spans="3:3">
      <c r="C5159" s="3"/>
    </row>
    <row r="5160" spans="3:3">
      <c r="C5160" s="3"/>
    </row>
    <row r="5161" spans="3:3">
      <c r="C5161" s="3"/>
    </row>
    <row r="5162" spans="3:3">
      <c r="C5162" s="3"/>
    </row>
    <row r="5163" spans="3:3">
      <c r="C5163" s="3"/>
    </row>
    <row r="5164" spans="3:3">
      <c r="C5164" s="3"/>
    </row>
    <row r="5165" spans="3:3">
      <c r="C5165" s="3"/>
    </row>
    <row r="5166" spans="3:3">
      <c r="C5166" s="3"/>
    </row>
    <row r="5167" spans="3:3">
      <c r="C5167" s="3"/>
    </row>
    <row r="5168" spans="3:3">
      <c r="C5168" s="3"/>
    </row>
    <row r="5169" spans="3:3">
      <c r="C5169" s="3"/>
    </row>
    <row r="5170" spans="3:3">
      <c r="C5170" s="3"/>
    </row>
    <row r="5171" spans="3:3">
      <c r="C5171" s="3"/>
    </row>
    <row r="5172" spans="3:3">
      <c r="C5172" s="3"/>
    </row>
    <row r="5173" spans="3:3">
      <c r="C5173" s="3"/>
    </row>
    <row r="5174" spans="3:3">
      <c r="C5174" s="3"/>
    </row>
    <row r="5175" spans="3:3">
      <c r="C5175" s="3"/>
    </row>
    <row r="5176" spans="3:3">
      <c r="C5176" s="3"/>
    </row>
    <row r="5177" spans="3:3">
      <c r="C5177" s="3"/>
    </row>
    <row r="5178" spans="3:3">
      <c r="C5178" s="3"/>
    </row>
    <row r="5179" spans="3:3">
      <c r="C5179" s="3"/>
    </row>
    <row r="5180" spans="3:3">
      <c r="C5180" s="3"/>
    </row>
    <row r="5181" spans="3:3">
      <c r="C5181" s="3"/>
    </row>
    <row r="5182" spans="3:3">
      <c r="C5182" s="3"/>
    </row>
    <row r="5183" spans="3:3">
      <c r="C5183" s="3"/>
    </row>
    <row r="5184" spans="3:3">
      <c r="C5184" s="3"/>
    </row>
    <row r="5185" spans="3:3">
      <c r="C5185" s="3"/>
    </row>
    <row r="5186" spans="3:3">
      <c r="C5186" s="3"/>
    </row>
    <row r="5187" spans="3:3">
      <c r="C5187" s="3"/>
    </row>
    <row r="5188" spans="3:3">
      <c r="C5188" s="3"/>
    </row>
    <row r="5189" spans="3:3">
      <c r="C5189" s="3"/>
    </row>
    <row r="5190" spans="3:3">
      <c r="C5190" s="3"/>
    </row>
    <row r="5191" spans="3:3">
      <c r="C5191" s="3"/>
    </row>
    <row r="5192" spans="3:3">
      <c r="C5192" s="3"/>
    </row>
    <row r="5193" spans="3:3">
      <c r="C5193" s="3"/>
    </row>
    <row r="5194" spans="3:3">
      <c r="C5194" s="3"/>
    </row>
    <row r="5195" spans="3:3">
      <c r="C5195" s="3"/>
    </row>
    <row r="5196" spans="3:3">
      <c r="C5196" s="3"/>
    </row>
    <row r="5197" spans="3:3">
      <c r="C5197" s="3"/>
    </row>
    <row r="5198" spans="3:3">
      <c r="C5198" s="3"/>
    </row>
    <row r="5199" spans="3:3">
      <c r="C5199" s="3"/>
    </row>
    <row r="5200" spans="3:3">
      <c r="C5200" s="3"/>
    </row>
    <row r="5201" spans="3:3">
      <c r="C5201" s="3"/>
    </row>
    <row r="5202" spans="3:3">
      <c r="C5202" s="3"/>
    </row>
    <row r="5203" spans="3:3">
      <c r="C5203" s="3"/>
    </row>
    <row r="5204" spans="3:3">
      <c r="C5204" s="3"/>
    </row>
    <row r="5205" spans="3:3">
      <c r="C5205" s="3"/>
    </row>
    <row r="5206" spans="3:3">
      <c r="C5206" s="3"/>
    </row>
    <row r="5207" spans="3:3">
      <c r="C5207" s="3"/>
    </row>
    <row r="5208" spans="3:3">
      <c r="C5208" s="3"/>
    </row>
    <row r="5209" spans="3:3">
      <c r="C5209" s="3"/>
    </row>
    <row r="5210" spans="3:3">
      <c r="C5210" s="3"/>
    </row>
    <row r="5211" spans="3:3">
      <c r="C5211" s="3"/>
    </row>
    <row r="5212" spans="3:3">
      <c r="C5212" s="3"/>
    </row>
    <row r="5213" spans="3:3">
      <c r="C5213" s="3"/>
    </row>
    <row r="5214" spans="3:3">
      <c r="C5214" s="3"/>
    </row>
    <row r="5215" spans="3:3">
      <c r="C5215" s="3"/>
    </row>
    <row r="5216" spans="3:3">
      <c r="C5216" s="3"/>
    </row>
    <row r="5217" spans="3:3">
      <c r="C5217" s="3"/>
    </row>
    <row r="5218" spans="3:3">
      <c r="C5218" s="3"/>
    </row>
    <row r="5219" spans="3:3">
      <c r="C5219" s="3"/>
    </row>
    <row r="5220" spans="3:3">
      <c r="C5220" s="3"/>
    </row>
    <row r="5221" spans="3:3">
      <c r="C5221" s="3"/>
    </row>
    <row r="5222" spans="3:3">
      <c r="C5222" s="3"/>
    </row>
    <row r="5223" spans="3:3">
      <c r="C5223" s="3"/>
    </row>
    <row r="5224" spans="3:3">
      <c r="C5224" s="3"/>
    </row>
    <row r="5225" spans="3:3">
      <c r="C5225" s="3"/>
    </row>
    <row r="5226" spans="3:3">
      <c r="C5226" s="3"/>
    </row>
    <row r="5227" spans="3:3">
      <c r="C5227" s="3"/>
    </row>
    <row r="5228" spans="3:3">
      <c r="C5228" s="3"/>
    </row>
    <row r="5229" spans="3:3">
      <c r="C5229" s="3"/>
    </row>
    <row r="5230" spans="3:3">
      <c r="C5230" s="3"/>
    </row>
    <row r="5231" spans="3:3">
      <c r="C5231" s="3"/>
    </row>
    <row r="5232" spans="3:3">
      <c r="C5232" s="3"/>
    </row>
    <row r="5233" spans="3:3">
      <c r="C5233" s="3"/>
    </row>
    <row r="5234" spans="3:3">
      <c r="C5234" s="3"/>
    </row>
    <row r="5235" spans="3:3">
      <c r="C5235" s="3"/>
    </row>
    <row r="5236" spans="3:3">
      <c r="C5236" s="3"/>
    </row>
    <row r="5237" spans="3:3">
      <c r="C5237" s="3"/>
    </row>
    <row r="5238" spans="3:3">
      <c r="C5238" s="3"/>
    </row>
    <row r="5239" spans="3:3">
      <c r="C5239" s="3"/>
    </row>
    <row r="5240" spans="3:3">
      <c r="C5240" s="3"/>
    </row>
    <row r="5241" spans="3:3">
      <c r="C5241" s="3"/>
    </row>
    <row r="5242" spans="3:3">
      <c r="C5242" s="3"/>
    </row>
    <row r="5243" spans="3:3">
      <c r="C5243" s="3"/>
    </row>
    <row r="5244" spans="3:3">
      <c r="C5244" s="3"/>
    </row>
    <row r="5245" spans="3:3">
      <c r="C5245" s="3"/>
    </row>
    <row r="5246" spans="3:3">
      <c r="C5246" s="3"/>
    </row>
    <row r="5247" spans="3:3">
      <c r="C5247" s="3"/>
    </row>
    <row r="5248" spans="3:3">
      <c r="C5248" s="3"/>
    </row>
    <row r="5249" spans="3:3">
      <c r="C5249" s="3"/>
    </row>
    <row r="5250" spans="3:3">
      <c r="C5250" s="3"/>
    </row>
    <row r="5251" spans="3:3">
      <c r="C5251" s="3"/>
    </row>
    <row r="5252" spans="3:3">
      <c r="C5252" s="3"/>
    </row>
    <row r="5253" spans="3:3">
      <c r="C5253" s="3"/>
    </row>
    <row r="5254" spans="3:3">
      <c r="C5254" s="3"/>
    </row>
    <row r="5255" spans="3:3">
      <c r="C5255" s="3"/>
    </row>
    <row r="5256" spans="3:3">
      <c r="C5256" s="3"/>
    </row>
    <row r="5257" spans="3:3">
      <c r="C5257" s="3"/>
    </row>
    <row r="5258" spans="3:3">
      <c r="C5258" s="3"/>
    </row>
    <row r="5259" spans="3:3">
      <c r="C5259" s="3"/>
    </row>
    <row r="5260" spans="3:3">
      <c r="C5260" s="3"/>
    </row>
    <row r="5261" spans="3:3">
      <c r="C5261" s="3"/>
    </row>
    <row r="5262" spans="3:3">
      <c r="C5262" s="3"/>
    </row>
    <row r="5263" spans="3:3">
      <c r="C5263" s="3"/>
    </row>
    <row r="5264" spans="3:3">
      <c r="C5264" s="3"/>
    </row>
    <row r="5265" spans="3:3">
      <c r="C5265" s="3"/>
    </row>
    <row r="5266" spans="3:3">
      <c r="C5266" s="3"/>
    </row>
    <row r="5267" spans="3:3">
      <c r="C5267" s="3"/>
    </row>
    <row r="5268" spans="3:3">
      <c r="C5268" s="3"/>
    </row>
    <row r="5269" spans="3:3">
      <c r="C5269" s="3"/>
    </row>
    <row r="5270" spans="3:3">
      <c r="C5270" s="3"/>
    </row>
    <row r="5271" spans="3:3">
      <c r="C5271" s="3"/>
    </row>
    <row r="5272" spans="3:3">
      <c r="C5272" s="3"/>
    </row>
    <row r="5273" spans="3:3">
      <c r="C5273" s="3"/>
    </row>
    <row r="5274" spans="3:3">
      <c r="C5274" s="3"/>
    </row>
    <row r="5275" spans="3:3">
      <c r="C5275" s="3"/>
    </row>
    <row r="5276" spans="3:3">
      <c r="C5276" s="3"/>
    </row>
    <row r="5277" spans="3:3">
      <c r="C5277" s="3"/>
    </row>
    <row r="5278" spans="3:3">
      <c r="C5278" s="3"/>
    </row>
    <row r="5279" spans="3:3">
      <c r="C5279" s="3"/>
    </row>
    <row r="5280" spans="3:3">
      <c r="C5280" s="3"/>
    </row>
    <row r="5281" spans="3:3">
      <c r="C5281" s="3"/>
    </row>
    <row r="5282" spans="3:3">
      <c r="C5282" s="3"/>
    </row>
    <row r="5283" spans="3:3">
      <c r="C5283" s="3"/>
    </row>
    <row r="5284" spans="3:3">
      <c r="C5284" s="3"/>
    </row>
    <row r="5285" spans="3:3">
      <c r="C5285" s="3"/>
    </row>
    <row r="5286" spans="3:3">
      <c r="C5286" s="3"/>
    </row>
    <row r="5287" spans="3:3">
      <c r="C5287" s="3"/>
    </row>
    <row r="5288" spans="3:3">
      <c r="C5288" s="3"/>
    </row>
    <row r="5289" spans="3:3">
      <c r="C5289" s="3"/>
    </row>
    <row r="5290" spans="3:3">
      <c r="C5290" s="3"/>
    </row>
    <row r="5291" spans="3:3">
      <c r="C5291" s="3"/>
    </row>
    <row r="5292" spans="3:3">
      <c r="C5292" s="3"/>
    </row>
    <row r="5293" spans="3:3">
      <c r="C5293" s="3"/>
    </row>
    <row r="5294" spans="3:3">
      <c r="C5294" s="3"/>
    </row>
    <row r="5295" spans="3:3">
      <c r="C5295" s="3"/>
    </row>
    <row r="5296" spans="3:3">
      <c r="C5296" s="3"/>
    </row>
    <row r="5297" spans="3:3">
      <c r="C5297" s="3"/>
    </row>
    <row r="5298" spans="3:3">
      <c r="C5298" s="3"/>
    </row>
    <row r="5299" spans="3:3">
      <c r="C5299" s="3"/>
    </row>
    <row r="5300" spans="3:3">
      <c r="C5300" s="3"/>
    </row>
    <row r="5301" spans="3:3">
      <c r="C5301" s="3"/>
    </row>
    <row r="5302" spans="3:3">
      <c r="C5302" s="3"/>
    </row>
    <row r="5303" spans="3:3">
      <c r="C5303" s="3"/>
    </row>
    <row r="5304" spans="3:3">
      <c r="C5304" s="3"/>
    </row>
    <row r="5305" spans="3:3">
      <c r="C5305" s="3"/>
    </row>
    <row r="5306" spans="3:3">
      <c r="C5306" s="3"/>
    </row>
    <row r="5307" spans="3:3">
      <c r="C5307" s="3"/>
    </row>
    <row r="5308" spans="3:3">
      <c r="C5308" s="3"/>
    </row>
    <row r="5309" spans="3:3">
      <c r="C5309" s="3"/>
    </row>
    <row r="5310" spans="3:3">
      <c r="C5310" s="3"/>
    </row>
    <row r="5311" spans="3:3">
      <c r="C5311" s="3"/>
    </row>
    <row r="5312" spans="3:3">
      <c r="C5312" s="3"/>
    </row>
    <row r="5313" spans="3:3">
      <c r="C5313" s="3"/>
    </row>
    <row r="5314" spans="3:3">
      <c r="C5314" s="3"/>
    </row>
    <row r="5315" spans="3:3">
      <c r="C5315" s="3"/>
    </row>
    <row r="5316" spans="3:3">
      <c r="C5316" s="3"/>
    </row>
    <row r="5317" spans="3:3">
      <c r="C5317" s="3"/>
    </row>
    <row r="5318" spans="3:3">
      <c r="C5318" s="3"/>
    </row>
    <row r="5319" spans="3:3">
      <c r="C5319" s="3"/>
    </row>
    <row r="5320" spans="3:3">
      <c r="C5320" s="3"/>
    </row>
    <row r="5321" spans="3:3">
      <c r="C5321" s="3"/>
    </row>
    <row r="5322" spans="3:3">
      <c r="C5322" s="3"/>
    </row>
    <row r="5323" spans="3:3">
      <c r="C5323" s="3"/>
    </row>
    <row r="5324" spans="3:3">
      <c r="C5324" s="3"/>
    </row>
    <row r="5325" spans="3:3">
      <c r="C5325" s="3"/>
    </row>
    <row r="5326" spans="3:3">
      <c r="C5326" s="3"/>
    </row>
    <row r="5327" spans="3:3">
      <c r="C5327" s="3"/>
    </row>
    <row r="5328" spans="3:3">
      <c r="C5328" s="3"/>
    </row>
    <row r="5329" spans="3:3">
      <c r="C5329" s="3"/>
    </row>
    <row r="5330" spans="3:3">
      <c r="C5330" s="3"/>
    </row>
    <row r="5331" spans="3:3">
      <c r="C5331" s="3"/>
    </row>
    <row r="5332" spans="3:3">
      <c r="C5332" s="3"/>
    </row>
    <row r="5333" spans="3:3">
      <c r="C5333" s="3"/>
    </row>
    <row r="5334" spans="3:3">
      <c r="C5334" s="3"/>
    </row>
    <row r="5335" spans="3:3">
      <c r="C5335" s="3"/>
    </row>
    <row r="5336" spans="3:3">
      <c r="C5336" s="3"/>
    </row>
    <row r="5337" spans="3:3">
      <c r="C5337" s="3"/>
    </row>
    <row r="5338" spans="3:3">
      <c r="C5338" s="3"/>
    </row>
    <row r="5339" spans="3:3">
      <c r="C5339" s="3"/>
    </row>
    <row r="5340" spans="3:3">
      <c r="C5340" s="3"/>
    </row>
    <row r="5341" spans="3:3">
      <c r="C5341" s="3"/>
    </row>
    <row r="5342" spans="3:3">
      <c r="C5342" s="3"/>
    </row>
    <row r="5343" spans="3:3">
      <c r="C5343" s="3"/>
    </row>
    <row r="5344" spans="3:3">
      <c r="C5344" s="3"/>
    </row>
    <row r="5345" spans="3:3">
      <c r="C5345" s="3"/>
    </row>
    <row r="5346" spans="3:3">
      <c r="C5346" s="3"/>
    </row>
    <row r="5347" spans="3:3">
      <c r="C5347" s="3"/>
    </row>
    <row r="5348" spans="3:3">
      <c r="C5348" s="3"/>
    </row>
    <row r="5349" spans="3:3">
      <c r="C5349" s="3"/>
    </row>
    <row r="5350" spans="3:3">
      <c r="C5350" s="3"/>
    </row>
    <row r="5351" spans="3:3">
      <c r="C5351" s="3"/>
    </row>
    <row r="5352" spans="3:3">
      <c r="C5352" s="3"/>
    </row>
    <row r="5353" spans="3:3">
      <c r="C5353" s="3"/>
    </row>
    <row r="5354" spans="3:3">
      <c r="C5354" s="3"/>
    </row>
    <row r="5355" spans="3:3">
      <c r="C5355" s="3"/>
    </row>
    <row r="5356" spans="3:3">
      <c r="C5356" s="3"/>
    </row>
    <row r="5357" spans="3:3">
      <c r="C5357" s="3"/>
    </row>
    <row r="5358" spans="3:3">
      <c r="C5358" s="3"/>
    </row>
    <row r="5359" spans="3:3">
      <c r="C5359" s="3"/>
    </row>
    <row r="5360" spans="3:3">
      <c r="C5360" s="3"/>
    </row>
    <row r="5361" spans="3:3">
      <c r="C5361" s="3"/>
    </row>
    <row r="5362" spans="3:3">
      <c r="C5362" s="3"/>
    </row>
    <row r="5363" spans="3:3">
      <c r="C5363" s="3"/>
    </row>
    <row r="5364" spans="3:3">
      <c r="C5364" s="3"/>
    </row>
    <row r="5365" spans="3:3">
      <c r="C5365" s="3"/>
    </row>
    <row r="5366" spans="3:3">
      <c r="C5366" s="3"/>
    </row>
    <row r="5367" spans="3:3">
      <c r="C5367" s="3"/>
    </row>
    <row r="5368" spans="3:3">
      <c r="C5368" s="3"/>
    </row>
    <row r="5369" spans="3:3">
      <c r="C5369" s="3"/>
    </row>
    <row r="5370" spans="3:3">
      <c r="C5370" s="3"/>
    </row>
    <row r="5371" spans="3:3">
      <c r="C5371" s="3"/>
    </row>
    <row r="5372" spans="3:3">
      <c r="C5372" s="3"/>
    </row>
    <row r="5373" spans="3:3">
      <c r="C5373" s="3"/>
    </row>
    <row r="5374" spans="3:3">
      <c r="C5374" s="3"/>
    </row>
    <row r="5375" spans="3:3">
      <c r="C5375" s="3"/>
    </row>
    <row r="5376" spans="3:3">
      <c r="C5376" s="3"/>
    </row>
    <row r="5377" spans="3:3">
      <c r="C5377" s="3"/>
    </row>
    <row r="5378" spans="3:3">
      <c r="C5378" s="3"/>
    </row>
    <row r="5379" spans="3:3">
      <c r="C5379" s="3"/>
    </row>
    <row r="5380" spans="3:3">
      <c r="C5380" s="3"/>
    </row>
    <row r="5381" spans="3:3">
      <c r="C5381" s="3"/>
    </row>
    <row r="5382" spans="3:3">
      <c r="C5382" s="3"/>
    </row>
    <row r="5383" spans="3:3">
      <c r="C5383" s="3"/>
    </row>
    <row r="5384" spans="3:3">
      <c r="C5384" s="3"/>
    </row>
    <row r="5385" spans="3:3">
      <c r="C5385" s="3"/>
    </row>
    <row r="5386" spans="3:3">
      <c r="C5386" s="3"/>
    </row>
    <row r="5387" spans="3:3">
      <c r="C5387" s="3"/>
    </row>
    <row r="5388" spans="3:3">
      <c r="C5388" s="3"/>
    </row>
    <row r="5389" spans="3:3">
      <c r="C5389" s="3"/>
    </row>
    <row r="5390" spans="3:3">
      <c r="C5390" s="3"/>
    </row>
    <row r="5391" spans="3:3">
      <c r="C5391" s="3"/>
    </row>
    <row r="5392" spans="3:3">
      <c r="C5392" s="3"/>
    </row>
    <row r="5393" spans="3:3">
      <c r="C5393" s="3"/>
    </row>
    <row r="5394" spans="3:3">
      <c r="C5394" s="3"/>
    </row>
    <row r="5395" spans="3:3">
      <c r="C5395" s="3"/>
    </row>
    <row r="5396" spans="3:3">
      <c r="C5396" s="3"/>
    </row>
    <row r="5397" spans="3:3">
      <c r="C5397" s="3"/>
    </row>
    <row r="5398" spans="3:3">
      <c r="C5398" s="3"/>
    </row>
    <row r="5399" spans="3:3">
      <c r="C5399" s="3"/>
    </row>
    <row r="5400" spans="3:3">
      <c r="C5400" s="3"/>
    </row>
    <row r="5401" spans="3:3">
      <c r="C5401" s="3"/>
    </row>
    <row r="5402" spans="3:3">
      <c r="C5402" s="3"/>
    </row>
    <row r="5403" spans="3:3">
      <c r="C5403" s="3"/>
    </row>
    <row r="5404" spans="3:3">
      <c r="C5404" s="3"/>
    </row>
    <row r="5405" spans="3:3">
      <c r="C5405" s="3"/>
    </row>
    <row r="5406" spans="3:3">
      <c r="C5406" s="3"/>
    </row>
    <row r="5407" spans="3:3">
      <c r="C5407" s="3"/>
    </row>
    <row r="5408" spans="3:3">
      <c r="C5408" s="3"/>
    </row>
    <row r="5409" spans="3:3">
      <c r="C5409" s="3"/>
    </row>
    <row r="5410" spans="3:3">
      <c r="C5410" s="3"/>
    </row>
    <row r="5411" spans="3:3">
      <c r="C5411" s="3"/>
    </row>
    <row r="5412" spans="3:3">
      <c r="C5412" s="3"/>
    </row>
    <row r="5413" spans="3:3">
      <c r="C5413" s="3"/>
    </row>
    <row r="5414" spans="3:3">
      <c r="C5414" s="3"/>
    </row>
    <row r="5415" spans="3:3">
      <c r="C5415" s="3"/>
    </row>
    <row r="5416" spans="3:3">
      <c r="C5416" s="3"/>
    </row>
    <row r="5417" spans="3:3">
      <c r="C5417" s="3"/>
    </row>
    <row r="5418" spans="3:3">
      <c r="C5418" s="3"/>
    </row>
    <row r="5419" spans="3:3">
      <c r="C5419" s="3"/>
    </row>
    <row r="5420" spans="3:3">
      <c r="C5420" s="3"/>
    </row>
    <row r="5421" spans="3:3">
      <c r="C5421" s="3"/>
    </row>
    <row r="5422" spans="3:3">
      <c r="C5422" s="3"/>
    </row>
    <row r="5423" spans="3:3">
      <c r="C5423" s="3"/>
    </row>
    <row r="5424" spans="3:3">
      <c r="C5424" s="3"/>
    </row>
    <row r="5425" spans="3:3">
      <c r="C5425" s="3"/>
    </row>
    <row r="5426" spans="3:3">
      <c r="C5426" s="3"/>
    </row>
    <row r="5427" spans="3:3">
      <c r="C5427" s="3"/>
    </row>
    <row r="5428" spans="3:3">
      <c r="C5428" s="3"/>
    </row>
    <row r="5429" spans="3:3">
      <c r="C5429" s="3"/>
    </row>
    <row r="5430" spans="3:3">
      <c r="C5430" s="3"/>
    </row>
    <row r="5431" spans="3:3">
      <c r="C5431" s="3"/>
    </row>
    <row r="5432" spans="3:3">
      <c r="C5432" s="3"/>
    </row>
    <row r="5433" spans="3:3">
      <c r="C5433" s="3"/>
    </row>
    <row r="5434" spans="3:3">
      <c r="C5434" s="3"/>
    </row>
    <row r="5435" spans="3:3">
      <c r="C5435" s="3"/>
    </row>
    <row r="5436" spans="3:3">
      <c r="C5436" s="3"/>
    </row>
    <row r="5437" spans="3:3">
      <c r="C5437" s="3"/>
    </row>
    <row r="5438" spans="3:3">
      <c r="C5438" s="3"/>
    </row>
    <row r="5439" spans="3:3">
      <c r="C5439" s="3"/>
    </row>
    <row r="5440" spans="3:3">
      <c r="C5440" s="3"/>
    </row>
    <row r="5441" spans="3:3">
      <c r="C5441" s="3"/>
    </row>
    <row r="5442" spans="3:3">
      <c r="C5442" s="3"/>
    </row>
    <row r="5443" spans="3:3">
      <c r="C5443" s="3"/>
    </row>
    <row r="5444" spans="3:3">
      <c r="C5444" s="3"/>
    </row>
    <row r="5445" spans="3:3">
      <c r="C5445" s="3"/>
    </row>
    <row r="5446" spans="3:3">
      <c r="C5446" s="3"/>
    </row>
    <row r="5447" spans="3:3">
      <c r="C5447" s="3"/>
    </row>
    <row r="5448" spans="3:3">
      <c r="C5448" s="3"/>
    </row>
    <row r="5449" spans="3:3">
      <c r="C5449" s="3"/>
    </row>
    <row r="5450" spans="3:3">
      <c r="C5450" s="3"/>
    </row>
    <row r="5451" spans="3:3">
      <c r="C5451" s="3"/>
    </row>
    <row r="5452" spans="3:3">
      <c r="C5452" s="3"/>
    </row>
    <row r="5453" spans="3:3">
      <c r="C5453" s="3"/>
    </row>
    <row r="5454" spans="3:3">
      <c r="C5454" s="3"/>
    </row>
    <row r="5455" spans="3:3">
      <c r="C5455" s="3"/>
    </row>
    <row r="5456" spans="3:3">
      <c r="C5456" s="3"/>
    </row>
    <row r="5457" spans="3:3">
      <c r="C5457" s="3"/>
    </row>
    <row r="5458" spans="3:3">
      <c r="C5458" s="3"/>
    </row>
    <row r="5459" spans="3:3">
      <c r="C5459" s="3"/>
    </row>
    <row r="5460" spans="3:3">
      <c r="C5460" s="3"/>
    </row>
    <row r="5461" spans="3:3">
      <c r="C5461" s="3"/>
    </row>
    <row r="5462" spans="3:3">
      <c r="C5462" s="3"/>
    </row>
    <row r="5463" spans="3:3">
      <c r="C5463" s="3"/>
    </row>
    <row r="5464" spans="3:3">
      <c r="C5464" s="3"/>
    </row>
    <row r="5465" spans="3:3">
      <c r="C5465" s="3"/>
    </row>
    <row r="5466" spans="3:3">
      <c r="C5466" s="3"/>
    </row>
    <row r="5467" spans="3:3">
      <c r="C5467" s="3"/>
    </row>
    <row r="5468" spans="3:3">
      <c r="C5468" s="3"/>
    </row>
    <row r="5469" spans="3:3">
      <c r="C5469" s="3"/>
    </row>
    <row r="5470" spans="3:3">
      <c r="C5470" s="3"/>
    </row>
    <row r="5471" spans="3:3">
      <c r="C5471" s="3"/>
    </row>
    <row r="5472" spans="3:3">
      <c r="C5472" s="3"/>
    </row>
    <row r="5473" spans="3:3">
      <c r="C5473" s="3"/>
    </row>
    <row r="5474" spans="3:3">
      <c r="C5474" s="3"/>
    </row>
    <row r="5475" spans="3:3">
      <c r="C5475" s="3"/>
    </row>
    <row r="5476" spans="3:3">
      <c r="C5476" s="3"/>
    </row>
    <row r="5477" spans="3:3">
      <c r="C5477" s="3"/>
    </row>
    <row r="5478" spans="3:3">
      <c r="C5478" s="3"/>
    </row>
    <row r="5479" spans="3:3">
      <c r="C5479" s="3"/>
    </row>
    <row r="5480" spans="3:3">
      <c r="C5480" s="3"/>
    </row>
    <row r="5481" spans="3:3">
      <c r="C5481" s="3"/>
    </row>
    <row r="5482" spans="3:3">
      <c r="C5482" s="3"/>
    </row>
    <row r="5483" spans="3:3">
      <c r="C5483" s="3"/>
    </row>
    <row r="5484" spans="3:3">
      <c r="C5484" s="3"/>
    </row>
    <row r="5485" spans="3:3">
      <c r="C5485" s="3"/>
    </row>
    <row r="5486" spans="3:3">
      <c r="C5486" s="3"/>
    </row>
    <row r="5487" spans="3:3">
      <c r="C5487" s="3"/>
    </row>
    <row r="5488" spans="3:3">
      <c r="C5488" s="3"/>
    </row>
    <row r="5489" spans="3:3">
      <c r="C5489" s="3"/>
    </row>
    <row r="5490" spans="3:3">
      <c r="C5490" s="3"/>
    </row>
    <row r="5491" spans="3:3">
      <c r="C5491" s="3"/>
    </row>
    <row r="5492" spans="3:3">
      <c r="C5492" s="3"/>
    </row>
    <row r="5493" spans="3:3">
      <c r="C5493" s="3"/>
    </row>
    <row r="5494" spans="3:3">
      <c r="C5494" s="3"/>
    </row>
    <row r="5495" spans="3:3">
      <c r="C5495" s="3"/>
    </row>
    <row r="5496" spans="3:3">
      <c r="C5496" s="3"/>
    </row>
    <row r="5497" spans="3:3">
      <c r="C5497" s="3"/>
    </row>
    <row r="5498" spans="3:3">
      <c r="C5498" s="3"/>
    </row>
    <row r="5499" spans="3:3">
      <c r="C5499" s="3"/>
    </row>
    <row r="5500" spans="3:3">
      <c r="C5500" s="3"/>
    </row>
    <row r="5501" spans="3:3">
      <c r="C5501" s="3"/>
    </row>
    <row r="5502" spans="3:3">
      <c r="C5502" s="3"/>
    </row>
    <row r="5503" spans="3:3">
      <c r="C5503" s="3"/>
    </row>
    <row r="5504" spans="3:3">
      <c r="C5504" s="3"/>
    </row>
    <row r="5505" spans="3:3">
      <c r="C5505" s="3"/>
    </row>
    <row r="5506" spans="3:3">
      <c r="C5506" s="3"/>
    </row>
    <row r="5507" spans="3:3">
      <c r="C5507" s="3"/>
    </row>
    <row r="5508" spans="3:3">
      <c r="C5508" s="3"/>
    </row>
    <row r="5509" spans="3:3">
      <c r="C5509" s="3"/>
    </row>
    <row r="5510" spans="3:3">
      <c r="C5510" s="3"/>
    </row>
    <row r="5511" spans="3:3">
      <c r="C5511" s="3"/>
    </row>
    <row r="5512" spans="3:3">
      <c r="C5512" s="3"/>
    </row>
    <row r="5513" spans="3:3">
      <c r="C5513" s="3"/>
    </row>
    <row r="5514" spans="3:3">
      <c r="C5514" s="3"/>
    </row>
    <row r="5515" spans="3:3">
      <c r="C5515" s="3"/>
    </row>
    <row r="5516" spans="3:3">
      <c r="C5516" s="3"/>
    </row>
    <row r="5517" spans="3:3">
      <c r="C5517" s="3"/>
    </row>
    <row r="5518" spans="3:3">
      <c r="C5518" s="3"/>
    </row>
    <row r="5519" spans="3:3">
      <c r="C5519" s="3"/>
    </row>
    <row r="5520" spans="3:3">
      <c r="C5520" s="3"/>
    </row>
    <row r="5521" spans="3:3">
      <c r="C5521" s="3"/>
    </row>
    <row r="5522" spans="3:3">
      <c r="C5522" s="3"/>
    </row>
    <row r="5523" spans="3:3">
      <c r="C5523" s="3"/>
    </row>
    <row r="5524" spans="3:3">
      <c r="C5524" s="3"/>
    </row>
    <row r="5525" spans="3:3">
      <c r="C5525" s="3"/>
    </row>
    <row r="5526" spans="3:3">
      <c r="C5526" s="3"/>
    </row>
    <row r="5527" spans="3:3">
      <c r="C5527" s="3"/>
    </row>
    <row r="5528" spans="3:3">
      <c r="C5528" s="3"/>
    </row>
    <row r="5529" spans="3:3">
      <c r="C5529" s="3"/>
    </row>
    <row r="5530" spans="3:3">
      <c r="C5530" s="3"/>
    </row>
    <row r="5531" spans="3:3">
      <c r="C5531" s="3"/>
    </row>
    <row r="5532" spans="3:3">
      <c r="C5532" s="3"/>
    </row>
    <row r="5533" spans="3:3">
      <c r="C5533" s="3"/>
    </row>
    <row r="5534" spans="3:3">
      <c r="C5534" s="3"/>
    </row>
    <row r="5535" spans="3:3">
      <c r="C5535" s="3"/>
    </row>
    <row r="5536" spans="3:3">
      <c r="C5536" s="3"/>
    </row>
    <row r="5537" spans="3:3">
      <c r="C5537" s="3"/>
    </row>
    <row r="5538" spans="3:3">
      <c r="C5538" s="3"/>
    </row>
    <row r="5539" spans="3:3">
      <c r="C5539" s="3"/>
    </row>
    <row r="5540" spans="3:3">
      <c r="C5540" s="3"/>
    </row>
    <row r="5541" spans="3:3">
      <c r="C5541" s="3"/>
    </row>
    <row r="5542" spans="3:3">
      <c r="C5542" s="3"/>
    </row>
    <row r="5543" spans="3:3">
      <c r="C5543" s="3"/>
    </row>
    <row r="5544" spans="3:3">
      <c r="C5544" s="3"/>
    </row>
    <row r="5545" spans="3:3">
      <c r="C5545" s="3"/>
    </row>
    <row r="5546" spans="3:3">
      <c r="C5546" s="3"/>
    </row>
    <row r="5547" spans="3:3">
      <c r="C5547" s="3"/>
    </row>
    <row r="5548" spans="3:3">
      <c r="C5548" s="3"/>
    </row>
    <row r="5549" spans="3:3">
      <c r="C5549" s="3"/>
    </row>
    <row r="5550" spans="3:3">
      <c r="C5550" s="3"/>
    </row>
    <row r="5551" spans="3:3">
      <c r="C5551" s="3"/>
    </row>
    <row r="5552" spans="3:3">
      <c r="C5552" s="3"/>
    </row>
    <row r="5553" spans="3:3">
      <c r="C5553" s="3"/>
    </row>
    <row r="5554" spans="3:3">
      <c r="C5554" s="3"/>
    </row>
    <row r="5555" spans="3:3">
      <c r="C5555" s="3"/>
    </row>
    <row r="5556" spans="3:3">
      <c r="C5556" s="3"/>
    </row>
    <row r="5557" spans="3:3">
      <c r="C5557" s="3"/>
    </row>
    <row r="5558" spans="3:3">
      <c r="C5558" s="3"/>
    </row>
    <row r="5559" spans="3:3">
      <c r="C5559" s="3"/>
    </row>
    <row r="5560" spans="3:3">
      <c r="C5560" s="3"/>
    </row>
    <row r="5561" spans="3:3">
      <c r="C5561" s="3"/>
    </row>
    <row r="5562" spans="3:3">
      <c r="C5562" s="3"/>
    </row>
    <row r="5563" spans="3:3">
      <c r="C5563" s="3"/>
    </row>
    <row r="5564" spans="3:3">
      <c r="C5564" s="3"/>
    </row>
    <row r="5565" spans="3:3">
      <c r="C5565" s="3"/>
    </row>
    <row r="5566" spans="3:3">
      <c r="C5566" s="3"/>
    </row>
    <row r="5567" spans="3:3">
      <c r="C5567" s="3"/>
    </row>
    <row r="5568" spans="3:3">
      <c r="C5568" s="3"/>
    </row>
    <row r="5569" spans="3:3">
      <c r="C5569" s="3"/>
    </row>
    <row r="5570" spans="3:3">
      <c r="C5570" s="3"/>
    </row>
    <row r="5571" spans="3:3">
      <c r="C5571" s="3"/>
    </row>
    <row r="5572" spans="3:3">
      <c r="C5572" s="3"/>
    </row>
    <row r="5573" spans="3:3">
      <c r="C5573" s="3"/>
    </row>
    <row r="5574" spans="3:3">
      <c r="C5574" s="3"/>
    </row>
    <row r="5575" spans="3:3">
      <c r="C5575" s="3"/>
    </row>
    <row r="5576" spans="3:3">
      <c r="C5576" s="3"/>
    </row>
    <row r="5577" spans="3:3">
      <c r="C5577" s="3"/>
    </row>
    <row r="5578" spans="3:3">
      <c r="C5578" s="3"/>
    </row>
    <row r="5579" spans="3:3">
      <c r="C5579" s="3"/>
    </row>
    <row r="5580" spans="3:3">
      <c r="C5580" s="3"/>
    </row>
    <row r="5581" spans="3:3">
      <c r="C5581" s="3"/>
    </row>
    <row r="5582" spans="3:3">
      <c r="C5582" s="3"/>
    </row>
    <row r="5583" spans="3:3">
      <c r="C5583" s="3"/>
    </row>
    <row r="5584" spans="3:3">
      <c r="C5584" s="3"/>
    </row>
    <row r="5585" spans="3:3">
      <c r="C5585" s="3"/>
    </row>
    <row r="5586" spans="3:3">
      <c r="C5586" s="3"/>
    </row>
    <row r="5587" spans="3:3">
      <c r="C5587" s="3"/>
    </row>
    <row r="5588" spans="3:3">
      <c r="C5588" s="3"/>
    </row>
    <row r="5589" spans="3:3">
      <c r="C5589" s="3"/>
    </row>
    <row r="5590" spans="3:3">
      <c r="C5590" s="3"/>
    </row>
    <row r="5591" spans="3:3">
      <c r="C5591" s="3"/>
    </row>
    <row r="5592" spans="3:3">
      <c r="C5592" s="3"/>
    </row>
    <row r="5593" spans="3:3">
      <c r="C5593" s="3"/>
    </row>
    <row r="5594" spans="3:3">
      <c r="C5594" s="3"/>
    </row>
    <row r="5595" spans="3:3">
      <c r="C5595" s="3"/>
    </row>
    <row r="5596" spans="3:3">
      <c r="C5596" s="3"/>
    </row>
    <row r="5597" spans="3:3">
      <c r="C5597" s="3"/>
    </row>
    <row r="5598" spans="3:3">
      <c r="C5598" s="3"/>
    </row>
    <row r="5599" spans="3:3">
      <c r="C5599" s="3"/>
    </row>
    <row r="5600" spans="3:3">
      <c r="C5600" s="3"/>
    </row>
    <row r="5601" spans="3:3">
      <c r="C5601" s="3"/>
    </row>
    <row r="5602" spans="3:3">
      <c r="C5602" s="3"/>
    </row>
    <row r="5603" spans="3:3">
      <c r="C5603" s="3"/>
    </row>
    <row r="5604" spans="3:3">
      <c r="C5604" s="3"/>
    </row>
    <row r="5605" spans="3:3">
      <c r="C5605" s="3"/>
    </row>
    <row r="5606" spans="3:3">
      <c r="C5606" s="3"/>
    </row>
    <row r="5607" spans="3:3">
      <c r="C5607" s="3"/>
    </row>
    <row r="5608" spans="3:3">
      <c r="C5608" s="3"/>
    </row>
    <row r="5609" spans="3:3">
      <c r="C5609" s="3"/>
    </row>
    <row r="5610" spans="3:3">
      <c r="C5610" s="3"/>
    </row>
    <row r="5611" spans="3:3">
      <c r="C5611" s="3"/>
    </row>
    <row r="5612" spans="3:3">
      <c r="C5612" s="3"/>
    </row>
    <row r="5613" spans="3:3">
      <c r="C5613" s="3"/>
    </row>
    <row r="5614" spans="3:3">
      <c r="C5614" s="3"/>
    </row>
    <row r="5615" spans="3:3">
      <c r="C5615" s="3"/>
    </row>
    <row r="5616" spans="3:3">
      <c r="C5616" s="3"/>
    </row>
    <row r="5617" spans="3:3">
      <c r="C5617" s="3"/>
    </row>
    <row r="5618" spans="3:3">
      <c r="C5618" s="3"/>
    </row>
    <row r="5619" spans="3:3">
      <c r="C5619" s="3"/>
    </row>
    <row r="5620" spans="3:3">
      <c r="C5620" s="3"/>
    </row>
    <row r="5621" spans="3:3">
      <c r="C5621" s="3"/>
    </row>
    <row r="5622" spans="3:3">
      <c r="C5622" s="3"/>
    </row>
    <row r="5623" spans="3:3">
      <c r="C5623" s="3"/>
    </row>
    <row r="5624" spans="3:3">
      <c r="C5624" s="3"/>
    </row>
    <row r="5625" spans="3:3">
      <c r="C5625" s="3"/>
    </row>
    <row r="5626" spans="3:3">
      <c r="C5626" s="3"/>
    </row>
    <row r="5627" spans="3:3">
      <c r="C5627" s="3"/>
    </row>
    <row r="5628" spans="3:3">
      <c r="C5628" s="3"/>
    </row>
    <row r="5629" spans="3:3">
      <c r="C5629" s="3"/>
    </row>
    <row r="5630" spans="3:3">
      <c r="C5630" s="3"/>
    </row>
    <row r="5631" spans="3:3">
      <c r="C5631" s="3"/>
    </row>
    <row r="5632" spans="3:3">
      <c r="C5632" s="3"/>
    </row>
    <row r="5633" spans="3:3">
      <c r="C5633" s="3"/>
    </row>
    <row r="5634" spans="3:3">
      <c r="C5634" s="3"/>
    </row>
    <row r="5635" spans="3:3">
      <c r="C5635" s="3"/>
    </row>
    <row r="5636" spans="3:3">
      <c r="C5636" s="3"/>
    </row>
    <row r="5637" spans="3:3">
      <c r="C5637" s="3"/>
    </row>
    <row r="5638" spans="3:3">
      <c r="C5638" s="3"/>
    </row>
    <row r="5639" spans="3:3">
      <c r="C5639" s="3"/>
    </row>
    <row r="5640" spans="3:3">
      <c r="C5640" s="3"/>
    </row>
    <row r="5641" spans="3:3">
      <c r="C5641" s="3"/>
    </row>
    <row r="5642" spans="3:3">
      <c r="C5642" s="3"/>
    </row>
    <row r="5643" spans="3:3">
      <c r="C5643" s="3"/>
    </row>
    <row r="5644" spans="3:3">
      <c r="C5644" s="3"/>
    </row>
    <row r="5645" spans="3:3">
      <c r="C5645" s="3"/>
    </row>
    <row r="5646" spans="3:3">
      <c r="C5646" s="3"/>
    </row>
    <row r="5647" spans="3:3">
      <c r="C5647" s="3"/>
    </row>
    <row r="5648" spans="3:3">
      <c r="C5648" s="3"/>
    </row>
    <row r="5649" spans="3:3">
      <c r="C5649" s="3"/>
    </row>
    <row r="5650" spans="3:3">
      <c r="C5650" s="3"/>
    </row>
    <row r="5651" spans="3:3">
      <c r="C5651" s="3"/>
    </row>
    <row r="5652" spans="3:3">
      <c r="C5652" s="3"/>
    </row>
    <row r="5653" spans="3:3">
      <c r="C5653" s="3"/>
    </row>
    <row r="5654" spans="3:3">
      <c r="C5654" s="3"/>
    </row>
    <row r="5655" spans="3:3">
      <c r="C5655" s="3"/>
    </row>
    <row r="5656" spans="3:3">
      <c r="C5656" s="3"/>
    </row>
    <row r="5657" spans="3:3">
      <c r="C5657" s="3"/>
    </row>
    <row r="5658" spans="3:3">
      <c r="C5658" s="3"/>
    </row>
    <row r="5659" spans="3:3">
      <c r="C5659" s="3"/>
    </row>
    <row r="5660" spans="3:3">
      <c r="C5660" s="3"/>
    </row>
    <row r="5661" spans="3:3">
      <c r="C5661" s="3"/>
    </row>
    <row r="5662" spans="3:3">
      <c r="C5662" s="3"/>
    </row>
    <row r="5663" spans="3:3">
      <c r="C5663" s="3"/>
    </row>
    <row r="5664" spans="3:3">
      <c r="C5664" s="3"/>
    </row>
    <row r="5665" spans="3:3">
      <c r="C5665" s="3"/>
    </row>
    <row r="5666" spans="3:3">
      <c r="C5666" s="3"/>
    </row>
    <row r="5667" spans="3:3">
      <c r="C5667" s="3"/>
    </row>
    <row r="5668" spans="3:3">
      <c r="C5668" s="3"/>
    </row>
    <row r="5669" spans="3:3">
      <c r="C5669" s="3"/>
    </row>
    <row r="5670" spans="3:3">
      <c r="C5670" s="3"/>
    </row>
    <row r="5671" spans="3:3">
      <c r="C5671" s="3"/>
    </row>
    <row r="5672" spans="3:3">
      <c r="C5672" s="3"/>
    </row>
    <row r="5673" spans="3:3">
      <c r="C5673" s="3"/>
    </row>
    <row r="5674" spans="3:3">
      <c r="C5674" s="3"/>
    </row>
    <row r="5675" spans="3:3">
      <c r="C5675" s="3"/>
    </row>
    <row r="5676" spans="3:3">
      <c r="C5676" s="3"/>
    </row>
    <row r="5677" spans="3:3">
      <c r="C5677" s="3"/>
    </row>
    <row r="5678" spans="3:3">
      <c r="C5678" s="3"/>
    </row>
    <row r="5679" spans="3:3">
      <c r="C5679" s="3"/>
    </row>
    <row r="5680" spans="3:3">
      <c r="C5680" s="3"/>
    </row>
    <row r="5681" spans="3:3">
      <c r="C5681" s="3"/>
    </row>
    <row r="5682" spans="3:3">
      <c r="C5682" s="3"/>
    </row>
    <row r="5683" spans="3:3">
      <c r="C5683" s="3"/>
    </row>
    <row r="5684" spans="3:3">
      <c r="C5684" s="3"/>
    </row>
    <row r="5685" spans="3:3">
      <c r="C5685" s="3"/>
    </row>
    <row r="5686" spans="3:3">
      <c r="C5686" s="3"/>
    </row>
    <row r="5687" spans="3:3">
      <c r="C5687" s="3"/>
    </row>
    <row r="5688" spans="3:3">
      <c r="C5688" s="3"/>
    </row>
    <row r="5689" spans="3:3">
      <c r="C5689" s="3"/>
    </row>
    <row r="5690" spans="3:3">
      <c r="C5690" s="3"/>
    </row>
    <row r="5691" spans="3:3">
      <c r="C5691" s="3"/>
    </row>
    <row r="5692" spans="3:3">
      <c r="C5692" s="3"/>
    </row>
    <row r="5693" spans="3:3">
      <c r="C5693" s="3"/>
    </row>
    <row r="5694" spans="3:3">
      <c r="C5694" s="3"/>
    </row>
    <row r="5695" spans="3:3">
      <c r="C5695" s="3"/>
    </row>
    <row r="5696" spans="3:3">
      <c r="C5696" s="3"/>
    </row>
    <row r="5697" spans="3:3">
      <c r="C5697" s="3"/>
    </row>
    <row r="5698" spans="3:3">
      <c r="C5698" s="3"/>
    </row>
    <row r="5699" spans="3:3">
      <c r="C5699" s="3"/>
    </row>
    <row r="5700" spans="3:3">
      <c r="C5700" s="3"/>
    </row>
    <row r="5701" spans="3:3">
      <c r="C5701" s="3"/>
    </row>
    <row r="5702" spans="3:3">
      <c r="C5702" s="3"/>
    </row>
    <row r="5703" spans="3:3">
      <c r="C5703" s="3"/>
    </row>
    <row r="5704" spans="3:3">
      <c r="C5704" s="3"/>
    </row>
    <row r="5705" spans="3:3">
      <c r="C5705" s="3"/>
    </row>
    <row r="5706" spans="3:3">
      <c r="C5706" s="3"/>
    </row>
    <row r="5707" spans="3:3">
      <c r="C5707" s="3"/>
    </row>
    <row r="5708" spans="3:3">
      <c r="C5708" s="3"/>
    </row>
    <row r="5709" spans="3:3">
      <c r="C5709" s="3"/>
    </row>
    <row r="5710" spans="3:3">
      <c r="C5710" s="3"/>
    </row>
    <row r="5711" spans="3:3">
      <c r="C5711" s="3"/>
    </row>
    <row r="5712" spans="3:3">
      <c r="C5712" s="3"/>
    </row>
    <row r="5713" spans="3:3">
      <c r="C5713" s="3"/>
    </row>
    <row r="5714" spans="3:3">
      <c r="C5714" s="3"/>
    </row>
    <row r="5715" spans="3:3">
      <c r="C5715" s="3"/>
    </row>
    <row r="5716" spans="3:3">
      <c r="C5716" s="3"/>
    </row>
    <row r="5717" spans="3:3">
      <c r="C5717" s="3"/>
    </row>
    <row r="5718" spans="3:3">
      <c r="C5718" s="3"/>
    </row>
    <row r="5719" spans="3:3">
      <c r="C5719" s="3"/>
    </row>
    <row r="5720" spans="3:3">
      <c r="C5720" s="3"/>
    </row>
    <row r="5721" spans="3:3">
      <c r="C5721" s="3"/>
    </row>
    <row r="5722" spans="3:3">
      <c r="C5722" s="3"/>
    </row>
    <row r="5723" spans="3:3">
      <c r="C5723" s="3"/>
    </row>
    <row r="5724" spans="3:3">
      <c r="C5724" s="3"/>
    </row>
    <row r="5725" spans="3:3">
      <c r="C5725" s="3"/>
    </row>
    <row r="5726" spans="3:3">
      <c r="C5726" s="3"/>
    </row>
    <row r="5727" spans="3:3">
      <c r="C5727" s="3"/>
    </row>
    <row r="5728" spans="3:3">
      <c r="C5728" s="3"/>
    </row>
    <row r="5729" spans="3:3">
      <c r="C5729" s="3"/>
    </row>
    <row r="5730" spans="3:3">
      <c r="C5730" s="3"/>
    </row>
    <row r="5731" spans="3:3">
      <c r="C5731" s="3"/>
    </row>
    <row r="5732" spans="3:3">
      <c r="C5732" s="3"/>
    </row>
    <row r="5733" spans="3:3">
      <c r="C5733" s="3"/>
    </row>
    <row r="5734" spans="3:3">
      <c r="C5734" s="3"/>
    </row>
    <row r="5735" spans="3:3">
      <c r="C5735" s="3"/>
    </row>
    <row r="5736" spans="3:3">
      <c r="C5736" s="3"/>
    </row>
    <row r="5737" spans="3:3">
      <c r="C5737" s="3"/>
    </row>
    <row r="5738" spans="3:3">
      <c r="C5738" s="3"/>
    </row>
    <row r="5739" spans="3:3">
      <c r="C5739" s="3"/>
    </row>
    <row r="5740" spans="3:3">
      <c r="C5740" s="3"/>
    </row>
    <row r="5741" spans="3:3">
      <c r="C5741" s="3"/>
    </row>
    <row r="5742" spans="3:3">
      <c r="C5742" s="3"/>
    </row>
    <row r="5743" spans="3:3">
      <c r="C5743" s="3"/>
    </row>
    <row r="5744" spans="3:3">
      <c r="C5744" s="3"/>
    </row>
    <row r="5745" spans="3:3">
      <c r="C5745" s="3"/>
    </row>
    <row r="5746" spans="3:3">
      <c r="C5746" s="3"/>
    </row>
    <row r="5747" spans="3:3">
      <c r="C5747" s="3"/>
    </row>
    <row r="5748" spans="3:3">
      <c r="C5748" s="3"/>
    </row>
    <row r="5749" spans="3:3">
      <c r="C5749" s="3"/>
    </row>
    <row r="5750" spans="3:3">
      <c r="C5750" s="3"/>
    </row>
    <row r="5751" spans="3:3">
      <c r="C5751" s="3"/>
    </row>
    <row r="5752" spans="3:3">
      <c r="C5752" s="3"/>
    </row>
    <row r="5753" spans="3:3">
      <c r="C5753" s="3"/>
    </row>
    <row r="5754" spans="3:3">
      <c r="C5754" s="3"/>
    </row>
    <row r="5755" spans="3:3">
      <c r="C5755" s="3"/>
    </row>
    <row r="5756" spans="3:3">
      <c r="C5756" s="3"/>
    </row>
    <row r="5757" spans="3:3">
      <c r="C5757" s="3"/>
    </row>
    <row r="5758" spans="3:3">
      <c r="C5758" s="3"/>
    </row>
    <row r="5759" spans="3:3">
      <c r="C5759" s="3"/>
    </row>
    <row r="5760" spans="3:3">
      <c r="C5760" s="3"/>
    </row>
    <row r="5761" spans="3:3">
      <c r="C5761" s="3"/>
    </row>
    <row r="5762" spans="3:3">
      <c r="C5762" s="3"/>
    </row>
    <row r="5763" spans="3:3">
      <c r="C5763" s="3"/>
    </row>
    <row r="5764" spans="3:3">
      <c r="C5764" s="3"/>
    </row>
    <row r="5765" spans="3:3">
      <c r="C5765" s="3"/>
    </row>
    <row r="5766" spans="3:3">
      <c r="C5766" s="3"/>
    </row>
    <row r="5767" spans="3:3">
      <c r="C5767" s="3"/>
    </row>
    <row r="5768" spans="3:3">
      <c r="C5768" s="3"/>
    </row>
    <row r="5769" spans="3:3">
      <c r="C5769" s="3"/>
    </row>
    <row r="5770" spans="3:3">
      <c r="C5770" s="3"/>
    </row>
    <row r="5771" spans="3:3">
      <c r="C5771" s="3"/>
    </row>
    <row r="5772" spans="3:3">
      <c r="C5772" s="3"/>
    </row>
    <row r="5773" spans="3:3">
      <c r="C5773" s="3"/>
    </row>
    <row r="5774" spans="3:3">
      <c r="C5774" s="3"/>
    </row>
    <row r="5775" spans="3:3">
      <c r="C5775" s="3"/>
    </row>
    <row r="5776" spans="3:3">
      <c r="C5776" s="3"/>
    </row>
    <row r="5777" spans="3:3">
      <c r="C5777" s="3"/>
    </row>
    <row r="5778" spans="3:3">
      <c r="C5778" s="3"/>
    </row>
    <row r="5779" spans="3:3">
      <c r="C5779" s="3"/>
    </row>
    <row r="5780" spans="3:3">
      <c r="C5780" s="3"/>
    </row>
    <row r="5781" spans="3:3">
      <c r="C5781" s="3"/>
    </row>
    <row r="5782" spans="3:3">
      <c r="C5782" s="3"/>
    </row>
    <row r="5783" spans="3:3">
      <c r="C5783" s="3"/>
    </row>
    <row r="5784" spans="3:3">
      <c r="C5784" s="3"/>
    </row>
    <row r="5785" spans="3:3">
      <c r="C5785" s="3"/>
    </row>
    <row r="5786" spans="3:3">
      <c r="C5786" s="3"/>
    </row>
    <row r="5787" spans="3:3">
      <c r="C5787" s="3"/>
    </row>
    <row r="5788" spans="3:3">
      <c r="C5788" s="3"/>
    </row>
    <row r="5789" spans="3:3">
      <c r="C5789" s="3"/>
    </row>
    <row r="5790" spans="3:3">
      <c r="C5790" s="3"/>
    </row>
    <row r="5791" spans="3:3">
      <c r="C5791" s="3"/>
    </row>
    <row r="5792" spans="3:3">
      <c r="C5792" s="3"/>
    </row>
    <row r="5793" spans="3:3">
      <c r="C5793" s="3"/>
    </row>
    <row r="5794" spans="3:3">
      <c r="C5794" s="3"/>
    </row>
    <row r="5795" spans="3:3">
      <c r="C5795" s="3"/>
    </row>
    <row r="5796" spans="3:3">
      <c r="C5796" s="3"/>
    </row>
    <row r="5797" spans="3:3">
      <c r="C5797" s="3"/>
    </row>
    <row r="5798" spans="3:3">
      <c r="C5798" s="3"/>
    </row>
    <row r="5799" spans="3:3">
      <c r="C5799" s="3"/>
    </row>
    <row r="5800" spans="3:3">
      <c r="C5800" s="3"/>
    </row>
    <row r="5801" spans="3:3">
      <c r="C5801" s="3"/>
    </row>
    <row r="5802" spans="3:3">
      <c r="C5802" s="3"/>
    </row>
    <row r="5803" spans="3:3">
      <c r="C5803" s="3"/>
    </row>
    <row r="5804" spans="3:3">
      <c r="C5804" s="3"/>
    </row>
    <row r="5805" spans="3:3">
      <c r="C5805" s="3"/>
    </row>
    <row r="5806" spans="3:3">
      <c r="C5806" s="3"/>
    </row>
    <row r="5807" spans="3:3">
      <c r="C5807" s="3"/>
    </row>
    <row r="5808" spans="3:3">
      <c r="C5808" s="3"/>
    </row>
    <row r="5809" spans="3:3">
      <c r="C5809" s="3"/>
    </row>
    <row r="5810" spans="3:3">
      <c r="C5810" s="3"/>
    </row>
    <row r="5811" spans="3:3">
      <c r="C5811" s="3"/>
    </row>
    <row r="5812" spans="3:3">
      <c r="C5812" s="3"/>
    </row>
    <row r="5813" spans="3:3">
      <c r="C5813" s="3"/>
    </row>
    <row r="5814" spans="3:3">
      <c r="C5814" s="3"/>
    </row>
    <row r="5815" spans="3:3">
      <c r="C5815" s="3"/>
    </row>
    <row r="5816" spans="3:3">
      <c r="C5816" s="3"/>
    </row>
    <row r="5817" spans="3:3">
      <c r="C5817" s="3"/>
    </row>
    <row r="5818" spans="3:3">
      <c r="C5818" s="3"/>
    </row>
    <row r="5819" spans="3:3">
      <c r="C5819" s="3"/>
    </row>
    <row r="5820" spans="3:3">
      <c r="C5820" s="3"/>
    </row>
    <row r="5821" spans="3:3">
      <c r="C5821" s="3"/>
    </row>
    <row r="5822" spans="3:3">
      <c r="C5822" s="3"/>
    </row>
    <row r="5823" spans="3:3">
      <c r="C5823" s="3"/>
    </row>
    <row r="5824" spans="3:3">
      <c r="C5824" s="3"/>
    </row>
    <row r="5825" spans="3:3">
      <c r="C5825" s="3"/>
    </row>
    <row r="5826" spans="3:3">
      <c r="C5826" s="3"/>
    </row>
    <row r="5827" spans="3:3">
      <c r="C5827" s="3"/>
    </row>
    <row r="5828" spans="3:3">
      <c r="C5828" s="3"/>
    </row>
    <row r="5829" spans="3:3">
      <c r="C5829" s="3"/>
    </row>
    <row r="5830" spans="3:3">
      <c r="C5830" s="3"/>
    </row>
    <row r="5831" spans="3:3">
      <c r="C5831" s="3"/>
    </row>
    <row r="5832" spans="3:3">
      <c r="C5832" s="3"/>
    </row>
    <row r="5833" spans="3:3">
      <c r="C5833" s="3"/>
    </row>
    <row r="5834" spans="3:3">
      <c r="C5834" s="3"/>
    </row>
    <row r="5835" spans="3:3">
      <c r="C5835" s="3"/>
    </row>
    <row r="5836" spans="3:3">
      <c r="C5836" s="3"/>
    </row>
    <row r="5837" spans="3:3">
      <c r="C5837" s="3"/>
    </row>
    <row r="5838" spans="3:3">
      <c r="C5838" s="3"/>
    </row>
    <row r="5839" spans="3:3">
      <c r="C5839" s="3"/>
    </row>
    <row r="5840" spans="3:3">
      <c r="C5840" s="3"/>
    </row>
    <row r="5841" spans="3:3">
      <c r="C5841" s="3"/>
    </row>
    <row r="5842" spans="3:3">
      <c r="C5842" s="3"/>
    </row>
    <row r="5843" spans="3:3">
      <c r="C5843" s="3"/>
    </row>
    <row r="5844" spans="3:3">
      <c r="C5844" s="3"/>
    </row>
    <row r="5845" spans="3:3">
      <c r="C5845" s="3"/>
    </row>
    <row r="5846" spans="3:3">
      <c r="C5846" s="3"/>
    </row>
    <row r="5847" spans="3:3">
      <c r="C5847" s="3"/>
    </row>
    <row r="5848" spans="3:3">
      <c r="C5848" s="3"/>
    </row>
    <row r="5849" spans="3:3">
      <c r="C5849" s="3"/>
    </row>
    <row r="5850" spans="3:3">
      <c r="C5850" s="3"/>
    </row>
    <row r="5851" spans="3:3">
      <c r="C5851" s="3"/>
    </row>
    <row r="5852" spans="3:3">
      <c r="C5852" s="3"/>
    </row>
    <row r="5853" spans="3:3">
      <c r="C5853" s="3"/>
    </row>
    <row r="5854" spans="3:3">
      <c r="C5854" s="3"/>
    </row>
    <row r="5855" spans="3:3">
      <c r="C5855" s="3"/>
    </row>
    <row r="5856" spans="3:3">
      <c r="C5856" s="3"/>
    </row>
    <row r="5857" spans="3:3">
      <c r="C5857" s="3"/>
    </row>
    <row r="5858" spans="3:3">
      <c r="C5858" s="3"/>
    </row>
    <row r="5859" spans="3:3">
      <c r="C5859" s="3"/>
    </row>
    <row r="5860" spans="3:3">
      <c r="C5860" s="3"/>
    </row>
    <row r="5861" spans="3:3">
      <c r="C5861" s="3"/>
    </row>
    <row r="5862" spans="3:3">
      <c r="C5862" s="3"/>
    </row>
    <row r="5863" spans="3:3">
      <c r="C5863" s="3"/>
    </row>
    <row r="5864" spans="3:3">
      <c r="C5864" s="3"/>
    </row>
    <row r="5865" spans="3:3">
      <c r="C5865" s="3"/>
    </row>
    <row r="5866" spans="3:3">
      <c r="C5866" s="3"/>
    </row>
    <row r="5867" spans="3:3">
      <c r="C5867" s="3"/>
    </row>
    <row r="5868" spans="3:3">
      <c r="C5868" s="3"/>
    </row>
    <row r="5869" spans="3:3">
      <c r="C5869" s="3"/>
    </row>
    <row r="5870" spans="3:3">
      <c r="C5870" s="3"/>
    </row>
    <row r="5871" spans="3:3">
      <c r="C5871" s="3"/>
    </row>
    <row r="5872" spans="3:3">
      <c r="C5872" s="3"/>
    </row>
    <row r="5873" spans="3:3">
      <c r="C5873" s="3"/>
    </row>
    <row r="5874" spans="3:3">
      <c r="C5874" s="3"/>
    </row>
    <row r="5875" spans="3:3">
      <c r="C5875" s="3"/>
    </row>
    <row r="5876" spans="3:3">
      <c r="C5876" s="3"/>
    </row>
    <row r="5877" spans="3:3">
      <c r="C5877" s="3"/>
    </row>
    <row r="5878" spans="3:3">
      <c r="C5878" s="3"/>
    </row>
    <row r="5879" spans="3:3">
      <c r="C5879" s="3"/>
    </row>
    <row r="5880" spans="3:3">
      <c r="C5880" s="3"/>
    </row>
    <row r="5881" spans="3:3">
      <c r="C5881" s="3"/>
    </row>
    <row r="5882" spans="3:3">
      <c r="C5882" s="3"/>
    </row>
    <row r="5883" spans="3:3">
      <c r="C5883" s="3"/>
    </row>
    <row r="5884" spans="3:3">
      <c r="C5884" s="3"/>
    </row>
    <row r="5885" spans="3:3">
      <c r="C5885" s="3"/>
    </row>
    <row r="5886" spans="3:3">
      <c r="C5886" s="3"/>
    </row>
    <row r="5887" spans="3:3">
      <c r="C5887" s="3"/>
    </row>
    <row r="5888" spans="3:3">
      <c r="C5888" s="3"/>
    </row>
    <row r="5889" spans="3:3">
      <c r="C5889" s="3"/>
    </row>
    <row r="5890" spans="3:3">
      <c r="C5890" s="3"/>
    </row>
    <row r="5891" spans="3:3">
      <c r="C5891" s="3"/>
    </row>
    <row r="5892" spans="3:3">
      <c r="C5892" s="3"/>
    </row>
    <row r="5893" spans="3:3">
      <c r="C5893" s="3"/>
    </row>
    <row r="5894" spans="3:3">
      <c r="C5894" s="3"/>
    </row>
    <row r="5895" spans="3:3">
      <c r="C5895" s="3"/>
    </row>
    <row r="5896" spans="3:3">
      <c r="C5896" s="3"/>
    </row>
    <row r="5897" spans="3:3">
      <c r="C5897" s="3"/>
    </row>
    <row r="5898" spans="3:3">
      <c r="C5898" s="3"/>
    </row>
    <row r="5899" spans="3:3">
      <c r="C5899" s="3"/>
    </row>
    <row r="5900" spans="3:3">
      <c r="C5900" s="3"/>
    </row>
    <row r="5901" spans="3:3">
      <c r="C5901" s="3"/>
    </row>
    <row r="5902" spans="3:3">
      <c r="C5902" s="3"/>
    </row>
    <row r="5903" spans="3:3">
      <c r="C5903" s="3"/>
    </row>
    <row r="5904" spans="3:3">
      <c r="C5904" s="3"/>
    </row>
    <row r="5905" spans="3:3">
      <c r="C5905" s="3"/>
    </row>
    <row r="5906" spans="3:3">
      <c r="C5906" s="3"/>
    </row>
    <row r="5907" spans="3:3">
      <c r="C5907" s="3"/>
    </row>
    <row r="5908" spans="3:3">
      <c r="C5908" s="3"/>
    </row>
    <row r="5909" spans="3:3">
      <c r="C5909" s="3"/>
    </row>
    <row r="5910" spans="3:3">
      <c r="C5910" s="3"/>
    </row>
    <row r="5911" spans="3:3">
      <c r="C5911" s="3"/>
    </row>
    <row r="5912" spans="3:3">
      <c r="C5912" s="3"/>
    </row>
    <row r="5913" spans="3:3">
      <c r="C5913" s="3"/>
    </row>
    <row r="5914" spans="3:3">
      <c r="C5914" s="3"/>
    </row>
    <row r="5915" spans="3:3">
      <c r="C5915" s="3"/>
    </row>
    <row r="5916" spans="3:3">
      <c r="C5916" s="3"/>
    </row>
    <row r="5917" spans="3:3">
      <c r="C5917" s="3"/>
    </row>
    <row r="5918" spans="3:3">
      <c r="C5918" s="3"/>
    </row>
    <row r="5919" spans="3:3">
      <c r="C5919" s="3"/>
    </row>
    <row r="5920" spans="3:3">
      <c r="C5920" s="3"/>
    </row>
    <row r="5921" spans="3:3">
      <c r="C5921" s="3"/>
    </row>
    <row r="5922" spans="3:3">
      <c r="C5922" s="3"/>
    </row>
    <row r="5923" spans="3:3">
      <c r="C5923" s="3"/>
    </row>
    <row r="5924" spans="3:3">
      <c r="C5924" s="3"/>
    </row>
    <row r="5925" spans="3:3">
      <c r="C5925" s="3"/>
    </row>
    <row r="5926" spans="3:3">
      <c r="C5926" s="3"/>
    </row>
    <row r="5927" spans="3:3">
      <c r="C5927" s="3"/>
    </row>
    <row r="5928" spans="3:3">
      <c r="C5928" s="3"/>
    </row>
    <row r="5929" spans="3:3">
      <c r="C5929" s="3"/>
    </row>
    <row r="5930" spans="3:3">
      <c r="C5930" s="3"/>
    </row>
    <row r="5931" spans="3:3">
      <c r="C5931" s="3"/>
    </row>
    <row r="5932" spans="3:3">
      <c r="C5932" s="3"/>
    </row>
    <row r="5933" spans="3:3">
      <c r="C5933" s="3"/>
    </row>
    <row r="5934" spans="3:3">
      <c r="C5934" s="3"/>
    </row>
    <row r="5935" spans="3:3">
      <c r="C5935" s="3"/>
    </row>
    <row r="5936" spans="3:3">
      <c r="C5936" s="3"/>
    </row>
    <row r="5937" spans="3:3">
      <c r="C5937" s="3"/>
    </row>
    <row r="5938" spans="3:3">
      <c r="C5938" s="3"/>
    </row>
    <row r="5939" spans="3:3">
      <c r="C5939" s="3"/>
    </row>
    <row r="5940" spans="3:3">
      <c r="C5940" s="3"/>
    </row>
    <row r="5941" spans="3:3">
      <c r="C5941" s="3"/>
    </row>
    <row r="5942" spans="3:3">
      <c r="C5942" s="3"/>
    </row>
    <row r="5943" spans="3:3">
      <c r="C5943" s="3"/>
    </row>
    <row r="5944" spans="3:3">
      <c r="C5944" s="3"/>
    </row>
    <row r="5945" spans="3:3">
      <c r="C5945" s="3"/>
    </row>
    <row r="5946" spans="3:3">
      <c r="C5946" s="3"/>
    </row>
    <row r="5947" spans="3:3">
      <c r="C5947" s="3"/>
    </row>
    <row r="5948" spans="3:3">
      <c r="C5948" s="3"/>
    </row>
    <row r="5949" spans="3:3">
      <c r="C5949" s="3"/>
    </row>
    <row r="5950" spans="3:3">
      <c r="C5950" s="3"/>
    </row>
    <row r="5951" spans="3:3">
      <c r="C5951" s="3"/>
    </row>
    <row r="5952" spans="3:3">
      <c r="C5952" s="3"/>
    </row>
    <row r="5953" spans="3:3">
      <c r="C5953" s="3"/>
    </row>
    <row r="5954" spans="3:3">
      <c r="C5954" s="3"/>
    </row>
    <row r="5955" spans="3:3">
      <c r="C5955" s="3"/>
    </row>
    <row r="5956" spans="3:3">
      <c r="C5956" s="3"/>
    </row>
    <row r="5957" spans="3:3">
      <c r="C5957" s="3"/>
    </row>
    <row r="5958" spans="3:3">
      <c r="C5958" s="3"/>
    </row>
    <row r="5959" spans="3:3">
      <c r="C5959" s="3"/>
    </row>
    <row r="5960" spans="3:3">
      <c r="C5960" s="3"/>
    </row>
    <row r="5961" spans="3:3">
      <c r="C5961" s="3"/>
    </row>
    <row r="5962" spans="3:3">
      <c r="C5962" s="3"/>
    </row>
    <row r="5963" spans="3:3">
      <c r="C5963" s="3"/>
    </row>
    <row r="5964" spans="3:3">
      <c r="C5964" s="3"/>
    </row>
    <row r="5965" spans="3:3">
      <c r="C5965" s="3"/>
    </row>
    <row r="5966" spans="3:3">
      <c r="C5966" s="3"/>
    </row>
    <row r="5967" spans="3:3">
      <c r="C5967" s="3"/>
    </row>
    <row r="5968" spans="3:3">
      <c r="C5968" s="3"/>
    </row>
    <row r="5969" spans="3:3">
      <c r="C5969" s="3"/>
    </row>
    <row r="5970" spans="3:3">
      <c r="C5970" s="3"/>
    </row>
    <row r="5971" spans="3:3">
      <c r="C5971" s="3"/>
    </row>
    <row r="5972" spans="3:3">
      <c r="C5972" s="3"/>
    </row>
    <row r="5973" spans="3:3">
      <c r="C5973" s="3"/>
    </row>
    <row r="5974" spans="3:3">
      <c r="C5974" s="3"/>
    </row>
    <row r="5975" spans="3:3">
      <c r="C5975" s="3"/>
    </row>
    <row r="5976" spans="3:3">
      <c r="C5976" s="3"/>
    </row>
    <row r="5977" spans="3:3">
      <c r="C5977" s="3"/>
    </row>
    <row r="5978" spans="3:3">
      <c r="C5978" s="3"/>
    </row>
    <row r="5979" spans="3:3">
      <c r="C5979" s="3"/>
    </row>
    <row r="5980" spans="3:3">
      <c r="C5980" s="3"/>
    </row>
    <row r="5981" spans="3:3">
      <c r="C5981" s="3"/>
    </row>
    <row r="5982" spans="3:3">
      <c r="C5982" s="3"/>
    </row>
    <row r="5983" spans="3:3">
      <c r="C5983" s="3"/>
    </row>
    <row r="5984" spans="3:3">
      <c r="C5984" s="3"/>
    </row>
    <row r="5985" spans="3:3">
      <c r="C5985" s="3"/>
    </row>
    <row r="5986" spans="3:3">
      <c r="C5986" s="3"/>
    </row>
    <row r="5987" spans="3:3">
      <c r="C5987" s="3"/>
    </row>
    <row r="5988" spans="3:3">
      <c r="C5988" s="3"/>
    </row>
    <row r="5989" spans="3:3">
      <c r="C5989" s="3"/>
    </row>
    <row r="5990" spans="3:3">
      <c r="C5990" s="3"/>
    </row>
    <row r="5991" spans="3:3">
      <c r="C5991" s="3"/>
    </row>
    <row r="5992" spans="3:3">
      <c r="C5992" s="3"/>
    </row>
    <row r="5993" spans="3:3">
      <c r="C5993" s="3"/>
    </row>
    <row r="5994" spans="3:3">
      <c r="C5994" s="3"/>
    </row>
    <row r="5995" spans="3:3">
      <c r="C5995" s="3"/>
    </row>
    <row r="5996" spans="3:3">
      <c r="C5996" s="3"/>
    </row>
    <row r="5997" spans="3:3">
      <c r="C5997" s="3"/>
    </row>
    <row r="5998" spans="3:3">
      <c r="C5998" s="3"/>
    </row>
    <row r="5999" spans="3:3">
      <c r="C5999" s="3"/>
    </row>
    <row r="6000" spans="3:3">
      <c r="C6000" s="3"/>
    </row>
    <row r="6001" spans="3:3">
      <c r="C6001" s="3"/>
    </row>
    <row r="6002" spans="3:3">
      <c r="C6002" s="3"/>
    </row>
    <row r="6003" spans="3:3">
      <c r="C6003" s="3"/>
    </row>
    <row r="6004" spans="3:3">
      <c r="C6004" s="3"/>
    </row>
    <row r="6005" spans="3:3">
      <c r="C6005" s="3"/>
    </row>
    <row r="6006" spans="3:3">
      <c r="C6006" s="3"/>
    </row>
    <row r="6007" spans="3:3">
      <c r="C6007" s="3"/>
    </row>
    <row r="6008" spans="3:3">
      <c r="C6008" s="3"/>
    </row>
    <row r="6009" spans="3:3">
      <c r="C6009" s="3"/>
    </row>
    <row r="6010" spans="3:3">
      <c r="C6010" s="3"/>
    </row>
    <row r="6011" spans="3:3">
      <c r="C6011" s="3"/>
    </row>
    <row r="6012" spans="3:3">
      <c r="C6012" s="3"/>
    </row>
    <row r="6013" spans="3:3">
      <c r="C6013" s="3"/>
    </row>
    <row r="6014" spans="3:3">
      <c r="C6014" s="3"/>
    </row>
    <row r="6015" spans="3:3">
      <c r="C6015" s="3"/>
    </row>
    <row r="6016" spans="3:3">
      <c r="C6016" s="3"/>
    </row>
    <row r="6017" spans="3:3">
      <c r="C6017" s="3"/>
    </row>
    <row r="6018" spans="3:3">
      <c r="C6018" s="3"/>
    </row>
    <row r="6019" spans="3:3">
      <c r="C6019" s="3"/>
    </row>
    <row r="6020" spans="3:3">
      <c r="C6020" s="3"/>
    </row>
    <row r="6021" spans="3:3">
      <c r="C6021" s="3"/>
    </row>
    <row r="6022" spans="3:3">
      <c r="C6022" s="3"/>
    </row>
    <row r="6023" spans="3:3">
      <c r="C6023" s="3"/>
    </row>
    <row r="6024" spans="3:3">
      <c r="C6024" s="3"/>
    </row>
    <row r="6025" spans="3:3">
      <c r="C6025" s="3"/>
    </row>
    <row r="6026" spans="3:3">
      <c r="C6026" s="3"/>
    </row>
    <row r="6027" spans="3:3">
      <c r="C6027" s="3"/>
    </row>
    <row r="6028" spans="3:3">
      <c r="C6028" s="3"/>
    </row>
    <row r="6029" spans="3:3">
      <c r="C6029" s="3"/>
    </row>
    <row r="6030" spans="3:3">
      <c r="C6030" s="3"/>
    </row>
    <row r="6031" spans="3:3">
      <c r="C6031" s="3"/>
    </row>
    <row r="6032" spans="3:3">
      <c r="C6032" s="3"/>
    </row>
    <row r="6033" spans="3:3">
      <c r="C6033" s="3"/>
    </row>
    <row r="6034" spans="3:3">
      <c r="C6034" s="3"/>
    </row>
    <row r="6035" spans="3:3">
      <c r="C6035" s="3"/>
    </row>
    <row r="6036" spans="3:3">
      <c r="C6036" s="3"/>
    </row>
    <row r="6037" spans="3:3">
      <c r="C6037" s="3"/>
    </row>
    <row r="6038" spans="3:3">
      <c r="C6038" s="3"/>
    </row>
    <row r="6039" spans="3:3">
      <c r="C6039" s="3"/>
    </row>
    <row r="6040" spans="3:3">
      <c r="C6040" s="3"/>
    </row>
    <row r="6041" spans="3:3">
      <c r="C6041" s="3"/>
    </row>
    <row r="6042" spans="3:3">
      <c r="C6042" s="3"/>
    </row>
    <row r="6043" spans="3:3">
      <c r="C6043" s="3"/>
    </row>
    <row r="6044" spans="3:3">
      <c r="C6044" s="3"/>
    </row>
    <row r="6045" spans="3:3">
      <c r="C6045" s="3"/>
    </row>
    <row r="6046" spans="3:3">
      <c r="C6046" s="3"/>
    </row>
    <row r="6047" spans="3:3">
      <c r="C6047" s="3"/>
    </row>
    <row r="6048" spans="3:3">
      <c r="C6048" s="3"/>
    </row>
    <row r="6049" spans="3:3">
      <c r="C6049" s="3"/>
    </row>
    <row r="6050" spans="3:3">
      <c r="C6050" s="3"/>
    </row>
    <row r="6051" spans="3:3">
      <c r="C6051" s="3"/>
    </row>
    <row r="6052" spans="3:3">
      <c r="C6052" s="3"/>
    </row>
    <row r="6053" spans="3:3">
      <c r="C6053" s="3"/>
    </row>
    <row r="6054" spans="3:3">
      <c r="C6054" s="3"/>
    </row>
    <row r="6055" spans="3:3">
      <c r="C6055" s="3"/>
    </row>
    <row r="6056" spans="3:3">
      <c r="C6056" s="3"/>
    </row>
    <row r="6057" spans="3:3">
      <c r="C6057" s="3"/>
    </row>
    <row r="6058" spans="3:3">
      <c r="C6058" s="3"/>
    </row>
    <row r="6059" spans="3:3">
      <c r="C6059" s="3"/>
    </row>
    <row r="6060" spans="3:3">
      <c r="C6060" s="3"/>
    </row>
    <row r="6061" spans="3:3">
      <c r="C6061" s="3"/>
    </row>
    <row r="6062" spans="3:3">
      <c r="C6062" s="3"/>
    </row>
    <row r="6063" spans="3:3">
      <c r="C6063" s="3"/>
    </row>
    <row r="6064" spans="3:3">
      <c r="C6064" s="3"/>
    </row>
    <row r="6065" spans="3:3">
      <c r="C6065" s="3"/>
    </row>
    <row r="6066" spans="3:3">
      <c r="C6066" s="3"/>
    </row>
    <row r="6067" spans="3:3">
      <c r="C6067" s="3"/>
    </row>
    <row r="6068" spans="3:3">
      <c r="C6068" s="3"/>
    </row>
    <row r="6069" spans="3:3">
      <c r="C6069" s="3"/>
    </row>
    <row r="6070" spans="3:3">
      <c r="C6070" s="3"/>
    </row>
    <row r="6071" spans="3:3">
      <c r="C6071" s="3"/>
    </row>
    <row r="6072" spans="3:3">
      <c r="C6072" s="3"/>
    </row>
    <row r="6073" spans="3:3">
      <c r="C6073" s="3"/>
    </row>
    <row r="6074" spans="3:3">
      <c r="C6074" s="3"/>
    </row>
    <row r="6075" spans="3:3">
      <c r="C6075" s="3"/>
    </row>
    <row r="6076" spans="3:3">
      <c r="C6076" s="3"/>
    </row>
    <row r="6077" spans="3:3">
      <c r="C6077" s="3"/>
    </row>
    <row r="6078" spans="3:3">
      <c r="C6078" s="3"/>
    </row>
    <row r="6079" spans="3:3">
      <c r="C6079" s="3"/>
    </row>
    <row r="6080" spans="3:3">
      <c r="C6080" s="3"/>
    </row>
    <row r="6081" spans="3:3">
      <c r="C6081" s="3"/>
    </row>
    <row r="6082" spans="3:3">
      <c r="C6082" s="3"/>
    </row>
    <row r="6083" spans="3:3">
      <c r="C6083" s="3"/>
    </row>
    <row r="6084" spans="3:3">
      <c r="C6084" s="3"/>
    </row>
    <row r="6085" spans="3:3">
      <c r="C6085" s="3"/>
    </row>
    <row r="6086" spans="3:3">
      <c r="C6086" s="3"/>
    </row>
    <row r="6087" spans="3:3">
      <c r="C6087" s="3"/>
    </row>
    <row r="6088" spans="3:3">
      <c r="C6088" s="3"/>
    </row>
    <row r="6089" spans="3:3">
      <c r="C6089" s="3"/>
    </row>
    <row r="6090" spans="3:3">
      <c r="C6090" s="3"/>
    </row>
    <row r="6091" spans="3:3">
      <c r="C6091" s="3"/>
    </row>
    <row r="6092" spans="3:3">
      <c r="C6092" s="3"/>
    </row>
    <row r="6093" spans="3:3">
      <c r="C6093" s="3"/>
    </row>
    <row r="6094" spans="3:3">
      <c r="C6094" s="3"/>
    </row>
    <row r="6095" spans="3:3">
      <c r="C6095" s="3"/>
    </row>
    <row r="6096" spans="3:3">
      <c r="C6096" s="3"/>
    </row>
    <row r="6097" spans="3:3">
      <c r="C6097" s="3"/>
    </row>
    <row r="6098" spans="3:3">
      <c r="C6098" s="3"/>
    </row>
    <row r="6099" spans="3:3">
      <c r="C6099" s="3"/>
    </row>
    <row r="6100" spans="3:3">
      <c r="C6100" s="3"/>
    </row>
    <row r="6101" spans="3:3">
      <c r="C6101" s="3"/>
    </row>
    <row r="6102" spans="3:3">
      <c r="C6102" s="3"/>
    </row>
    <row r="6103" spans="3:3">
      <c r="C6103" s="3"/>
    </row>
    <row r="6104" spans="3:3">
      <c r="C6104" s="3"/>
    </row>
    <row r="6105" spans="3:3">
      <c r="C6105" s="3"/>
    </row>
    <row r="6106" spans="3:3">
      <c r="C6106" s="3"/>
    </row>
    <row r="6107" spans="3:3">
      <c r="C6107" s="3"/>
    </row>
    <row r="6108" spans="3:3">
      <c r="C6108" s="3"/>
    </row>
    <row r="6109" spans="3:3">
      <c r="C6109" s="3"/>
    </row>
    <row r="6110" spans="3:3">
      <c r="C6110" s="3"/>
    </row>
    <row r="6111" spans="3:3">
      <c r="C6111" s="3"/>
    </row>
    <row r="6112" spans="3:3">
      <c r="C6112" s="3"/>
    </row>
    <row r="6113" spans="3:3">
      <c r="C6113" s="3"/>
    </row>
    <row r="6114" spans="3:3">
      <c r="C6114" s="3"/>
    </row>
    <row r="6115" spans="3:3">
      <c r="C6115" s="3"/>
    </row>
    <row r="6116" spans="3:3">
      <c r="C6116" s="3"/>
    </row>
    <row r="6117" spans="3:3">
      <c r="C6117" s="3"/>
    </row>
    <row r="6118" spans="3:3">
      <c r="C6118" s="3"/>
    </row>
    <row r="6119" spans="3:3">
      <c r="C6119" s="3"/>
    </row>
    <row r="6120" spans="3:3">
      <c r="C6120" s="3"/>
    </row>
    <row r="6121" spans="3:3">
      <c r="C6121" s="3"/>
    </row>
    <row r="6122" spans="3:3">
      <c r="C6122" s="3"/>
    </row>
    <row r="6123" spans="3:3">
      <c r="C6123" s="3"/>
    </row>
    <row r="6124" spans="3:3">
      <c r="C6124" s="3"/>
    </row>
    <row r="6125" spans="3:3">
      <c r="C6125" s="3"/>
    </row>
    <row r="6126" spans="3:3">
      <c r="C6126" s="3"/>
    </row>
    <row r="6127" spans="3:3">
      <c r="C6127" s="3"/>
    </row>
    <row r="6128" spans="3:3">
      <c r="C6128" s="3"/>
    </row>
    <row r="6129" spans="3:3">
      <c r="C6129" s="3"/>
    </row>
    <row r="6130" spans="3:3">
      <c r="C6130" s="3"/>
    </row>
    <row r="6131" spans="3:3">
      <c r="C6131" s="3"/>
    </row>
    <row r="6132" spans="3:3">
      <c r="C6132" s="3"/>
    </row>
    <row r="6133" spans="3:3">
      <c r="C6133" s="3"/>
    </row>
    <row r="6134" spans="3:3">
      <c r="C6134" s="3"/>
    </row>
    <row r="6135" spans="3:3">
      <c r="C6135" s="3"/>
    </row>
    <row r="6136" spans="3:3">
      <c r="C6136" s="3"/>
    </row>
    <row r="6137" spans="3:3">
      <c r="C6137" s="3"/>
    </row>
    <row r="6138" spans="3:3">
      <c r="C6138" s="3"/>
    </row>
    <row r="6139" spans="3:3">
      <c r="C6139" s="3"/>
    </row>
    <row r="6140" spans="3:3">
      <c r="C6140" s="3"/>
    </row>
    <row r="6141" spans="3:3">
      <c r="C6141" s="3"/>
    </row>
    <row r="6142" spans="3:3">
      <c r="C6142" s="3"/>
    </row>
    <row r="6143" spans="3:3">
      <c r="C6143" s="3"/>
    </row>
    <row r="6144" spans="3:3">
      <c r="C6144" s="3"/>
    </row>
    <row r="6145" spans="3:3">
      <c r="C6145" s="3"/>
    </row>
    <row r="6146" spans="3:3">
      <c r="C6146" s="3"/>
    </row>
    <row r="6147" spans="3:3">
      <c r="C6147" s="3"/>
    </row>
    <row r="6148" spans="3:3">
      <c r="C6148" s="3"/>
    </row>
    <row r="6149" spans="3:3">
      <c r="C6149" s="3"/>
    </row>
    <row r="6150" spans="3:3">
      <c r="C6150" s="3"/>
    </row>
    <row r="6151" spans="3:3">
      <c r="C6151" s="3"/>
    </row>
    <row r="6152" spans="3:3">
      <c r="C6152" s="3"/>
    </row>
    <row r="6153" spans="3:3">
      <c r="C6153" s="3"/>
    </row>
    <row r="6154" spans="3:3">
      <c r="C6154" s="3"/>
    </row>
    <row r="6155" spans="3:3">
      <c r="C6155" s="3"/>
    </row>
    <row r="6156" spans="3:3">
      <c r="C6156" s="3"/>
    </row>
    <row r="6157" spans="3:3">
      <c r="C6157" s="3"/>
    </row>
    <row r="6158" spans="3:3">
      <c r="C6158" s="3"/>
    </row>
    <row r="6159" spans="3:3">
      <c r="C6159" s="3"/>
    </row>
    <row r="6160" spans="3:3">
      <c r="C6160" s="3"/>
    </row>
    <row r="6161" spans="3:3">
      <c r="C6161" s="3"/>
    </row>
    <row r="6162" spans="3:3">
      <c r="C6162" s="3"/>
    </row>
    <row r="6163" spans="3:3">
      <c r="C6163" s="3"/>
    </row>
    <row r="6164" spans="3:3">
      <c r="C6164" s="3"/>
    </row>
    <row r="6165" spans="3:3">
      <c r="C6165" s="3"/>
    </row>
    <row r="6166" spans="3:3">
      <c r="C6166" s="3"/>
    </row>
    <row r="6167" spans="3:3">
      <c r="C6167" s="3"/>
    </row>
    <row r="6168" spans="3:3">
      <c r="C6168" s="3"/>
    </row>
    <row r="6169" spans="3:3">
      <c r="C6169" s="3"/>
    </row>
    <row r="6170" spans="3:3">
      <c r="C6170" s="3"/>
    </row>
    <row r="6171" spans="3:3">
      <c r="C6171" s="3"/>
    </row>
    <row r="6172" spans="3:3">
      <c r="C6172" s="3"/>
    </row>
    <row r="6173" spans="3:3">
      <c r="C6173" s="3"/>
    </row>
    <row r="6174" spans="3:3">
      <c r="C6174" s="3"/>
    </row>
    <row r="6175" spans="3:3">
      <c r="C6175" s="3"/>
    </row>
    <row r="6176" spans="3:3">
      <c r="C6176" s="3"/>
    </row>
    <row r="6177" spans="3:3">
      <c r="C6177" s="3"/>
    </row>
    <row r="6178" spans="3:3">
      <c r="C6178" s="3"/>
    </row>
    <row r="6179" spans="3:3">
      <c r="C6179" s="3"/>
    </row>
    <row r="6180" spans="3:3">
      <c r="C6180" s="3"/>
    </row>
    <row r="6181" spans="3:3">
      <c r="C6181" s="3"/>
    </row>
    <row r="6182" spans="3:3">
      <c r="C6182" s="3"/>
    </row>
    <row r="6183" spans="3:3">
      <c r="C6183" s="3"/>
    </row>
    <row r="6184" spans="3:3">
      <c r="C6184" s="3"/>
    </row>
    <row r="6185" spans="3:3">
      <c r="C6185" s="3"/>
    </row>
    <row r="6186" spans="3:3">
      <c r="C6186" s="3"/>
    </row>
    <row r="6187" spans="3:3">
      <c r="C6187" s="3"/>
    </row>
    <row r="6188" spans="3:3">
      <c r="C6188" s="3"/>
    </row>
    <row r="6189" spans="3:3">
      <c r="C6189" s="3"/>
    </row>
    <row r="6190" spans="3:3">
      <c r="C6190" s="3"/>
    </row>
    <row r="6191" spans="3:3">
      <c r="C6191" s="3"/>
    </row>
    <row r="6192" spans="3:3">
      <c r="C6192" s="3"/>
    </row>
    <row r="6193" spans="3:3">
      <c r="C6193" s="3"/>
    </row>
    <row r="6194" spans="3:3">
      <c r="C6194" s="3"/>
    </row>
    <row r="6195" spans="3:3">
      <c r="C6195" s="3"/>
    </row>
    <row r="6196" spans="3:3">
      <c r="C6196" s="3"/>
    </row>
    <row r="6197" spans="3:3">
      <c r="C6197" s="3"/>
    </row>
    <row r="6198" spans="3:3">
      <c r="C6198" s="3"/>
    </row>
    <row r="6199" spans="3:3">
      <c r="C6199" s="3"/>
    </row>
    <row r="6200" spans="3:3">
      <c r="C6200" s="3"/>
    </row>
    <row r="6201" spans="3:3">
      <c r="C6201" s="3"/>
    </row>
    <row r="6202" spans="3:3">
      <c r="C6202" s="3"/>
    </row>
    <row r="6203" spans="3:3">
      <c r="C6203" s="3"/>
    </row>
    <row r="6204" spans="3:3">
      <c r="C6204" s="3"/>
    </row>
    <row r="6205" spans="3:3">
      <c r="C6205" s="3"/>
    </row>
    <row r="6206" spans="3:3">
      <c r="C6206" s="3"/>
    </row>
    <row r="6207" spans="3:3">
      <c r="C6207" s="3"/>
    </row>
    <row r="6208" spans="3:3">
      <c r="C6208" s="3"/>
    </row>
    <row r="6209" spans="3:3">
      <c r="C6209" s="3"/>
    </row>
    <row r="6210" spans="3:3">
      <c r="C6210" s="3"/>
    </row>
    <row r="6211" spans="3:3">
      <c r="C6211" s="3"/>
    </row>
    <row r="6212" spans="3:3">
      <c r="C6212" s="3"/>
    </row>
    <row r="6213" spans="3:3">
      <c r="C6213" s="3"/>
    </row>
    <row r="6214" spans="3:3">
      <c r="C6214" s="3"/>
    </row>
    <row r="6215" spans="3:3">
      <c r="C6215" s="3"/>
    </row>
    <row r="6216" spans="3:3">
      <c r="C6216" s="3"/>
    </row>
    <row r="6217" spans="3:3">
      <c r="C6217" s="3"/>
    </row>
    <row r="6218" spans="3:3">
      <c r="C6218" s="3"/>
    </row>
    <row r="6219" spans="3:3">
      <c r="C6219" s="3"/>
    </row>
    <row r="6220" spans="3:3">
      <c r="C6220" s="3"/>
    </row>
    <row r="6221" spans="3:3">
      <c r="C6221" s="3"/>
    </row>
    <row r="6222" spans="3:3">
      <c r="C6222" s="3"/>
    </row>
    <row r="6223" spans="3:3">
      <c r="C6223" s="3"/>
    </row>
    <row r="6224" spans="3:3">
      <c r="C6224" s="3"/>
    </row>
    <row r="6225" spans="3:3">
      <c r="C6225" s="3"/>
    </row>
    <row r="6226" spans="3:3">
      <c r="C6226" s="3"/>
    </row>
    <row r="6227" spans="3:3">
      <c r="C6227" s="3"/>
    </row>
    <row r="6228" spans="3:3">
      <c r="C6228" s="3"/>
    </row>
    <row r="6229" spans="3:3">
      <c r="C6229" s="3"/>
    </row>
    <row r="6230" spans="3:3">
      <c r="C6230" s="3"/>
    </row>
    <row r="6231" spans="3:3">
      <c r="C6231" s="3"/>
    </row>
    <row r="6232" spans="3:3">
      <c r="C6232" s="3"/>
    </row>
    <row r="6233" spans="3:3">
      <c r="C6233" s="3"/>
    </row>
    <row r="6234" spans="3:3">
      <c r="C6234" s="3"/>
    </row>
    <row r="6235" spans="3:3">
      <c r="C6235" s="3"/>
    </row>
    <row r="6236" spans="3:3">
      <c r="C6236" s="3"/>
    </row>
    <row r="6237" spans="3:3">
      <c r="C6237" s="3"/>
    </row>
    <row r="6238" spans="3:3">
      <c r="C6238" s="3"/>
    </row>
    <row r="6239" spans="3:3">
      <c r="C6239" s="3"/>
    </row>
    <row r="6240" spans="3:3">
      <c r="C6240" s="3"/>
    </row>
    <row r="6241" spans="3:3">
      <c r="C6241" s="3"/>
    </row>
    <row r="6242" spans="3:3">
      <c r="C6242" s="3"/>
    </row>
    <row r="6243" spans="3:3">
      <c r="C6243" s="3"/>
    </row>
    <row r="6244" spans="3:3">
      <c r="C6244" s="3"/>
    </row>
    <row r="6245" spans="3:3">
      <c r="C6245" s="3"/>
    </row>
    <row r="6246" spans="3:3">
      <c r="C6246" s="3"/>
    </row>
    <row r="6247" spans="3:3">
      <c r="C6247" s="3"/>
    </row>
    <row r="6248" spans="3:3">
      <c r="C6248" s="3"/>
    </row>
    <row r="6249" spans="3:3">
      <c r="C6249" s="3"/>
    </row>
    <row r="6250" spans="3:3">
      <c r="C6250" s="3"/>
    </row>
    <row r="6251" spans="3:3">
      <c r="C6251" s="3"/>
    </row>
    <row r="6252" spans="3:3">
      <c r="C6252" s="3"/>
    </row>
    <row r="6253" spans="3:3">
      <c r="C6253" s="3"/>
    </row>
    <row r="6254" spans="3:3">
      <c r="C6254" s="3"/>
    </row>
    <row r="6255" spans="3:3">
      <c r="C6255" s="3"/>
    </row>
    <row r="6256" spans="3:3">
      <c r="C6256" s="3"/>
    </row>
    <row r="6257" spans="3:3">
      <c r="C6257" s="3"/>
    </row>
    <row r="6258" spans="3:3">
      <c r="C6258" s="3"/>
    </row>
    <row r="6259" spans="3:3">
      <c r="C6259" s="3"/>
    </row>
    <row r="6260" spans="3:3">
      <c r="C6260" s="3"/>
    </row>
    <row r="6261" spans="3:3">
      <c r="C6261" s="3"/>
    </row>
    <row r="6262" spans="3:3">
      <c r="C6262" s="3"/>
    </row>
    <row r="6263" spans="3:3">
      <c r="C6263" s="3"/>
    </row>
    <row r="6264" spans="3:3">
      <c r="C6264" s="3"/>
    </row>
    <row r="6265" spans="3:3">
      <c r="C6265" s="3"/>
    </row>
    <row r="6266" spans="3:3">
      <c r="C6266" s="3"/>
    </row>
    <row r="6267" spans="3:3">
      <c r="C6267" s="3"/>
    </row>
    <row r="6268" spans="3:3">
      <c r="C6268" s="3"/>
    </row>
    <row r="6269" spans="3:3">
      <c r="C6269" s="3"/>
    </row>
    <row r="6270" spans="3:3">
      <c r="C6270" s="3"/>
    </row>
    <row r="6271" spans="3:3">
      <c r="C6271" s="3"/>
    </row>
    <row r="6272" spans="3:3">
      <c r="C6272" s="3"/>
    </row>
    <row r="6273" spans="3:3">
      <c r="C6273" s="3"/>
    </row>
    <row r="6274" spans="3:3">
      <c r="C6274" s="3"/>
    </row>
    <row r="6275" spans="3:3">
      <c r="C6275" s="3"/>
    </row>
    <row r="6276" spans="3:3">
      <c r="C6276" s="3"/>
    </row>
    <row r="6277" spans="3:3">
      <c r="C6277" s="3"/>
    </row>
    <row r="6278" spans="3:3">
      <c r="C6278" s="3"/>
    </row>
    <row r="6279" spans="3:3">
      <c r="C6279" s="3"/>
    </row>
    <row r="6280" spans="3:3">
      <c r="C6280" s="3"/>
    </row>
    <row r="6281" spans="3:3">
      <c r="C6281" s="3"/>
    </row>
    <row r="6282" spans="3:3">
      <c r="C6282" s="3"/>
    </row>
    <row r="6283" spans="3:3">
      <c r="C6283" s="3"/>
    </row>
    <row r="6284" spans="3:3">
      <c r="C6284" s="3"/>
    </row>
    <row r="6285" spans="3:3">
      <c r="C6285" s="3"/>
    </row>
    <row r="6286" spans="3:3">
      <c r="C6286" s="3"/>
    </row>
    <row r="6287" spans="3:3">
      <c r="C6287" s="3"/>
    </row>
    <row r="6288" spans="3:3">
      <c r="C6288" s="3"/>
    </row>
    <row r="6289" spans="3:3">
      <c r="C6289" s="3"/>
    </row>
    <row r="6290" spans="3:3">
      <c r="C6290" s="3"/>
    </row>
    <row r="6291" spans="3:3">
      <c r="C6291" s="3"/>
    </row>
    <row r="6292" spans="3:3">
      <c r="C6292" s="3"/>
    </row>
    <row r="6293" spans="3:3">
      <c r="C6293" s="3"/>
    </row>
    <row r="6294" spans="3:3">
      <c r="C6294" s="3"/>
    </row>
    <row r="6295" spans="3:3">
      <c r="C6295" s="3"/>
    </row>
    <row r="6296" spans="3:3">
      <c r="C6296" s="3"/>
    </row>
    <row r="6297" spans="3:3">
      <c r="C6297" s="3"/>
    </row>
    <row r="6298" spans="3:3">
      <c r="C6298" s="3"/>
    </row>
    <row r="6299" spans="3:3">
      <c r="C6299" s="3"/>
    </row>
    <row r="6300" spans="3:3">
      <c r="C6300" s="3"/>
    </row>
    <row r="6301" spans="3:3">
      <c r="C6301" s="3"/>
    </row>
    <row r="6302" spans="3:3">
      <c r="C6302" s="3"/>
    </row>
    <row r="6303" spans="3:3">
      <c r="C6303" s="3"/>
    </row>
    <row r="6304" spans="3:3">
      <c r="C6304" s="3"/>
    </row>
    <row r="6305" spans="3:3">
      <c r="C6305" s="3"/>
    </row>
    <row r="6306" spans="3:3">
      <c r="C6306" s="3"/>
    </row>
    <row r="6307" spans="3:3">
      <c r="C6307" s="3"/>
    </row>
    <row r="6308" spans="3:3">
      <c r="C6308" s="3"/>
    </row>
    <row r="6309" spans="3:3">
      <c r="C6309" s="3"/>
    </row>
    <row r="6310" spans="3:3">
      <c r="C6310" s="3"/>
    </row>
    <row r="6311" spans="3:3">
      <c r="C6311" s="3"/>
    </row>
    <row r="6312" spans="3:3">
      <c r="C6312" s="3"/>
    </row>
    <row r="6313" spans="3:3">
      <c r="C6313" s="3"/>
    </row>
    <row r="6314" spans="3:3">
      <c r="C6314" s="3"/>
    </row>
    <row r="6315" spans="3:3">
      <c r="C6315" s="3"/>
    </row>
    <row r="6316" spans="3:3">
      <c r="C6316" s="3"/>
    </row>
    <row r="6317" spans="3:3">
      <c r="C6317" s="3"/>
    </row>
    <row r="6318" spans="3:3">
      <c r="C6318" s="3"/>
    </row>
    <row r="6319" spans="3:3">
      <c r="C6319" s="3"/>
    </row>
    <row r="6320" spans="3:3">
      <c r="C6320" s="3"/>
    </row>
    <row r="6321" spans="3:3">
      <c r="C6321" s="3"/>
    </row>
    <row r="6322" spans="3:3">
      <c r="C6322" s="3"/>
    </row>
    <row r="6323" spans="3:3">
      <c r="C6323" s="3"/>
    </row>
    <row r="6324" spans="3:3">
      <c r="C6324" s="3"/>
    </row>
    <row r="6325" spans="3:3">
      <c r="C6325" s="3"/>
    </row>
    <row r="6326" spans="3:3">
      <c r="C6326" s="3"/>
    </row>
    <row r="6327" spans="3:3">
      <c r="C6327" s="3"/>
    </row>
    <row r="6328" spans="3:3">
      <c r="C6328" s="3"/>
    </row>
    <row r="6329" spans="3:3">
      <c r="C6329" s="3"/>
    </row>
    <row r="6330" spans="3:3">
      <c r="C6330" s="3"/>
    </row>
    <row r="6331" spans="3:3">
      <c r="C6331" s="3"/>
    </row>
    <row r="6332" spans="3:3">
      <c r="C6332" s="3"/>
    </row>
    <row r="6333" spans="3:3">
      <c r="C6333" s="3"/>
    </row>
    <row r="6334" spans="3:3">
      <c r="C6334" s="3"/>
    </row>
    <row r="6335" spans="3:3">
      <c r="C6335" s="3"/>
    </row>
    <row r="6336" spans="3:3">
      <c r="C6336" s="3"/>
    </row>
    <row r="6337" spans="3:3">
      <c r="C6337" s="3"/>
    </row>
    <row r="6338" spans="3:3">
      <c r="C6338" s="3"/>
    </row>
    <row r="6339" spans="3:3">
      <c r="C6339" s="3"/>
    </row>
    <row r="6340" spans="3:3">
      <c r="C6340" s="3"/>
    </row>
    <row r="6341" spans="3:3">
      <c r="C6341" s="3"/>
    </row>
    <row r="6342" spans="3:3">
      <c r="C6342" s="3"/>
    </row>
    <row r="6343" spans="3:3">
      <c r="C6343" s="3"/>
    </row>
    <row r="6344" spans="3:3">
      <c r="C6344" s="3"/>
    </row>
    <row r="6345" spans="3:3">
      <c r="C6345" s="3"/>
    </row>
    <row r="6346" spans="3:3">
      <c r="C6346" s="3"/>
    </row>
    <row r="6347" spans="3:3">
      <c r="C6347" s="3"/>
    </row>
    <row r="6348" spans="3:3">
      <c r="C6348" s="3"/>
    </row>
    <row r="6349" spans="3:3">
      <c r="C6349" s="3"/>
    </row>
    <row r="6350" spans="3:3">
      <c r="C6350" s="3"/>
    </row>
    <row r="6351" spans="3:3">
      <c r="C6351" s="3"/>
    </row>
    <row r="6352" spans="3:3">
      <c r="C6352" s="3"/>
    </row>
    <row r="6353" spans="3:3">
      <c r="C6353" s="3"/>
    </row>
    <row r="6354" spans="3:3">
      <c r="C6354" s="3"/>
    </row>
    <row r="6355" spans="3:3">
      <c r="C6355" s="3"/>
    </row>
    <row r="6356" spans="3:3">
      <c r="C6356" s="3"/>
    </row>
    <row r="6357" spans="3:3">
      <c r="C6357" s="3"/>
    </row>
    <row r="6358" spans="3:3">
      <c r="C6358" s="3"/>
    </row>
    <row r="6359" spans="3:3">
      <c r="C6359" s="3"/>
    </row>
    <row r="6360" spans="3:3">
      <c r="C6360" s="3"/>
    </row>
    <row r="6361" spans="3:3">
      <c r="C6361" s="3"/>
    </row>
    <row r="6362" spans="3:3">
      <c r="C6362" s="3"/>
    </row>
    <row r="6363" spans="3:3">
      <c r="C6363" s="3"/>
    </row>
    <row r="6364" spans="3:3">
      <c r="C6364" s="3"/>
    </row>
    <row r="6365" spans="3:3">
      <c r="C6365" s="3"/>
    </row>
    <row r="6366" spans="3:3">
      <c r="C6366" s="3"/>
    </row>
    <row r="6367" spans="3:3">
      <c r="C6367" s="3"/>
    </row>
    <row r="6368" spans="3:3">
      <c r="C6368" s="3"/>
    </row>
    <row r="6369" spans="3:3">
      <c r="C6369" s="3"/>
    </row>
    <row r="6370" spans="3:3">
      <c r="C6370" s="3"/>
    </row>
    <row r="6371" spans="3:3">
      <c r="C6371" s="3"/>
    </row>
    <row r="6372" spans="3:3">
      <c r="C6372" s="3"/>
    </row>
    <row r="6373" spans="3:3">
      <c r="C6373" s="3"/>
    </row>
    <row r="6374" spans="3:3">
      <c r="C6374" s="3"/>
    </row>
    <row r="6375" spans="3:3">
      <c r="C6375" s="3"/>
    </row>
    <row r="6376" spans="3:3">
      <c r="C6376" s="3"/>
    </row>
    <row r="6377" spans="3:3">
      <c r="C6377" s="3"/>
    </row>
    <row r="6378" spans="3:3">
      <c r="C6378" s="3"/>
    </row>
    <row r="6379" spans="3:3">
      <c r="C6379" s="3"/>
    </row>
    <row r="6380" spans="3:3">
      <c r="C6380" s="3"/>
    </row>
    <row r="6381" spans="3:3">
      <c r="C6381" s="3"/>
    </row>
    <row r="6382" spans="3:3">
      <c r="C6382" s="3"/>
    </row>
    <row r="6383" spans="3:3">
      <c r="C6383" s="3"/>
    </row>
    <row r="6384" spans="3:3">
      <c r="C6384" s="3"/>
    </row>
    <row r="6385" spans="3:3">
      <c r="C6385" s="3"/>
    </row>
    <row r="6386" spans="3:3">
      <c r="C6386" s="3"/>
    </row>
    <row r="6387" spans="3:3">
      <c r="C6387" s="3"/>
    </row>
    <row r="6388" spans="3:3">
      <c r="C6388" s="3"/>
    </row>
    <row r="6389" spans="3:3">
      <c r="C6389" s="3"/>
    </row>
    <row r="6390" spans="3:3">
      <c r="C6390" s="3"/>
    </row>
    <row r="6391" spans="3:3">
      <c r="C6391" s="3"/>
    </row>
    <row r="6392" spans="3:3">
      <c r="C6392" s="3"/>
    </row>
    <row r="6393" spans="3:3">
      <c r="C6393" s="3"/>
    </row>
    <row r="6394" spans="3:3">
      <c r="C6394" s="3"/>
    </row>
    <row r="6395" spans="3:3">
      <c r="C6395" s="3"/>
    </row>
    <row r="6396" spans="3:3">
      <c r="C6396" s="3"/>
    </row>
    <row r="6397" spans="3:3">
      <c r="C6397" s="3"/>
    </row>
    <row r="6398" spans="3:3">
      <c r="C6398" s="3"/>
    </row>
    <row r="6399" spans="3:3">
      <c r="C6399" s="3"/>
    </row>
    <row r="6400" spans="3:3">
      <c r="C6400" s="3"/>
    </row>
    <row r="6401" spans="3:3">
      <c r="C6401" s="3"/>
    </row>
    <row r="6402" spans="3:3">
      <c r="C6402" s="3"/>
    </row>
    <row r="6403" spans="3:3">
      <c r="C6403" s="3"/>
    </row>
    <row r="6404" spans="3:3">
      <c r="C6404" s="3"/>
    </row>
    <row r="6405" spans="3:3">
      <c r="C6405" s="3"/>
    </row>
    <row r="6406" spans="3:3">
      <c r="C6406" s="3"/>
    </row>
    <row r="6407" spans="3:3">
      <c r="C6407" s="3"/>
    </row>
    <row r="6408" spans="3:3">
      <c r="C6408" s="3"/>
    </row>
    <row r="6409" spans="3:3">
      <c r="C6409" s="3"/>
    </row>
    <row r="6410" spans="3:3">
      <c r="C6410" s="3"/>
    </row>
    <row r="6411" spans="3:3">
      <c r="C6411" s="3"/>
    </row>
    <row r="6412" spans="3:3">
      <c r="C6412" s="3"/>
    </row>
    <row r="6413" spans="3:3">
      <c r="C6413" s="3"/>
    </row>
    <row r="6414" spans="3:3">
      <c r="C6414" s="3"/>
    </row>
    <row r="6415" spans="3:3">
      <c r="C6415" s="3"/>
    </row>
    <row r="6416" spans="3:3">
      <c r="C6416" s="3"/>
    </row>
    <row r="6417" spans="3:3">
      <c r="C6417" s="3"/>
    </row>
    <row r="6418" spans="3:3">
      <c r="C6418" s="3"/>
    </row>
    <row r="6419" spans="3:3">
      <c r="C6419" s="3"/>
    </row>
    <row r="6420" spans="3:3">
      <c r="C6420" s="3"/>
    </row>
    <row r="6421" spans="3:3">
      <c r="C6421" s="3"/>
    </row>
    <row r="6422" spans="3:3">
      <c r="C6422" s="3"/>
    </row>
    <row r="6423" spans="3:3">
      <c r="C6423" s="3"/>
    </row>
    <row r="6424" spans="3:3">
      <c r="C6424" s="3"/>
    </row>
    <row r="6425" spans="3:3">
      <c r="C6425" s="3"/>
    </row>
    <row r="6426" spans="3:3">
      <c r="C6426" s="3"/>
    </row>
    <row r="6427" spans="3:3">
      <c r="C6427" s="3"/>
    </row>
    <row r="6428" spans="3:3">
      <c r="C6428" s="3"/>
    </row>
    <row r="6429" spans="3:3">
      <c r="C6429" s="3"/>
    </row>
    <row r="6430" spans="3:3">
      <c r="C6430" s="3"/>
    </row>
    <row r="6431" spans="3:3">
      <c r="C6431" s="3"/>
    </row>
    <row r="6432" spans="3:3">
      <c r="C6432" s="3"/>
    </row>
    <row r="6433" spans="3:3">
      <c r="C6433" s="3"/>
    </row>
    <row r="6434" spans="3:3">
      <c r="C6434" s="3"/>
    </row>
    <row r="6435" spans="3:3">
      <c r="C6435" s="3"/>
    </row>
    <row r="6436" spans="3:3">
      <c r="C6436" s="3"/>
    </row>
    <row r="6437" spans="3:3">
      <c r="C6437" s="3"/>
    </row>
    <row r="6438" spans="3:3">
      <c r="C6438" s="3"/>
    </row>
    <row r="6439" spans="3:3">
      <c r="C6439" s="3"/>
    </row>
    <row r="6440" spans="3:3">
      <c r="C6440" s="3"/>
    </row>
    <row r="6441" spans="3:3">
      <c r="C6441" s="3"/>
    </row>
    <row r="6442" spans="3:3">
      <c r="C6442" s="3"/>
    </row>
    <row r="6443" spans="3:3">
      <c r="C6443" s="3"/>
    </row>
    <row r="6444" spans="3:3">
      <c r="C6444" s="3"/>
    </row>
    <row r="6445" spans="3:3">
      <c r="C6445" s="3"/>
    </row>
    <row r="6446" spans="3:3">
      <c r="C6446" s="3"/>
    </row>
    <row r="6447" spans="3:3">
      <c r="C6447" s="3"/>
    </row>
    <row r="6448" spans="3:3">
      <c r="C6448" s="3"/>
    </row>
    <row r="6449" spans="3:3">
      <c r="C6449" s="3"/>
    </row>
    <row r="6450" spans="3:3">
      <c r="C6450" s="3"/>
    </row>
    <row r="6451" spans="3:3">
      <c r="C6451" s="3"/>
    </row>
    <row r="6452" spans="3:3">
      <c r="C6452" s="3"/>
    </row>
    <row r="6453" spans="3:3">
      <c r="C6453" s="3"/>
    </row>
    <row r="6454" spans="3:3">
      <c r="C6454" s="3"/>
    </row>
    <row r="6455" spans="3:3">
      <c r="C6455" s="3"/>
    </row>
    <row r="6456" spans="3:3">
      <c r="C6456" s="3"/>
    </row>
    <row r="6457" spans="3:3">
      <c r="C6457" s="3"/>
    </row>
    <row r="6458" spans="3:3">
      <c r="C6458" s="3"/>
    </row>
    <row r="6459" spans="3:3">
      <c r="C6459" s="3"/>
    </row>
    <row r="6460" spans="3:3">
      <c r="C6460" s="3"/>
    </row>
    <row r="6461" spans="3:3">
      <c r="C6461" s="3"/>
    </row>
    <row r="6462" spans="3:3">
      <c r="C6462" s="3"/>
    </row>
    <row r="6463" spans="3:3">
      <c r="C6463" s="3"/>
    </row>
    <row r="6464" spans="3:3">
      <c r="C6464" s="3"/>
    </row>
    <row r="6465" spans="3:3">
      <c r="C6465" s="3"/>
    </row>
    <row r="6466" spans="3:3">
      <c r="C6466" s="3"/>
    </row>
    <row r="6467" spans="3:3">
      <c r="C6467" s="3"/>
    </row>
    <row r="6468" spans="3:3">
      <c r="C6468" s="3"/>
    </row>
    <row r="6469" spans="3:3">
      <c r="C6469" s="3"/>
    </row>
    <row r="6470" spans="3:3">
      <c r="C6470" s="3"/>
    </row>
    <row r="6471" spans="3:3">
      <c r="C6471" s="3"/>
    </row>
    <row r="6472" spans="3:3">
      <c r="C6472" s="3"/>
    </row>
    <row r="6473" spans="3:3">
      <c r="C6473" s="3"/>
    </row>
    <row r="6474" spans="3:3">
      <c r="C6474" s="3"/>
    </row>
    <row r="6475" spans="3:3">
      <c r="C6475" s="3"/>
    </row>
    <row r="6476" spans="3:3">
      <c r="C6476" s="3"/>
    </row>
    <row r="6477" spans="3:3">
      <c r="C6477" s="3"/>
    </row>
    <row r="6478" spans="3:3">
      <c r="C6478" s="3"/>
    </row>
    <row r="6479" spans="3:3">
      <c r="C6479" s="3"/>
    </row>
    <row r="6480" spans="3:3">
      <c r="C6480" s="3"/>
    </row>
    <row r="6481" spans="3:3">
      <c r="C6481" s="3"/>
    </row>
    <row r="6482" spans="3:3">
      <c r="C6482" s="3"/>
    </row>
    <row r="6483" spans="3:3">
      <c r="C6483" s="3"/>
    </row>
    <row r="6484" spans="3:3">
      <c r="C6484" s="3"/>
    </row>
    <row r="6485" spans="3:3">
      <c r="C6485" s="3"/>
    </row>
    <row r="6486" spans="3:3">
      <c r="C6486" s="3"/>
    </row>
    <row r="6487" spans="3:3">
      <c r="C6487" s="3"/>
    </row>
    <row r="6488" spans="3:3">
      <c r="C6488" s="3"/>
    </row>
    <row r="6489" spans="3:3">
      <c r="C6489" s="3"/>
    </row>
    <row r="6490" spans="3:3">
      <c r="C6490" s="3"/>
    </row>
    <row r="6491" spans="3:3">
      <c r="C6491" s="3"/>
    </row>
    <row r="6492" spans="3:3">
      <c r="C6492" s="3"/>
    </row>
    <row r="6493" spans="3:3">
      <c r="C6493" s="3"/>
    </row>
    <row r="6494" spans="3:3">
      <c r="C6494" s="3"/>
    </row>
    <row r="6495" spans="3:3">
      <c r="C6495" s="3"/>
    </row>
    <row r="6496" spans="3:3">
      <c r="C6496" s="3"/>
    </row>
    <row r="6497" spans="3:3">
      <c r="C6497" s="3"/>
    </row>
    <row r="6498" spans="3:3">
      <c r="C6498" s="3"/>
    </row>
    <row r="6499" spans="3:3">
      <c r="C6499" s="3"/>
    </row>
    <row r="6500" spans="3:3">
      <c r="C6500" s="3"/>
    </row>
    <row r="6501" spans="3:3">
      <c r="C6501" s="3"/>
    </row>
    <row r="6502" spans="3:3">
      <c r="C6502" s="3"/>
    </row>
    <row r="6503" spans="3:3">
      <c r="C6503" s="3"/>
    </row>
    <row r="6504" spans="3:3">
      <c r="C6504" s="3"/>
    </row>
    <row r="6505" spans="3:3">
      <c r="C6505" s="3"/>
    </row>
    <row r="6506" spans="3:3">
      <c r="C6506" s="3"/>
    </row>
    <row r="6507" spans="3:3">
      <c r="C6507" s="3"/>
    </row>
    <row r="6508" spans="3:3">
      <c r="C6508" s="3"/>
    </row>
    <row r="6509" spans="3:3">
      <c r="C6509" s="3"/>
    </row>
    <row r="6510" spans="3:3">
      <c r="C6510" s="3"/>
    </row>
    <row r="6511" spans="3:3">
      <c r="C6511" s="3"/>
    </row>
    <row r="6512" spans="3:3">
      <c r="C6512" s="3"/>
    </row>
    <row r="6513" spans="3:3">
      <c r="C6513" s="3"/>
    </row>
    <row r="6514" spans="3:3">
      <c r="C6514" s="3"/>
    </row>
    <row r="6515" spans="3:3">
      <c r="C6515" s="3"/>
    </row>
    <row r="6516" spans="3:3">
      <c r="C6516" s="3"/>
    </row>
    <row r="6517" spans="3:3">
      <c r="C6517" s="3"/>
    </row>
    <row r="6518" spans="3:3">
      <c r="C6518" s="3"/>
    </row>
    <row r="6519" spans="3:3">
      <c r="C6519" s="3"/>
    </row>
    <row r="6520" spans="3:3">
      <c r="C6520" s="3"/>
    </row>
    <row r="6521" spans="3:3">
      <c r="C6521" s="3"/>
    </row>
    <row r="6522" spans="3:3">
      <c r="C6522" s="3"/>
    </row>
    <row r="6523" spans="3:3">
      <c r="C6523" s="3"/>
    </row>
    <row r="6524" spans="3:3">
      <c r="C6524" s="3"/>
    </row>
    <row r="6525" spans="3:3">
      <c r="C6525" s="3"/>
    </row>
    <row r="6526" spans="3:3">
      <c r="C6526" s="3"/>
    </row>
    <row r="6527" spans="3:3">
      <c r="C6527" s="3"/>
    </row>
    <row r="6528" spans="3:3">
      <c r="C6528" s="3"/>
    </row>
    <row r="6529" spans="3:3">
      <c r="C6529" s="3"/>
    </row>
    <row r="6530" spans="3:3">
      <c r="C6530" s="3"/>
    </row>
    <row r="6531" spans="3:3">
      <c r="C6531" s="3"/>
    </row>
    <row r="6532" spans="3:3">
      <c r="C6532" s="3"/>
    </row>
    <row r="6533" spans="3:3">
      <c r="C6533" s="3"/>
    </row>
    <row r="6534" spans="3:3">
      <c r="C6534" s="3"/>
    </row>
    <row r="6535" spans="3:3">
      <c r="C6535" s="3"/>
    </row>
    <row r="6536" spans="3:3">
      <c r="C6536" s="3"/>
    </row>
    <row r="6537" spans="3:3">
      <c r="C6537" s="3"/>
    </row>
    <row r="6538" spans="3:3">
      <c r="C6538" s="3"/>
    </row>
    <row r="6539" spans="3:3">
      <c r="C6539" s="3"/>
    </row>
    <row r="6540" spans="3:3">
      <c r="C6540" s="3"/>
    </row>
    <row r="6541" spans="3:3">
      <c r="C6541" s="3"/>
    </row>
    <row r="6542" spans="3:3">
      <c r="C6542" s="3"/>
    </row>
    <row r="6543" spans="3:3">
      <c r="C6543" s="3"/>
    </row>
    <row r="6544" spans="3:3">
      <c r="C6544" s="3"/>
    </row>
    <row r="6545" spans="3:3">
      <c r="C6545" s="3"/>
    </row>
    <row r="6546" spans="3:3">
      <c r="C6546" s="3"/>
    </row>
    <row r="6547" spans="3:3">
      <c r="C6547" s="3"/>
    </row>
    <row r="6548" spans="3:3">
      <c r="C6548" s="3"/>
    </row>
    <row r="6549" spans="3:3">
      <c r="C6549" s="3"/>
    </row>
    <row r="6550" spans="3:3">
      <c r="C6550" s="3"/>
    </row>
    <row r="6551" spans="3:3">
      <c r="C6551" s="3"/>
    </row>
    <row r="6552" spans="3:3">
      <c r="C6552" s="3"/>
    </row>
    <row r="6553" spans="3:3">
      <c r="C6553" s="3"/>
    </row>
    <row r="6554" spans="3:3">
      <c r="C6554" s="3"/>
    </row>
    <row r="6555" spans="3:3">
      <c r="C6555" s="3"/>
    </row>
    <row r="6556" spans="3:3">
      <c r="C6556" s="3"/>
    </row>
    <row r="6557" spans="3:3">
      <c r="C6557" s="3"/>
    </row>
    <row r="6558" spans="3:3">
      <c r="C6558" s="3"/>
    </row>
    <row r="6559" spans="3:3">
      <c r="C6559" s="3"/>
    </row>
    <row r="6560" spans="3:3">
      <c r="C6560" s="3"/>
    </row>
    <row r="6561" spans="3:3">
      <c r="C6561" s="3"/>
    </row>
    <row r="6562" spans="3:3">
      <c r="C6562" s="3"/>
    </row>
    <row r="6563" spans="3:3">
      <c r="C6563" s="3"/>
    </row>
    <row r="6564" spans="3:3">
      <c r="C6564" s="3"/>
    </row>
    <row r="6565" spans="3:3">
      <c r="C6565" s="3"/>
    </row>
    <row r="6566" spans="3:3">
      <c r="C6566" s="3"/>
    </row>
    <row r="6567" spans="3:3">
      <c r="C6567" s="3"/>
    </row>
    <row r="6568" spans="3:3">
      <c r="C6568" s="3"/>
    </row>
    <row r="6569" spans="3:3">
      <c r="C6569" s="3"/>
    </row>
    <row r="6570" spans="3:3">
      <c r="C6570" s="3"/>
    </row>
    <row r="6571" spans="3:3">
      <c r="C6571" s="3"/>
    </row>
    <row r="6572" spans="3:3">
      <c r="C6572" s="3"/>
    </row>
    <row r="6573" spans="3:3">
      <c r="C6573" s="3"/>
    </row>
    <row r="6574" spans="3:3">
      <c r="C6574" s="3"/>
    </row>
    <row r="6575" spans="3:3">
      <c r="C6575" s="3"/>
    </row>
    <row r="6576" spans="3:3">
      <c r="C6576" s="3"/>
    </row>
    <row r="6577" spans="3:3">
      <c r="C6577" s="3"/>
    </row>
    <row r="6578" spans="3:3">
      <c r="C6578" s="3"/>
    </row>
    <row r="6579" spans="3:3">
      <c r="C6579" s="3"/>
    </row>
    <row r="6580" spans="3:3">
      <c r="C6580" s="3"/>
    </row>
    <row r="6581" spans="3:3">
      <c r="C6581" s="3"/>
    </row>
    <row r="6582" spans="3:3">
      <c r="C6582" s="3"/>
    </row>
    <row r="6583" spans="3:3">
      <c r="C6583" s="3"/>
    </row>
    <row r="6584" spans="3:3">
      <c r="C6584" s="3"/>
    </row>
    <row r="6585" spans="3:3">
      <c r="C6585" s="3"/>
    </row>
    <row r="6586" spans="3:3">
      <c r="C6586" s="3"/>
    </row>
    <row r="6587" spans="3:3">
      <c r="C6587" s="3"/>
    </row>
    <row r="6588" spans="3:3">
      <c r="C6588" s="3"/>
    </row>
    <row r="6589" spans="3:3">
      <c r="C6589" s="3"/>
    </row>
    <row r="6590" spans="3:3">
      <c r="C6590" s="3"/>
    </row>
    <row r="6591" spans="3:3">
      <c r="C6591" s="3"/>
    </row>
    <row r="6592" spans="3:3">
      <c r="C6592" s="3"/>
    </row>
    <row r="6593" spans="3:3">
      <c r="C6593" s="3"/>
    </row>
    <row r="6594" spans="3:3">
      <c r="C6594" s="3"/>
    </row>
    <row r="6595" spans="3:3">
      <c r="C6595" s="3"/>
    </row>
    <row r="6596" spans="3:3">
      <c r="C6596" s="3"/>
    </row>
    <row r="6597" spans="3:3">
      <c r="C6597" s="3"/>
    </row>
    <row r="6598" spans="3:3">
      <c r="C6598" s="3"/>
    </row>
    <row r="6599" spans="3:3">
      <c r="C6599" s="3"/>
    </row>
    <row r="6600" spans="3:3">
      <c r="C6600" s="3"/>
    </row>
    <row r="6601" spans="3:3">
      <c r="C6601" s="3"/>
    </row>
    <row r="6602" spans="3:3">
      <c r="C6602" s="3"/>
    </row>
    <row r="6603" spans="3:3">
      <c r="C6603" s="3"/>
    </row>
    <row r="6604" spans="3:3">
      <c r="C6604" s="3"/>
    </row>
    <row r="6605" spans="3:3">
      <c r="C6605" s="3"/>
    </row>
    <row r="6606" spans="3:3">
      <c r="C6606" s="3"/>
    </row>
    <row r="6607" spans="3:3">
      <c r="C6607" s="3"/>
    </row>
    <row r="6608" spans="3:3">
      <c r="C6608" s="3"/>
    </row>
    <row r="6609" spans="3:3">
      <c r="C6609" s="3"/>
    </row>
    <row r="6610" spans="3:3">
      <c r="C6610" s="3"/>
    </row>
    <row r="6611" spans="3:3">
      <c r="C6611" s="3"/>
    </row>
    <row r="6612" spans="3:3">
      <c r="C6612" s="3"/>
    </row>
    <row r="6613" spans="3:3">
      <c r="C6613" s="3"/>
    </row>
    <row r="6614" spans="3:3">
      <c r="C6614" s="3"/>
    </row>
    <row r="6615" spans="3:3">
      <c r="C6615" s="3"/>
    </row>
    <row r="6616" spans="3:3">
      <c r="C6616" s="3"/>
    </row>
    <row r="6617" spans="3:3">
      <c r="C6617" s="3"/>
    </row>
    <row r="6618" spans="3:3">
      <c r="C6618" s="3"/>
    </row>
    <row r="6619" spans="3:3">
      <c r="C6619" s="3"/>
    </row>
    <row r="6620" spans="3:3">
      <c r="C6620" s="3"/>
    </row>
    <row r="6621" spans="3:3">
      <c r="C6621" s="3"/>
    </row>
    <row r="6622" spans="3:3">
      <c r="C6622" s="3"/>
    </row>
    <row r="6623" spans="3:3">
      <c r="C6623" s="3"/>
    </row>
    <row r="6624" spans="3:3">
      <c r="C6624" s="3"/>
    </row>
    <row r="6625" spans="3:3">
      <c r="C6625" s="3"/>
    </row>
    <row r="6626" spans="3:3">
      <c r="C6626" s="3"/>
    </row>
    <row r="6627" spans="3:3">
      <c r="C6627" s="3"/>
    </row>
    <row r="6628" spans="3:3">
      <c r="C6628" s="3"/>
    </row>
    <row r="6629" spans="3:3">
      <c r="C6629" s="3"/>
    </row>
    <row r="6630" spans="3:3">
      <c r="C6630" s="3"/>
    </row>
    <row r="6631" spans="3:3">
      <c r="C6631" s="3"/>
    </row>
    <row r="6632" spans="3:3">
      <c r="C6632" s="3"/>
    </row>
    <row r="6633" spans="3:3">
      <c r="C6633" s="3"/>
    </row>
    <row r="6634" spans="3:3">
      <c r="C6634" s="3"/>
    </row>
    <row r="6635" spans="3:3">
      <c r="C6635" s="3"/>
    </row>
    <row r="6636" spans="3:3">
      <c r="C6636" s="3"/>
    </row>
    <row r="6637" spans="3:3">
      <c r="C6637" s="3"/>
    </row>
    <row r="6638" spans="3:3">
      <c r="C6638" s="3"/>
    </row>
    <row r="6639" spans="3:3">
      <c r="C6639" s="3"/>
    </row>
    <row r="6640" spans="3:3">
      <c r="C6640" s="3"/>
    </row>
    <row r="6641" spans="3:3">
      <c r="C6641" s="3"/>
    </row>
    <row r="6642" spans="3:3">
      <c r="C6642" s="3"/>
    </row>
    <row r="6643" spans="3:3">
      <c r="C6643" s="3"/>
    </row>
    <row r="6644" spans="3:3">
      <c r="C6644" s="3"/>
    </row>
    <row r="6645" spans="3:3">
      <c r="C6645" s="3"/>
    </row>
    <row r="6646" spans="3:3">
      <c r="C6646" s="3"/>
    </row>
    <row r="6647" spans="3:3">
      <c r="C6647" s="3"/>
    </row>
    <row r="6648" spans="3:3">
      <c r="C6648" s="3"/>
    </row>
    <row r="6649" spans="3:3">
      <c r="C6649" s="3"/>
    </row>
    <row r="6650" spans="3:3">
      <c r="C6650" s="3"/>
    </row>
    <row r="6651" spans="3:3">
      <c r="C6651" s="3"/>
    </row>
    <row r="6652" spans="3:3">
      <c r="C6652" s="3"/>
    </row>
    <row r="6653" spans="3:3">
      <c r="C6653" s="3"/>
    </row>
    <row r="6654" spans="3:3">
      <c r="C6654" s="3"/>
    </row>
    <row r="6655" spans="3:3">
      <c r="C6655" s="3"/>
    </row>
    <row r="6656" spans="3:3">
      <c r="C6656" s="3"/>
    </row>
    <row r="6657" spans="3:3">
      <c r="C6657" s="3"/>
    </row>
    <row r="6658" spans="3:3">
      <c r="C6658" s="3"/>
    </row>
    <row r="6659" spans="3:3">
      <c r="C6659" s="3"/>
    </row>
    <row r="6660" spans="3:3">
      <c r="C6660" s="3"/>
    </row>
    <row r="6661" spans="3:3">
      <c r="C6661" s="3"/>
    </row>
    <row r="6662" spans="3:3">
      <c r="C6662" s="3"/>
    </row>
    <row r="6663" spans="3:3">
      <c r="C6663" s="3"/>
    </row>
    <row r="6664" spans="3:3">
      <c r="C6664" s="3"/>
    </row>
    <row r="6665" spans="3:3">
      <c r="C6665" s="3"/>
    </row>
    <row r="6666" spans="3:3">
      <c r="C6666" s="3"/>
    </row>
    <row r="6667" spans="3:3">
      <c r="C6667" s="3"/>
    </row>
    <row r="6668" spans="3:3">
      <c r="C6668" s="3"/>
    </row>
    <row r="6669" spans="3:3">
      <c r="C6669" s="3"/>
    </row>
    <row r="6670" spans="3:3">
      <c r="C6670" s="3"/>
    </row>
    <row r="6671" spans="3:3">
      <c r="C6671" s="3"/>
    </row>
    <row r="6672" spans="3:3">
      <c r="C6672" s="3"/>
    </row>
    <row r="6673" spans="3:3">
      <c r="C6673" s="3"/>
    </row>
    <row r="6674" spans="3:3">
      <c r="C6674" s="3"/>
    </row>
    <row r="6675" spans="3:3">
      <c r="C6675" s="3"/>
    </row>
    <row r="6676" spans="3:3">
      <c r="C6676" s="3"/>
    </row>
    <row r="6677" spans="3:3">
      <c r="C6677" s="3"/>
    </row>
    <row r="6678" spans="3:3">
      <c r="C6678" s="3"/>
    </row>
    <row r="6679" spans="3:3">
      <c r="C6679" s="3"/>
    </row>
    <row r="6680" spans="3:3">
      <c r="C6680" s="3"/>
    </row>
    <row r="6681" spans="3:3">
      <c r="C6681" s="3"/>
    </row>
    <row r="6682" spans="3:3">
      <c r="C6682" s="3"/>
    </row>
    <row r="6683" spans="3:3">
      <c r="C6683" s="3"/>
    </row>
    <row r="6684" spans="3:3">
      <c r="C6684" s="3"/>
    </row>
    <row r="6685" spans="3:3">
      <c r="C6685" s="3"/>
    </row>
    <row r="6686" spans="3:3">
      <c r="C6686" s="3"/>
    </row>
    <row r="6687" spans="3:3">
      <c r="C6687" s="3"/>
    </row>
    <row r="6688" spans="3:3">
      <c r="C6688" s="3"/>
    </row>
    <row r="6689" spans="3:3">
      <c r="C6689" s="3"/>
    </row>
    <row r="6690" spans="3:3">
      <c r="C6690" s="3"/>
    </row>
    <row r="6691" spans="3:3">
      <c r="C6691" s="3"/>
    </row>
    <row r="6692" spans="3:3">
      <c r="C6692" s="3"/>
    </row>
    <row r="6693" spans="3:3">
      <c r="C6693" s="3"/>
    </row>
    <row r="6694" spans="3:3">
      <c r="C6694" s="3"/>
    </row>
    <row r="6695" spans="3:3">
      <c r="C6695" s="3"/>
    </row>
    <row r="6696" spans="3:3">
      <c r="C6696" s="3"/>
    </row>
    <row r="6697" spans="3:3">
      <c r="C6697" s="3"/>
    </row>
    <row r="6698" spans="3:3">
      <c r="C6698" s="3"/>
    </row>
    <row r="6699" spans="3:3">
      <c r="C6699" s="3"/>
    </row>
    <row r="6700" spans="3:3">
      <c r="C6700" s="3"/>
    </row>
    <row r="6701" spans="3:3">
      <c r="C6701" s="3"/>
    </row>
    <row r="6702" spans="3:3">
      <c r="C6702" s="3"/>
    </row>
    <row r="6703" spans="3:3">
      <c r="C6703" s="3"/>
    </row>
    <row r="6704" spans="3:3">
      <c r="C6704" s="3"/>
    </row>
    <row r="6705" spans="3:3">
      <c r="C6705" s="3"/>
    </row>
    <row r="6706" spans="3:3">
      <c r="C6706" s="3"/>
    </row>
    <row r="6707" spans="3:3">
      <c r="C6707" s="3"/>
    </row>
    <row r="6708" spans="3:3">
      <c r="C6708" s="3"/>
    </row>
    <row r="6709" spans="3:3">
      <c r="C6709" s="3"/>
    </row>
    <row r="6710" spans="3:3">
      <c r="C6710" s="3"/>
    </row>
    <row r="6711" spans="3:3">
      <c r="C6711" s="3"/>
    </row>
    <row r="6712" spans="3:3">
      <c r="C6712" s="3"/>
    </row>
    <row r="6713" spans="3:3">
      <c r="C6713" s="3"/>
    </row>
    <row r="6714" spans="3:3">
      <c r="C6714" s="3"/>
    </row>
    <row r="6715" spans="3:3">
      <c r="C6715" s="3"/>
    </row>
    <row r="6716" spans="3:3">
      <c r="C6716" s="3"/>
    </row>
    <row r="6717" spans="3:3">
      <c r="C6717" s="3"/>
    </row>
    <row r="6718" spans="3:3">
      <c r="C6718" s="3"/>
    </row>
    <row r="6719" spans="3:3">
      <c r="C6719" s="3"/>
    </row>
    <row r="6720" spans="3:3">
      <c r="C6720" s="3"/>
    </row>
    <row r="6721" spans="3:3">
      <c r="C6721" s="3"/>
    </row>
    <row r="6722" spans="3:3">
      <c r="C6722" s="3"/>
    </row>
    <row r="6723" spans="3:3">
      <c r="C6723" s="3"/>
    </row>
    <row r="6724" spans="3:3">
      <c r="C6724" s="3"/>
    </row>
    <row r="6725" spans="3:3">
      <c r="C6725" s="3"/>
    </row>
    <row r="6726" spans="3:3">
      <c r="C6726" s="3"/>
    </row>
    <row r="6727" spans="3:3">
      <c r="C6727" s="3"/>
    </row>
    <row r="6728" spans="3:3">
      <c r="C6728" s="3"/>
    </row>
    <row r="6729" spans="3:3">
      <c r="C6729" s="3"/>
    </row>
    <row r="6730" spans="3:3">
      <c r="C6730" s="3"/>
    </row>
    <row r="6731" spans="3:3">
      <c r="C6731" s="3"/>
    </row>
    <row r="6732" spans="3:3">
      <c r="C6732" s="3"/>
    </row>
    <row r="6733" spans="3:3">
      <c r="C6733" s="3"/>
    </row>
    <row r="6734" spans="3:3">
      <c r="C6734" s="3"/>
    </row>
    <row r="6735" spans="3:3">
      <c r="C6735" s="3"/>
    </row>
    <row r="6736" spans="3:3">
      <c r="C6736" s="3"/>
    </row>
    <row r="6737" spans="3:3">
      <c r="C6737" s="3"/>
    </row>
    <row r="6738" spans="3:3">
      <c r="C6738" s="3"/>
    </row>
    <row r="6739" spans="3:3">
      <c r="C6739" s="3"/>
    </row>
    <row r="6740" spans="3:3">
      <c r="C6740" s="3"/>
    </row>
    <row r="6741" spans="3:3">
      <c r="C6741" s="3"/>
    </row>
    <row r="6742" spans="3:3">
      <c r="C6742" s="3"/>
    </row>
    <row r="6743" spans="3:3">
      <c r="C6743" s="3"/>
    </row>
    <row r="6744" spans="3:3">
      <c r="C6744" s="3"/>
    </row>
    <row r="6745" spans="3:3">
      <c r="C6745" s="3"/>
    </row>
    <row r="6746" spans="3:3">
      <c r="C6746" s="3"/>
    </row>
    <row r="6747" spans="3:3">
      <c r="C6747" s="3"/>
    </row>
    <row r="6748" spans="3:3">
      <c r="C6748" s="3"/>
    </row>
    <row r="6749" spans="3:3">
      <c r="C6749" s="3"/>
    </row>
    <row r="6750" spans="3:3">
      <c r="C6750" s="3"/>
    </row>
    <row r="6751" spans="3:3">
      <c r="C6751" s="3"/>
    </row>
    <row r="6752" spans="3:3">
      <c r="C6752" s="3"/>
    </row>
    <row r="6753" spans="3:3">
      <c r="C6753" s="3"/>
    </row>
    <row r="6754" spans="3:3">
      <c r="C6754" s="3"/>
    </row>
    <row r="6755" spans="3:3">
      <c r="C6755" s="3"/>
    </row>
    <row r="6756" spans="3:3">
      <c r="C6756" s="3"/>
    </row>
    <row r="6757" spans="3:3">
      <c r="C6757" s="3"/>
    </row>
    <row r="6758" spans="3:3">
      <c r="C6758" s="3"/>
    </row>
    <row r="6759" spans="3:3">
      <c r="C6759" s="3"/>
    </row>
    <row r="6760" spans="3:3">
      <c r="C6760" s="3"/>
    </row>
    <row r="6761" spans="3:3">
      <c r="C6761" s="3"/>
    </row>
    <row r="6762" spans="3:3">
      <c r="C6762" s="3"/>
    </row>
    <row r="6763" spans="3:3">
      <c r="C6763" s="3"/>
    </row>
    <row r="6764" spans="3:3">
      <c r="C6764" s="3"/>
    </row>
    <row r="6765" spans="3:3">
      <c r="C6765" s="3"/>
    </row>
    <row r="6766" spans="3:3">
      <c r="C6766" s="3"/>
    </row>
    <row r="6767" spans="3:3">
      <c r="C6767" s="3"/>
    </row>
    <row r="6768" spans="3:3">
      <c r="C6768" s="3"/>
    </row>
    <row r="6769" spans="3:3">
      <c r="C6769" s="3"/>
    </row>
    <row r="6770" spans="3:3">
      <c r="C6770" s="3"/>
    </row>
    <row r="6771" spans="3:3">
      <c r="C6771" s="3"/>
    </row>
    <row r="6772" spans="3:3">
      <c r="C6772" s="3"/>
    </row>
    <row r="6773" spans="3:3">
      <c r="C6773" s="3"/>
    </row>
    <row r="6774" spans="3:3">
      <c r="C6774" s="3"/>
    </row>
    <row r="6775" spans="3:3">
      <c r="C6775" s="3"/>
    </row>
    <row r="6776" spans="3:3">
      <c r="C6776" s="3"/>
    </row>
    <row r="6777" spans="3:3">
      <c r="C6777" s="3"/>
    </row>
    <row r="6778" spans="3:3">
      <c r="C6778" s="3"/>
    </row>
    <row r="6779" spans="3:3">
      <c r="C6779" s="3"/>
    </row>
    <row r="6780" spans="3:3">
      <c r="C6780" s="3"/>
    </row>
    <row r="6781" spans="3:3">
      <c r="C6781" s="3"/>
    </row>
    <row r="6782" spans="3:3">
      <c r="C6782" s="3"/>
    </row>
    <row r="6783" spans="3:3">
      <c r="C6783" s="3"/>
    </row>
    <row r="6784" spans="3:3">
      <c r="C6784" s="3"/>
    </row>
    <row r="6785" spans="3:3">
      <c r="C6785" s="3"/>
    </row>
    <row r="6786" spans="3:3">
      <c r="C6786" s="3"/>
    </row>
    <row r="6787" spans="3:3">
      <c r="C6787" s="3"/>
    </row>
    <row r="6788" spans="3:3">
      <c r="C6788" s="3"/>
    </row>
    <row r="6789" spans="3:3">
      <c r="C6789" s="3"/>
    </row>
    <row r="6790" spans="3:3">
      <c r="C6790" s="3"/>
    </row>
    <row r="6791" spans="3:3">
      <c r="C6791" s="3"/>
    </row>
    <row r="6792" spans="3:3">
      <c r="C6792" s="3"/>
    </row>
    <row r="6793" spans="3:3">
      <c r="C6793" s="3"/>
    </row>
    <row r="6794" spans="3:3">
      <c r="C6794" s="3"/>
    </row>
    <row r="6795" spans="3:3">
      <c r="C6795" s="3"/>
    </row>
    <row r="6796" spans="3:3">
      <c r="C6796" s="3"/>
    </row>
    <row r="6797" spans="3:3">
      <c r="C6797" s="3"/>
    </row>
    <row r="6798" spans="3:3">
      <c r="C6798" s="3"/>
    </row>
    <row r="6799" spans="3:3">
      <c r="C6799" s="3"/>
    </row>
    <row r="6800" spans="3:3">
      <c r="C6800" s="3"/>
    </row>
    <row r="6801" spans="3:3">
      <c r="C6801" s="3"/>
    </row>
    <row r="6802" spans="3:3">
      <c r="C6802" s="3"/>
    </row>
    <row r="6803" spans="3:3">
      <c r="C6803" s="3"/>
    </row>
    <row r="6804" spans="3:3">
      <c r="C6804" s="3"/>
    </row>
    <row r="6805" spans="3:3">
      <c r="C6805" s="3"/>
    </row>
    <row r="6806" spans="3:3">
      <c r="C6806" s="3"/>
    </row>
    <row r="6807" spans="3:3">
      <c r="C6807" s="3"/>
    </row>
    <row r="6808" spans="3:3">
      <c r="C6808" s="3"/>
    </row>
    <row r="6809" spans="3:3">
      <c r="C6809" s="3"/>
    </row>
    <row r="6810" spans="3:3">
      <c r="C6810" s="3"/>
    </row>
    <row r="6811" spans="3:3">
      <c r="C6811" s="3"/>
    </row>
    <row r="6812" spans="3:3">
      <c r="C6812" s="3"/>
    </row>
    <row r="6813" spans="3:3">
      <c r="C6813" s="3"/>
    </row>
    <row r="6814" spans="3:3">
      <c r="C6814" s="3"/>
    </row>
    <row r="6815" spans="3:3">
      <c r="C6815" s="3"/>
    </row>
    <row r="6816" spans="3:3">
      <c r="C6816" s="3"/>
    </row>
    <row r="6817" spans="3:3">
      <c r="C6817" s="3"/>
    </row>
    <row r="6818" spans="3:3">
      <c r="C6818" s="3"/>
    </row>
    <row r="6819" spans="3:3">
      <c r="C6819" s="3"/>
    </row>
    <row r="6820" spans="3:3">
      <c r="C6820" s="3"/>
    </row>
    <row r="6821" spans="3:3">
      <c r="C6821" s="3"/>
    </row>
    <row r="6822" spans="3:3">
      <c r="C6822" s="3"/>
    </row>
    <row r="6823" spans="3:3">
      <c r="C6823" s="3"/>
    </row>
    <row r="6824" spans="3:3">
      <c r="C6824" s="3"/>
    </row>
    <row r="6825" spans="3:3">
      <c r="C6825" s="3"/>
    </row>
    <row r="6826" spans="3:3">
      <c r="C6826" s="3"/>
    </row>
    <row r="6827" spans="3:3">
      <c r="C6827" s="3"/>
    </row>
    <row r="6828" spans="3:3">
      <c r="C6828" s="3"/>
    </row>
    <row r="6829" spans="3:3">
      <c r="C6829" s="3"/>
    </row>
    <row r="6830" spans="3:3">
      <c r="C6830" s="3"/>
    </row>
    <row r="6831" spans="3:3">
      <c r="C6831" s="3"/>
    </row>
    <row r="6832" spans="3:3">
      <c r="C6832" s="3"/>
    </row>
    <row r="6833" spans="3:3">
      <c r="C6833" s="3"/>
    </row>
    <row r="6834" spans="3:3">
      <c r="C6834" s="3"/>
    </row>
    <row r="6835" spans="3:3">
      <c r="C6835" s="3"/>
    </row>
    <row r="6836" spans="3:3">
      <c r="C6836" s="3"/>
    </row>
    <row r="6837" spans="3:3">
      <c r="C6837" s="3"/>
    </row>
    <row r="6838" spans="3:3">
      <c r="C6838" s="3"/>
    </row>
    <row r="6839" spans="3:3">
      <c r="C6839" s="3"/>
    </row>
    <row r="6840" spans="3:3">
      <c r="C6840" s="3"/>
    </row>
    <row r="6841" spans="3:3">
      <c r="C6841" s="3"/>
    </row>
    <row r="6842" spans="3:3">
      <c r="C6842" s="3"/>
    </row>
    <row r="6843" spans="3:3">
      <c r="C6843" s="3"/>
    </row>
    <row r="6844" spans="3:3">
      <c r="C6844" s="3"/>
    </row>
    <row r="6845" spans="3:3">
      <c r="C6845" s="3"/>
    </row>
    <row r="6846" spans="3:3">
      <c r="C6846" s="3"/>
    </row>
    <row r="6847" spans="3:3">
      <c r="C6847" s="3"/>
    </row>
    <row r="6848" spans="3:3">
      <c r="C6848" s="3"/>
    </row>
    <row r="6849" spans="3:3">
      <c r="C6849" s="3"/>
    </row>
    <row r="6850" spans="3:3">
      <c r="C6850" s="3"/>
    </row>
    <row r="6851" spans="3:3">
      <c r="C6851" s="3"/>
    </row>
    <row r="6852" spans="3:3">
      <c r="C6852" s="3"/>
    </row>
    <row r="6853" spans="3:3">
      <c r="C6853" s="3"/>
    </row>
    <row r="6854" spans="3:3">
      <c r="C6854" s="3"/>
    </row>
    <row r="6855" spans="3:3">
      <c r="C6855" s="3"/>
    </row>
    <row r="6856" spans="3:3">
      <c r="C6856" s="3"/>
    </row>
    <row r="6857" spans="3:3">
      <c r="C6857" s="3"/>
    </row>
    <row r="6858" spans="3:3">
      <c r="C6858" s="3"/>
    </row>
    <row r="6859" spans="3:3">
      <c r="C6859" s="3"/>
    </row>
    <row r="6860" spans="3:3">
      <c r="C6860" s="3"/>
    </row>
    <row r="6861" spans="3:3">
      <c r="C6861" s="3"/>
    </row>
    <row r="6862" spans="3:3">
      <c r="C6862" s="3"/>
    </row>
    <row r="6863" spans="3:3">
      <c r="C6863" s="3"/>
    </row>
    <row r="6864" spans="3:3">
      <c r="C6864" s="3"/>
    </row>
    <row r="6865" spans="3:3">
      <c r="C6865" s="3"/>
    </row>
    <row r="6866" spans="3:3">
      <c r="C6866" s="3"/>
    </row>
    <row r="6867" spans="3:3">
      <c r="C6867" s="3"/>
    </row>
    <row r="6868" spans="3:3">
      <c r="C6868" s="3"/>
    </row>
    <row r="6869" spans="3:3">
      <c r="C6869" s="3"/>
    </row>
    <row r="6870" spans="3:3">
      <c r="C6870" s="3"/>
    </row>
    <row r="6871" spans="3:3">
      <c r="C6871" s="3"/>
    </row>
    <row r="6872" spans="3:3">
      <c r="C6872" s="3"/>
    </row>
    <row r="6873" spans="3:3">
      <c r="C6873" s="3"/>
    </row>
    <row r="6874" spans="3:3">
      <c r="C6874" s="3"/>
    </row>
    <row r="6875" spans="3:3">
      <c r="C6875" s="3"/>
    </row>
    <row r="6876" spans="3:3">
      <c r="C6876" s="3"/>
    </row>
    <row r="6877" spans="3:3">
      <c r="C6877" s="3"/>
    </row>
    <row r="6878" spans="3:3">
      <c r="C6878" s="3"/>
    </row>
    <row r="6879" spans="3:3">
      <c r="C6879" s="3"/>
    </row>
    <row r="6880" spans="3:3">
      <c r="C6880" s="3"/>
    </row>
    <row r="6881" spans="3:3">
      <c r="C6881" s="3"/>
    </row>
    <row r="6882" spans="3:3">
      <c r="C6882" s="3"/>
    </row>
    <row r="6883" spans="3:3">
      <c r="C6883" s="3"/>
    </row>
    <row r="6884" spans="3:3">
      <c r="C6884" s="3"/>
    </row>
    <row r="6885" spans="3:3">
      <c r="C6885" s="3"/>
    </row>
    <row r="6886" spans="3:3">
      <c r="C6886" s="3"/>
    </row>
    <row r="6887" spans="3:3">
      <c r="C6887" s="3"/>
    </row>
    <row r="6888" spans="3:3">
      <c r="C6888" s="3"/>
    </row>
    <row r="6889" spans="3:3">
      <c r="C6889" s="3"/>
    </row>
    <row r="6890" spans="3:3">
      <c r="C6890" s="3"/>
    </row>
    <row r="6891" spans="3:3">
      <c r="C6891" s="3"/>
    </row>
    <row r="6892" spans="3:3">
      <c r="C6892" s="3"/>
    </row>
    <row r="6893" spans="3:3">
      <c r="C6893" s="3"/>
    </row>
    <row r="6894" spans="3:3">
      <c r="C6894" s="3"/>
    </row>
    <row r="6895" spans="3:3">
      <c r="C6895" s="3"/>
    </row>
    <row r="6896" spans="3:3">
      <c r="C6896" s="3"/>
    </row>
    <row r="6897" spans="3:3">
      <c r="C6897" s="3"/>
    </row>
    <row r="6898" spans="3:3">
      <c r="C6898" s="3"/>
    </row>
    <row r="6899" spans="3:3">
      <c r="C6899" s="3"/>
    </row>
    <row r="6900" spans="3:3">
      <c r="C6900" s="3"/>
    </row>
    <row r="6901" spans="3:3">
      <c r="C6901" s="3"/>
    </row>
    <row r="6902" spans="3:3">
      <c r="C6902" s="3"/>
    </row>
    <row r="6903" spans="3:3">
      <c r="C6903" s="3"/>
    </row>
    <row r="6904" spans="3:3">
      <c r="C6904" s="3"/>
    </row>
    <row r="6905" spans="3:3">
      <c r="C6905" s="3"/>
    </row>
    <row r="6906" spans="3:3">
      <c r="C6906" s="3"/>
    </row>
    <row r="6907" spans="3:3">
      <c r="C6907" s="3"/>
    </row>
    <row r="6908" spans="3:3">
      <c r="C6908" s="3"/>
    </row>
    <row r="6909" spans="3:3">
      <c r="C6909" s="3"/>
    </row>
    <row r="6910" spans="3:3">
      <c r="C6910" s="3"/>
    </row>
    <row r="6911" spans="3:3">
      <c r="C6911" s="3"/>
    </row>
    <row r="6912" spans="3:3">
      <c r="C6912" s="3"/>
    </row>
    <row r="6913" spans="3:3">
      <c r="C6913" s="3"/>
    </row>
    <row r="6914" spans="3:3">
      <c r="C6914" s="3"/>
    </row>
    <row r="6915" spans="3:3">
      <c r="C6915" s="3"/>
    </row>
    <row r="6916" spans="3:3">
      <c r="C6916" s="3"/>
    </row>
    <row r="6917" spans="3:3">
      <c r="C6917" s="3"/>
    </row>
    <row r="6918" spans="3:3">
      <c r="C6918" s="3"/>
    </row>
    <row r="6919" spans="3:3">
      <c r="C6919" s="3"/>
    </row>
    <row r="6920" spans="3:3">
      <c r="C6920" s="3"/>
    </row>
    <row r="6921" spans="3:3">
      <c r="C6921" s="3"/>
    </row>
    <row r="6922" spans="3:3">
      <c r="C6922" s="3"/>
    </row>
    <row r="6923" spans="3:3">
      <c r="C6923" s="3"/>
    </row>
    <row r="6924" spans="3:3">
      <c r="C6924" s="3"/>
    </row>
    <row r="6925" spans="3:3">
      <c r="C6925" s="3"/>
    </row>
    <row r="6926" spans="3:3">
      <c r="C6926" s="3"/>
    </row>
    <row r="6927" spans="3:3">
      <c r="C6927" s="3"/>
    </row>
    <row r="6928" spans="3:3">
      <c r="C6928" s="3"/>
    </row>
    <row r="6929" spans="3:3">
      <c r="C6929" s="3"/>
    </row>
    <row r="6930" spans="3:3">
      <c r="C6930" s="3"/>
    </row>
    <row r="6931" spans="3:3">
      <c r="C6931" s="3"/>
    </row>
    <row r="6932" spans="3:3">
      <c r="C6932" s="3"/>
    </row>
    <row r="6933" spans="3:3">
      <c r="C6933" s="3"/>
    </row>
    <row r="6934" spans="3:3">
      <c r="C6934" s="3"/>
    </row>
    <row r="6935" spans="3:3">
      <c r="C6935" s="3"/>
    </row>
    <row r="6936" spans="3:3">
      <c r="C6936" s="3"/>
    </row>
    <row r="6937" spans="3:3">
      <c r="C6937" s="3"/>
    </row>
    <row r="6938" spans="3:3">
      <c r="C6938" s="3"/>
    </row>
    <row r="6939" spans="3:3">
      <c r="C6939" s="3"/>
    </row>
    <row r="6940" spans="3:3">
      <c r="C6940" s="3"/>
    </row>
    <row r="6941" spans="3:3">
      <c r="C6941" s="3"/>
    </row>
    <row r="6942" spans="3:3">
      <c r="C6942" s="3"/>
    </row>
    <row r="6943" spans="3:3">
      <c r="C6943" s="3"/>
    </row>
    <row r="6944" spans="3:3">
      <c r="C6944" s="3"/>
    </row>
    <row r="6945" spans="3:3">
      <c r="C6945" s="3"/>
    </row>
    <row r="6946" spans="3:3">
      <c r="C6946" s="3"/>
    </row>
    <row r="6947" spans="3:3">
      <c r="C6947" s="3"/>
    </row>
    <row r="6948" spans="3:3">
      <c r="C6948" s="3"/>
    </row>
    <row r="6949" spans="3:3">
      <c r="C6949" s="3"/>
    </row>
    <row r="6950" spans="3:3">
      <c r="C6950" s="3"/>
    </row>
    <row r="6951" spans="3:3">
      <c r="C6951" s="3"/>
    </row>
    <row r="6952" spans="3:3">
      <c r="C6952" s="3"/>
    </row>
    <row r="6953" spans="3:3">
      <c r="C6953" s="3"/>
    </row>
    <row r="6954" spans="3:3">
      <c r="C6954" s="3"/>
    </row>
    <row r="6955" spans="3:3">
      <c r="C6955" s="3"/>
    </row>
    <row r="6956" spans="3:3">
      <c r="C6956" s="3"/>
    </row>
    <row r="6957" spans="3:3">
      <c r="C6957" s="3"/>
    </row>
    <row r="6958" spans="3:3">
      <c r="C6958" s="3"/>
    </row>
    <row r="6959" spans="3:3">
      <c r="C6959" s="3"/>
    </row>
    <row r="6960" spans="3:3">
      <c r="C6960" s="3"/>
    </row>
    <row r="6961" spans="3:3">
      <c r="C6961" s="3"/>
    </row>
    <row r="6962" spans="3:3">
      <c r="C6962" s="3"/>
    </row>
    <row r="6963" spans="3:3">
      <c r="C6963" s="3"/>
    </row>
    <row r="6964" spans="3:3">
      <c r="C6964" s="3"/>
    </row>
    <row r="6965" spans="3:3">
      <c r="C6965" s="3"/>
    </row>
    <row r="6966" spans="3:3">
      <c r="C6966" s="3"/>
    </row>
    <row r="6967" spans="3:3">
      <c r="C6967" s="3"/>
    </row>
    <row r="6968" spans="3:3">
      <c r="C6968" s="3"/>
    </row>
    <row r="6969" spans="3:3">
      <c r="C6969" s="3"/>
    </row>
    <row r="6970" spans="3:3">
      <c r="C6970" s="3"/>
    </row>
    <row r="6971" spans="3:3">
      <c r="C6971" s="3"/>
    </row>
    <row r="6972" spans="3:3">
      <c r="C6972" s="3"/>
    </row>
    <row r="6973" spans="3:3">
      <c r="C6973" s="3"/>
    </row>
    <row r="6974" spans="3:3">
      <c r="C6974" s="3"/>
    </row>
    <row r="6975" spans="3:3">
      <c r="C6975" s="3"/>
    </row>
    <row r="6976" spans="3:3">
      <c r="C6976" s="3"/>
    </row>
    <row r="6977" spans="3:3">
      <c r="C6977" s="3"/>
    </row>
    <row r="6978" spans="3:3">
      <c r="C6978" s="3"/>
    </row>
    <row r="6979" spans="3:3">
      <c r="C6979" s="3"/>
    </row>
    <row r="6980" spans="3:3">
      <c r="C6980" s="3"/>
    </row>
    <row r="6981" spans="3:3">
      <c r="C6981" s="3"/>
    </row>
    <row r="6982" spans="3:3">
      <c r="C6982" s="3"/>
    </row>
    <row r="6983" spans="3:3">
      <c r="C6983" s="3"/>
    </row>
    <row r="6984" spans="3:3">
      <c r="C6984" s="3"/>
    </row>
    <row r="6985" spans="3:3">
      <c r="C6985" s="3"/>
    </row>
    <row r="6986" spans="3:3">
      <c r="C6986" s="3"/>
    </row>
    <row r="6987" spans="3:3">
      <c r="C6987" s="3"/>
    </row>
    <row r="6988" spans="3:3">
      <c r="C6988" s="3"/>
    </row>
    <row r="6989" spans="3:3">
      <c r="C6989" s="3"/>
    </row>
    <row r="6990" spans="3:3">
      <c r="C6990" s="3"/>
    </row>
    <row r="6991" spans="3:3">
      <c r="C6991" s="3"/>
    </row>
    <row r="6992" spans="3:3">
      <c r="C6992" s="3"/>
    </row>
    <row r="6993" spans="3:3">
      <c r="C6993" s="3"/>
    </row>
    <row r="6994" spans="3:3">
      <c r="C6994" s="3"/>
    </row>
    <row r="6995" spans="3:3">
      <c r="C6995" s="3"/>
    </row>
    <row r="6996" spans="3:3">
      <c r="C6996" s="3"/>
    </row>
    <row r="6997" spans="3:3">
      <c r="C6997" s="3"/>
    </row>
    <row r="6998" spans="3:3">
      <c r="C6998" s="3"/>
    </row>
    <row r="6999" spans="3:3">
      <c r="C6999" s="3"/>
    </row>
    <row r="7000" spans="3:3">
      <c r="C7000" s="3"/>
    </row>
    <row r="7001" spans="3:3">
      <c r="C7001" s="3"/>
    </row>
    <row r="7002" spans="3:3">
      <c r="C7002" s="3"/>
    </row>
    <row r="7003" spans="3:3">
      <c r="C7003" s="3"/>
    </row>
    <row r="7004" spans="3:3">
      <c r="C7004" s="3"/>
    </row>
    <row r="7005" spans="3:3">
      <c r="C7005" s="3"/>
    </row>
    <row r="7006" spans="3:3">
      <c r="C7006" s="3"/>
    </row>
    <row r="7007" spans="3:3">
      <c r="C7007" s="3"/>
    </row>
    <row r="7008" spans="3:3">
      <c r="C7008" s="3"/>
    </row>
    <row r="7009" spans="3:3">
      <c r="C7009" s="3"/>
    </row>
    <row r="7010" spans="3:3">
      <c r="C7010" s="3"/>
    </row>
    <row r="7011" spans="3:3">
      <c r="C7011" s="3"/>
    </row>
    <row r="7012" spans="3:3">
      <c r="C7012" s="3"/>
    </row>
    <row r="7013" spans="3:3">
      <c r="C7013" s="3"/>
    </row>
    <row r="7014" spans="3:3">
      <c r="C7014" s="3"/>
    </row>
    <row r="7015" spans="3:3">
      <c r="C7015" s="3"/>
    </row>
    <row r="7016" spans="3:3">
      <c r="C7016" s="3"/>
    </row>
    <row r="7017" spans="3:3">
      <c r="C7017" s="3"/>
    </row>
    <row r="7018" spans="3:3">
      <c r="C7018" s="3"/>
    </row>
    <row r="7019" spans="3:3">
      <c r="C7019" s="3"/>
    </row>
    <row r="7020" spans="3:3">
      <c r="C7020" s="3"/>
    </row>
    <row r="7021" spans="3:3">
      <c r="C7021" s="3"/>
    </row>
    <row r="7022" spans="3:3">
      <c r="C7022" s="3"/>
    </row>
    <row r="7023" spans="3:3">
      <c r="C7023" s="3"/>
    </row>
    <row r="7024" spans="3:3">
      <c r="C7024" s="3"/>
    </row>
    <row r="7025" spans="3:3">
      <c r="C7025" s="3"/>
    </row>
    <row r="7026" spans="3:3">
      <c r="C7026" s="3"/>
    </row>
    <row r="7027" spans="3:3">
      <c r="C7027" s="3"/>
    </row>
    <row r="7028" spans="3:3">
      <c r="C7028" s="3"/>
    </row>
    <row r="7029" spans="3:3">
      <c r="C7029" s="3"/>
    </row>
    <row r="7030" spans="3:3">
      <c r="C7030" s="3"/>
    </row>
    <row r="7031" spans="3:3">
      <c r="C7031" s="3"/>
    </row>
    <row r="7032" spans="3:3">
      <c r="C7032" s="3"/>
    </row>
    <row r="7033" spans="3:3">
      <c r="C7033" s="3"/>
    </row>
    <row r="7034" spans="3:3">
      <c r="C7034" s="3"/>
    </row>
    <row r="7035" spans="3:3">
      <c r="C7035" s="3"/>
    </row>
    <row r="7036" spans="3:3">
      <c r="C7036" s="3"/>
    </row>
    <row r="7037" spans="3:3">
      <c r="C7037" s="3"/>
    </row>
    <row r="7038" spans="3:3">
      <c r="C7038" s="3"/>
    </row>
    <row r="7039" spans="3:3">
      <c r="C7039" s="3"/>
    </row>
    <row r="7040" spans="3:3">
      <c r="C7040" s="3"/>
    </row>
    <row r="7041" spans="3:3">
      <c r="C7041" s="3"/>
    </row>
    <row r="7042" spans="3:3">
      <c r="C7042" s="3"/>
    </row>
    <row r="7043" spans="3:3">
      <c r="C7043" s="3"/>
    </row>
    <row r="7044" spans="3:3">
      <c r="C7044" s="3"/>
    </row>
    <row r="7045" spans="3:3">
      <c r="C7045" s="3"/>
    </row>
    <row r="7046" spans="3:3">
      <c r="C7046" s="3"/>
    </row>
    <row r="7047" spans="3:3">
      <c r="C7047" s="3"/>
    </row>
    <row r="7048" spans="3:3">
      <c r="C7048" s="3"/>
    </row>
    <row r="7049" spans="3:3">
      <c r="C7049" s="3"/>
    </row>
    <row r="7050" spans="3:3">
      <c r="C7050" s="3"/>
    </row>
    <row r="7051" spans="3:3">
      <c r="C7051" s="3"/>
    </row>
    <row r="7052" spans="3:3">
      <c r="C7052" s="3"/>
    </row>
    <row r="7053" spans="3:3">
      <c r="C7053" s="3"/>
    </row>
    <row r="7054" spans="3:3">
      <c r="C7054" s="3"/>
    </row>
    <row r="7055" spans="3:3">
      <c r="C7055" s="3"/>
    </row>
    <row r="7056" spans="3:3">
      <c r="C7056" s="3"/>
    </row>
    <row r="7057" spans="3:3">
      <c r="C7057" s="3"/>
    </row>
    <row r="7058" spans="3:3">
      <c r="C7058" s="3"/>
    </row>
    <row r="7059" spans="3:3">
      <c r="C7059" s="3"/>
    </row>
    <row r="7060" spans="3:3">
      <c r="C7060" s="3"/>
    </row>
    <row r="7061" spans="3:3">
      <c r="C7061" s="3"/>
    </row>
    <row r="7062" spans="3:3">
      <c r="C7062" s="3"/>
    </row>
    <row r="7063" spans="3:3">
      <c r="C7063" s="3"/>
    </row>
    <row r="7064" spans="3:3">
      <c r="C7064" s="3"/>
    </row>
    <row r="7065" spans="3:3">
      <c r="C7065" s="3"/>
    </row>
    <row r="7066" spans="3:3">
      <c r="C7066" s="3"/>
    </row>
    <row r="7067" spans="3:3">
      <c r="C7067" s="3"/>
    </row>
    <row r="7068" spans="3:3">
      <c r="C7068" s="3"/>
    </row>
    <row r="7069" spans="3:3">
      <c r="C7069" s="3"/>
    </row>
    <row r="7070" spans="3:3">
      <c r="C7070" s="3"/>
    </row>
    <row r="7071" spans="3:3">
      <c r="C7071" s="3"/>
    </row>
    <row r="7072" spans="3:3">
      <c r="C7072" s="3"/>
    </row>
    <row r="7073" spans="3:3">
      <c r="C7073" s="3"/>
    </row>
    <row r="7074" spans="3:3">
      <c r="C7074" s="3"/>
    </row>
    <row r="7075" spans="3:3">
      <c r="C7075" s="3"/>
    </row>
    <row r="7076" spans="3:3">
      <c r="C7076" s="3"/>
    </row>
    <row r="7077" spans="3:3">
      <c r="C7077" s="3"/>
    </row>
    <row r="7078" spans="3:3">
      <c r="C7078" s="3"/>
    </row>
    <row r="7079" spans="3:3">
      <c r="C7079" s="3"/>
    </row>
    <row r="7080" spans="3:3">
      <c r="C7080" s="3"/>
    </row>
    <row r="7081" spans="3:3">
      <c r="C7081" s="3"/>
    </row>
    <row r="7082" spans="3:3">
      <c r="C7082" s="3"/>
    </row>
    <row r="7083" spans="3:3">
      <c r="C7083" s="3"/>
    </row>
    <row r="7084" spans="3:3">
      <c r="C7084" s="3"/>
    </row>
    <row r="7085" spans="3:3">
      <c r="C7085" s="3"/>
    </row>
    <row r="7086" spans="3:3">
      <c r="C7086" s="3"/>
    </row>
    <row r="7087" spans="3:3">
      <c r="C7087" s="3"/>
    </row>
    <row r="7088" spans="3:3">
      <c r="C7088" s="3"/>
    </row>
    <row r="7089" spans="3:3">
      <c r="C7089" s="3"/>
    </row>
    <row r="7090" spans="3:3">
      <c r="C7090" s="3"/>
    </row>
    <row r="7091" spans="3:3">
      <c r="C7091" s="3"/>
    </row>
    <row r="7092" spans="3:3">
      <c r="C7092" s="3"/>
    </row>
    <row r="7093" spans="3:3">
      <c r="C7093" s="3"/>
    </row>
    <row r="7094" spans="3:3">
      <c r="C7094" s="3"/>
    </row>
    <row r="7095" spans="3:3">
      <c r="C7095" s="3"/>
    </row>
    <row r="7096" spans="3:3">
      <c r="C7096" s="3"/>
    </row>
    <row r="7097" spans="3:3">
      <c r="C7097" s="3"/>
    </row>
    <row r="7098" spans="3:3">
      <c r="C7098" s="3"/>
    </row>
    <row r="7099" spans="3:3">
      <c r="C7099" s="3"/>
    </row>
    <row r="7100" spans="3:3">
      <c r="C7100" s="3"/>
    </row>
    <row r="7101" spans="3:3">
      <c r="C7101" s="3"/>
    </row>
    <row r="7102" spans="3:3">
      <c r="C7102" s="3"/>
    </row>
    <row r="7103" spans="3:3">
      <c r="C7103" s="3"/>
    </row>
    <row r="7104" spans="3:3">
      <c r="C7104" s="3"/>
    </row>
    <row r="7105" spans="3:3">
      <c r="C7105" s="3"/>
    </row>
    <row r="7106" spans="3:3">
      <c r="C7106" s="3"/>
    </row>
    <row r="7107" spans="3:3">
      <c r="C7107" s="3"/>
    </row>
    <row r="7108" spans="3:3">
      <c r="C7108" s="3"/>
    </row>
    <row r="7109" spans="3:3">
      <c r="C7109" s="3"/>
    </row>
    <row r="7110" spans="3:3">
      <c r="C7110" s="3"/>
    </row>
    <row r="7111" spans="3:3">
      <c r="C7111" s="3"/>
    </row>
    <row r="7112" spans="3:3">
      <c r="C7112" s="3"/>
    </row>
    <row r="7113" spans="3:3">
      <c r="C7113" s="3"/>
    </row>
    <row r="7114" spans="3:3">
      <c r="C7114" s="3"/>
    </row>
    <row r="7115" spans="3:3">
      <c r="C7115" s="3"/>
    </row>
    <row r="7116" spans="3:3">
      <c r="C7116" s="3"/>
    </row>
    <row r="7117" spans="3:3">
      <c r="C7117" s="3"/>
    </row>
    <row r="7118" spans="3:3">
      <c r="C7118" s="3"/>
    </row>
    <row r="7119" spans="3:3">
      <c r="C7119" s="3"/>
    </row>
    <row r="7120" spans="3:3">
      <c r="C7120" s="3"/>
    </row>
    <row r="7121" spans="3:3">
      <c r="C7121" s="3"/>
    </row>
    <row r="7122" spans="3:3">
      <c r="C7122" s="3"/>
    </row>
    <row r="7123" spans="3:3">
      <c r="C7123" s="3"/>
    </row>
    <row r="7124" spans="3:3">
      <c r="C7124" s="3"/>
    </row>
    <row r="7125" spans="3:3">
      <c r="C7125" s="3"/>
    </row>
    <row r="7126" spans="3:3">
      <c r="C7126" s="3"/>
    </row>
    <row r="7127" spans="3:3">
      <c r="C7127" s="3"/>
    </row>
    <row r="7128" spans="3:3">
      <c r="C7128" s="3"/>
    </row>
    <row r="7129" spans="3:3">
      <c r="C7129" s="3"/>
    </row>
    <row r="7130" spans="3:3">
      <c r="C7130" s="3"/>
    </row>
    <row r="7131" spans="3:3">
      <c r="C7131" s="3"/>
    </row>
    <row r="7132" spans="3:3">
      <c r="C7132" s="3"/>
    </row>
    <row r="7133" spans="3:3">
      <c r="C7133" s="3"/>
    </row>
    <row r="7134" spans="3:3">
      <c r="C7134" s="3"/>
    </row>
    <row r="7135" spans="3:3">
      <c r="C7135" s="3"/>
    </row>
    <row r="7136" spans="3:3">
      <c r="C7136" s="3"/>
    </row>
    <row r="7137" spans="3:3">
      <c r="C7137" s="3"/>
    </row>
    <row r="7138" spans="3:3">
      <c r="C7138" s="3"/>
    </row>
    <row r="7139" spans="3:3">
      <c r="C7139" s="3"/>
    </row>
    <row r="7140" spans="3:3">
      <c r="C7140" s="3"/>
    </row>
    <row r="7141" spans="3:3">
      <c r="C7141" s="3"/>
    </row>
    <row r="7142" spans="3:3">
      <c r="C7142" s="3"/>
    </row>
    <row r="7143" spans="3:3">
      <c r="C7143" s="3"/>
    </row>
    <row r="7144" spans="3:3">
      <c r="C7144" s="3"/>
    </row>
    <row r="7145" spans="3:3">
      <c r="C7145" s="3"/>
    </row>
    <row r="7146" spans="3:3">
      <c r="C7146" s="3"/>
    </row>
    <row r="7147" spans="3:3">
      <c r="C7147" s="3"/>
    </row>
    <row r="7148" spans="3:3">
      <c r="C7148" s="3"/>
    </row>
    <row r="7149" spans="3:3">
      <c r="C7149" s="3"/>
    </row>
    <row r="7150" spans="3:3">
      <c r="C7150" s="3"/>
    </row>
    <row r="7151" spans="3:3">
      <c r="C7151" s="3"/>
    </row>
    <row r="7152" spans="3:3">
      <c r="C7152" s="3"/>
    </row>
    <row r="7153" spans="3:3">
      <c r="C7153" s="3"/>
    </row>
    <row r="7154" spans="3:3">
      <c r="C7154" s="3"/>
    </row>
    <row r="7155" spans="3:3">
      <c r="C7155" s="3"/>
    </row>
    <row r="7156" spans="3:3">
      <c r="C7156" s="3"/>
    </row>
    <row r="7157" spans="3:3">
      <c r="C7157" s="3"/>
    </row>
    <row r="7158" spans="3:3">
      <c r="C7158" s="3"/>
    </row>
    <row r="7159" spans="3:3">
      <c r="C7159" s="3"/>
    </row>
    <row r="7160" spans="3:3">
      <c r="C7160" s="3"/>
    </row>
    <row r="7161" spans="3:3">
      <c r="C7161" s="3"/>
    </row>
    <row r="7162" spans="3:3">
      <c r="C7162" s="3"/>
    </row>
    <row r="7163" spans="3:3">
      <c r="C7163" s="3"/>
    </row>
    <row r="7164" spans="3:3">
      <c r="C7164" s="3"/>
    </row>
    <row r="7165" spans="3:3">
      <c r="C7165" s="3"/>
    </row>
    <row r="7166" spans="3:3">
      <c r="C7166" s="3"/>
    </row>
    <row r="7167" spans="3:3">
      <c r="C7167" s="3"/>
    </row>
    <row r="7168" spans="3:3">
      <c r="C7168" s="3"/>
    </row>
    <row r="7169" spans="3:3">
      <c r="C7169" s="3"/>
    </row>
    <row r="7170" spans="3:3">
      <c r="C7170" s="3"/>
    </row>
    <row r="7171" spans="3:3">
      <c r="C7171" s="3"/>
    </row>
    <row r="7172" spans="3:3">
      <c r="C7172" s="3"/>
    </row>
    <row r="7173" spans="3:3">
      <c r="C7173" s="3"/>
    </row>
    <row r="7174" spans="3:3">
      <c r="C7174" s="3"/>
    </row>
    <row r="7175" spans="3:3">
      <c r="C7175" s="3"/>
    </row>
    <row r="7176" spans="3:3">
      <c r="C7176" s="3"/>
    </row>
    <row r="7177" spans="3:3">
      <c r="C7177" s="3"/>
    </row>
    <row r="7178" spans="3:3">
      <c r="C7178" s="3"/>
    </row>
    <row r="7179" spans="3:3">
      <c r="C7179" s="3"/>
    </row>
    <row r="7180" spans="3:3">
      <c r="C7180" s="3"/>
    </row>
    <row r="7181" spans="3:3">
      <c r="C7181" s="3"/>
    </row>
    <row r="7182" spans="3:3">
      <c r="C7182" s="3"/>
    </row>
    <row r="7183" spans="3:3">
      <c r="C7183" s="3"/>
    </row>
    <row r="7184" spans="3:3">
      <c r="C7184" s="3"/>
    </row>
    <row r="7185" spans="3:3">
      <c r="C7185" s="3"/>
    </row>
    <row r="7186" spans="3:3">
      <c r="C7186" s="3"/>
    </row>
    <row r="7187" spans="3:3">
      <c r="C7187" s="3"/>
    </row>
    <row r="7188" spans="3:3">
      <c r="C7188" s="3"/>
    </row>
    <row r="7189" spans="3:3">
      <c r="C7189" s="3"/>
    </row>
    <row r="7190" spans="3:3">
      <c r="C7190" s="3"/>
    </row>
    <row r="7191" spans="3:3">
      <c r="C7191" s="3"/>
    </row>
    <row r="7192" spans="3:3">
      <c r="C7192" s="3"/>
    </row>
    <row r="7193" spans="3:3">
      <c r="C7193" s="3"/>
    </row>
    <row r="7194" spans="3:3">
      <c r="C7194" s="3"/>
    </row>
    <row r="7195" spans="3:3">
      <c r="C7195" s="3"/>
    </row>
    <row r="7196" spans="3:3">
      <c r="C7196" s="3"/>
    </row>
    <row r="7197" spans="3:3">
      <c r="C7197" s="3"/>
    </row>
    <row r="7198" spans="3:3">
      <c r="C7198" s="3"/>
    </row>
    <row r="7199" spans="3:3">
      <c r="C7199" s="3"/>
    </row>
    <row r="7200" spans="3:3">
      <c r="C7200" s="3"/>
    </row>
    <row r="7201" spans="3:3">
      <c r="C7201" s="3"/>
    </row>
    <row r="7202" spans="3:3">
      <c r="C7202" s="3"/>
    </row>
    <row r="7203" spans="3:3">
      <c r="C7203" s="3"/>
    </row>
    <row r="7204" spans="3:3">
      <c r="C7204" s="3"/>
    </row>
    <row r="7205" spans="3:3">
      <c r="C7205" s="3"/>
    </row>
    <row r="7206" spans="3:3">
      <c r="C7206" s="3"/>
    </row>
    <row r="7207" spans="3:3">
      <c r="C7207" s="3"/>
    </row>
    <row r="7208" spans="3:3">
      <c r="C7208" s="3"/>
    </row>
    <row r="7209" spans="3:3">
      <c r="C7209" s="3"/>
    </row>
    <row r="7210" spans="3:3">
      <c r="C7210" s="3"/>
    </row>
    <row r="7211" spans="3:3">
      <c r="C7211" s="3"/>
    </row>
    <row r="7212" spans="3:3">
      <c r="C7212" s="3"/>
    </row>
    <row r="7213" spans="3:3">
      <c r="C7213" s="3"/>
    </row>
    <row r="7214" spans="3:3">
      <c r="C7214" s="3"/>
    </row>
    <row r="7215" spans="3:3">
      <c r="C7215" s="3"/>
    </row>
    <row r="7216" spans="3:3">
      <c r="C7216" s="3"/>
    </row>
    <row r="7217" spans="3:3">
      <c r="C7217" s="3"/>
    </row>
    <row r="7218" spans="3:3">
      <c r="C7218" s="3"/>
    </row>
    <row r="7219" spans="3:3">
      <c r="C7219" s="3"/>
    </row>
    <row r="7220" spans="3:3">
      <c r="C7220" s="3"/>
    </row>
    <row r="7221" spans="3:3">
      <c r="C7221" s="3"/>
    </row>
    <row r="7222" spans="3:3">
      <c r="C7222" s="3"/>
    </row>
    <row r="7223" spans="3:3">
      <c r="C7223" s="3"/>
    </row>
    <row r="7224" spans="3:3">
      <c r="C7224" s="3"/>
    </row>
    <row r="7225" spans="3:3">
      <c r="C7225" s="3"/>
    </row>
    <row r="7226" spans="3:3">
      <c r="C7226" s="3"/>
    </row>
    <row r="7227" spans="3:3">
      <c r="C7227" s="3"/>
    </row>
    <row r="7228" spans="3:3">
      <c r="C7228" s="3"/>
    </row>
    <row r="7229" spans="3:3">
      <c r="C7229" s="3"/>
    </row>
    <row r="7230" spans="3:3">
      <c r="C7230" s="3"/>
    </row>
    <row r="7231" spans="3:3">
      <c r="C7231" s="3"/>
    </row>
    <row r="7232" spans="3:3">
      <c r="C7232" s="3"/>
    </row>
    <row r="7233" spans="3:3">
      <c r="C7233" s="3"/>
    </row>
    <row r="7234" spans="3:3">
      <c r="C7234" s="3"/>
    </row>
    <row r="7235" spans="3:3">
      <c r="C7235" s="3"/>
    </row>
    <row r="7236" spans="3:3">
      <c r="C7236" s="3"/>
    </row>
    <row r="7237" spans="3:3">
      <c r="C7237" s="3"/>
    </row>
    <row r="7238" spans="3:3">
      <c r="C7238" s="3"/>
    </row>
    <row r="7239" spans="3:3">
      <c r="C7239" s="3"/>
    </row>
    <row r="7240" spans="3:3">
      <c r="C7240" s="3"/>
    </row>
    <row r="7241" spans="3:3">
      <c r="C7241" s="3"/>
    </row>
    <row r="7242" spans="3:3">
      <c r="C7242" s="3"/>
    </row>
    <row r="7243" spans="3:3">
      <c r="C7243" s="3"/>
    </row>
    <row r="7244" spans="3:3">
      <c r="C7244" s="3"/>
    </row>
    <row r="7245" spans="3:3">
      <c r="C7245" s="3"/>
    </row>
    <row r="7246" spans="3:3">
      <c r="C7246" s="3"/>
    </row>
    <row r="7247" spans="3:3">
      <c r="C7247" s="3"/>
    </row>
    <row r="7248" spans="3:3">
      <c r="C7248" s="3"/>
    </row>
    <row r="7249" spans="3:3">
      <c r="C7249" s="3"/>
    </row>
    <row r="7250" spans="3:3">
      <c r="C7250" s="3"/>
    </row>
    <row r="7251" spans="3:3">
      <c r="C7251" s="3"/>
    </row>
    <row r="7252" spans="3:3">
      <c r="C7252" s="3"/>
    </row>
    <row r="7253" spans="3:3">
      <c r="C7253" s="3"/>
    </row>
    <row r="7254" spans="3:3">
      <c r="C7254" s="3"/>
    </row>
    <row r="7255" spans="3:3">
      <c r="C7255" s="3"/>
    </row>
    <row r="7256" spans="3:3">
      <c r="C7256" s="3"/>
    </row>
    <row r="7257" spans="3:3">
      <c r="C7257" s="3"/>
    </row>
    <row r="7258" spans="3:3">
      <c r="C7258" s="3"/>
    </row>
    <row r="7259" spans="3:3">
      <c r="C7259" s="3"/>
    </row>
    <row r="7260" spans="3:3">
      <c r="C7260" s="3"/>
    </row>
    <row r="7261" spans="3:3">
      <c r="C7261" s="3"/>
    </row>
    <row r="7262" spans="3:3">
      <c r="C7262" s="3"/>
    </row>
    <row r="7263" spans="3:3">
      <c r="C7263" s="3"/>
    </row>
    <row r="7264" spans="3:3">
      <c r="C7264" s="3"/>
    </row>
    <row r="7265" spans="3:3">
      <c r="C7265" s="3"/>
    </row>
    <row r="7266" spans="3:3">
      <c r="C7266" s="3"/>
    </row>
    <row r="7267" spans="3:3">
      <c r="C7267" s="3"/>
    </row>
    <row r="7268" spans="3:3">
      <c r="C7268" s="3"/>
    </row>
    <row r="7269" spans="3:3">
      <c r="C7269" s="3"/>
    </row>
    <row r="7270" spans="3:3">
      <c r="C7270" s="3"/>
    </row>
    <row r="7271" spans="3:3">
      <c r="C7271" s="3"/>
    </row>
    <row r="7272" spans="3:3">
      <c r="C7272" s="3"/>
    </row>
    <row r="7273" spans="3:3">
      <c r="C7273" s="3"/>
    </row>
    <row r="7274" spans="3:3">
      <c r="C7274" s="3"/>
    </row>
    <row r="7275" spans="3:3">
      <c r="C7275" s="3"/>
    </row>
    <row r="7276" spans="3:3">
      <c r="C7276" s="3"/>
    </row>
    <row r="7277" spans="3:3">
      <c r="C7277" s="3"/>
    </row>
    <row r="7278" spans="3:3">
      <c r="C7278" s="3"/>
    </row>
    <row r="7279" spans="3:3">
      <c r="C7279" s="3"/>
    </row>
    <row r="7280" spans="3:3">
      <c r="C7280" s="3"/>
    </row>
    <row r="7281" spans="3:3">
      <c r="C7281" s="3"/>
    </row>
    <row r="7282" spans="3:3">
      <c r="C7282" s="3"/>
    </row>
    <row r="7283" spans="3:3">
      <c r="C7283" s="3"/>
    </row>
    <row r="7284" spans="3:3">
      <c r="C7284" s="3"/>
    </row>
    <row r="7285" spans="3:3">
      <c r="C7285" s="3"/>
    </row>
    <row r="7286" spans="3:3">
      <c r="C7286" s="3"/>
    </row>
    <row r="7287" spans="3:3">
      <c r="C7287" s="3"/>
    </row>
    <row r="7288" spans="3:3">
      <c r="C7288" s="3"/>
    </row>
    <row r="7289" spans="3:3">
      <c r="C7289" s="3"/>
    </row>
    <row r="7290" spans="3:3">
      <c r="C7290" s="3"/>
    </row>
    <row r="7291" spans="3:3">
      <c r="C7291" s="3"/>
    </row>
    <row r="7292" spans="3:3">
      <c r="C7292" s="3"/>
    </row>
    <row r="7293" spans="3:3">
      <c r="C7293" s="3"/>
    </row>
    <row r="7294" spans="3:3">
      <c r="C7294" s="3"/>
    </row>
    <row r="7295" spans="3:3">
      <c r="C7295" s="3"/>
    </row>
    <row r="7296" spans="3:3">
      <c r="C7296" s="3"/>
    </row>
    <row r="7297" spans="3:3">
      <c r="C7297" s="3"/>
    </row>
    <row r="7298" spans="3:3">
      <c r="C7298" s="3"/>
    </row>
    <row r="7299" spans="3:3">
      <c r="C7299" s="3"/>
    </row>
    <row r="7300" spans="3:3">
      <c r="C7300" s="3"/>
    </row>
    <row r="7301" spans="3:3">
      <c r="C7301" s="3"/>
    </row>
    <row r="7302" spans="3:3">
      <c r="C7302" s="3"/>
    </row>
    <row r="7303" spans="3:3">
      <c r="C7303" s="3"/>
    </row>
    <row r="7304" spans="3:3">
      <c r="C7304" s="3"/>
    </row>
    <row r="7305" spans="3:3">
      <c r="C7305" s="3"/>
    </row>
    <row r="7306" spans="3:3">
      <c r="C7306" s="3"/>
    </row>
    <row r="7307" spans="3:3">
      <c r="C7307" s="3"/>
    </row>
    <row r="7308" spans="3:3">
      <c r="C7308" s="3"/>
    </row>
    <row r="7309" spans="3:3">
      <c r="C7309" s="3"/>
    </row>
    <row r="7310" spans="3:3">
      <c r="C7310" s="3"/>
    </row>
    <row r="7311" spans="3:3">
      <c r="C7311" s="3"/>
    </row>
    <row r="7312" spans="3:3">
      <c r="C7312" s="3"/>
    </row>
    <row r="7313" spans="3:3">
      <c r="C7313" s="3"/>
    </row>
    <row r="7314" spans="3:3">
      <c r="C7314" s="3"/>
    </row>
    <row r="7315" spans="3:3">
      <c r="C7315" s="3"/>
    </row>
    <row r="7316" spans="3:3">
      <c r="C7316" s="3"/>
    </row>
    <row r="7317" spans="3:3">
      <c r="C7317" s="3"/>
    </row>
    <row r="7318" spans="3:3">
      <c r="C7318" s="3"/>
    </row>
    <row r="7319" spans="3:3">
      <c r="C7319" s="3"/>
    </row>
    <row r="7320" spans="3:3">
      <c r="C7320" s="3"/>
    </row>
    <row r="7321" spans="3:3">
      <c r="C7321" s="3"/>
    </row>
    <row r="7322" spans="3:3">
      <c r="C7322" s="3"/>
    </row>
    <row r="7323" spans="3:3">
      <c r="C7323" s="3"/>
    </row>
    <row r="7324" spans="3:3">
      <c r="C7324" s="3"/>
    </row>
    <row r="7325" spans="3:3">
      <c r="C7325" s="3"/>
    </row>
    <row r="7326" spans="3:3">
      <c r="C7326" s="3"/>
    </row>
    <row r="7327" spans="3:3">
      <c r="C7327" s="3"/>
    </row>
    <row r="7328" spans="3:3">
      <c r="C7328" s="3"/>
    </row>
    <row r="7329" spans="3:3">
      <c r="C7329" s="3"/>
    </row>
    <row r="7330" spans="3:3">
      <c r="C7330" s="3"/>
    </row>
    <row r="7331" spans="3:3">
      <c r="C7331" s="3"/>
    </row>
    <row r="7332" spans="3:3">
      <c r="C7332" s="3"/>
    </row>
    <row r="7333" spans="3:3">
      <c r="C7333" s="3"/>
    </row>
    <row r="7334" spans="3:3">
      <c r="C7334" s="3"/>
    </row>
    <row r="7335" spans="3:3">
      <c r="C7335" s="3"/>
    </row>
    <row r="7336" spans="3:3">
      <c r="C7336" s="3"/>
    </row>
    <row r="7337" spans="3:3">
      <c r="C7337" s="3"/>
    </row>
    <row r="7338" spans="3:3">
      <c r="C7338" s="3"/>
    </row>
    <row r="7339" spans="3:3">
      <c r="C7339" s="3"/>
    </row>
    <row r="7340" spans="3:3">
      <c r="C7340" s="3"/>
    </row>
    <row r="7341" spans="3:3">
      <c r="C7341" s="3"/>
    </row>
    <row r="7342" spans="3:3">
      <c r="C7342" s="3"/>
    </row>
    <row r="7343" spans="3:3">
      <c r="C7343" s="3"/>
    </row>
    <row r="7344" spans="3:3">
      <c r="C7344" s="3"/>
    </row>
    <row r="7345" spans="3:3">
      <c r="C7345" s="3"/>
    </row>
    <row r="7346" spans="3:3">
      <c r="C7346" s="3"/>
    </row>
    <row r="7347" spans="3:3">
      <c r="C7347" s="3"/>
    </row>
    <row r="7348" spans="3:3">
      <c r="C7348" s="3"/>
    </row>
    <row r="7349" spans="3:3">
      <c r="C7349" s="3"/>
    </row>
    <row r="7350" spans="3:3">
      <c r="C7350" s="3"/>
    </row>
    <row r="7351" spans="3:3">
      <c r="C7351" s="3"/>
    </row>
    <row r="7352" spans="3:3">
      <c r="C7352" s="3"/>
    </row>
    <row r="7353" spans="3:3">
      <c r="C7353" s="3"/>
    </row>
    <row r="7354" spans="3:3">
      <c r="C7354" s="3"/>
    </row>
    <row r="7355" spans="3:3">
      <c r="C7355" s="3"/>
    </row>
    <row r="7356" spans="3:3">
      <c r="C7356" s="3"/>
    </row>
    <row r="7357" spans="3:3">
      <c r="C7357" s="3"/>
    </row>
    <row r="7358" spans="3:3">
      <c r="C7358" s="3"/>
    </row>
    <row r="7359" spans="3:3">
      <c r="C7359" s="3"/>
    </row>
    <row r="7360" spans="3:3">
      <c r="C7360" s="3"/>
    </row>
    <row r="7361" spans="3:3">
      <c r="C7361" s="3"/>
    </row>
    <row r="7362" spans="3:3">
      <c r="C7362" s="3"/>
    </row>
    <row r="7363" spans="3:3">
      <c r="C7363" s="3"/>
    </row>
    <row r="7364" spans="3:3">
      <c r="C7364" s="3"/>
    </row>
    <row r="7365" spans="3:3">
      <c r="C7365" s="3"/>
    </row>
    <row r="7366" spans="3:3">
      <c r="C7366" s="3"/>
    </row>
    <row r="7367" spans="3:3">
      <c r="C7367" s="3"/>
    </row>
    <row r="7368" spans="3:3">
      <c r="C7368" s="3"/>
    </row>
    <row r="7369" spans="3:3">
      <c r="C7369" s="3"/>
    </row>
    <row r="7370" spans="3:3">
      <c r="C7370" s="3"/>
    </row>
    <row r="7371" spans="3:3">
      <c r="C7371" s="3"/>
    </row>
    <row r="7372" spans="3:3">
      <c r="C7372" s="3"/>
    </row>
    <row r="7373" spans="3:3">
      <c r="C7373" s="3"/>
    </row>
    <row r="7374" spans="3:3">
      <c r="C7374" s="3"/>
    </row>
    <row r="7375" spans="3:3">
      <c r="C7375" s="3"/>
    </row>
    <row r="7376" spans="3:3">
      <c r="C7376" s="3"/>
    </row>
    <row r="7377" spans="3:3">
      <c r="C7377" s="3"/>
    </row>
    <row r="7378" spans="3:3">
      <c r="C7378" s="3"/>
    </row>
    <row r="7379" spans="3:3">
      <c r="C7379" s="3"/>
    </row>
    <row r="7380" spans="3:3">
      <c r="C7380" s="3"/>
    </row>
    <row r="7381" spans="3:3">
      <c r="C7381" s="3"/>
    </row>
    <row r="7382" spans="3:3">
      <c r="C7382" s="3"/>
    </row>
    <row r="7383" spans="3:3">
      <c r="C7383" s="3"/>
    </row>
    <row r="7384" spans="3:3">
      <c r="C7384" s="3"/>
    </row>
    <row r="7385" spans="3:3">
      <c r="C7385" s="3"/>
    </row>
    <row r="7386" spans="3:3">
      <c r="C7386" s="3"/>
    </row>
    <row r="7387" spans="3:3">
      <c r="C7387" s="3"/>
    </row>
    <row r="7388" spans="3:3">
      <c r="C7388" s="3"/>
    </row>
    <row r="7389" spans="3:3">
      <c r="C7389" s="3"/>
    </row>
    <row r="7390" spans="3:3">
      <c r="C7390" s="3"/>
    </row>
    <row r="7391" spans="3:3">
      <c r="C7391" s="3"/>
    </row>
    <row r="7392" spans="3:3">
      <c r="C7392" s="3"/>
    </row>
    <row r="7393" spans="3:3">
      <c r="C7393" s="3"/>
    </row>
    <row r="7394" spans="3:3">
      <c r="C7394" s="3"/>
    </row>
    <row r="7395" spans="3:3">
      <c r="C7395" s="3"/>
    </row>
    <row r="7396" spans="3:3">
      <c r="C7396" s="3"/>
    </row>
    <row r="7397" spans="3:3">
      <c r="C7397" s="3"/>
    </row>
    <row r="7398" spans="3:3">
      <c r="C7398" s="3"/>
    </row>
    <row r="7399" spans="3:3">
      <c r="C7399" s="3"/>
    </row>
    <row r="7400" spans="3:3">
      <c r="C7400" s="3"/>
    </row>
    <row r="7401" spans="3:3">
      <c r="C7401" s="3"/>
    </row>
    <row r="7402" spans="3:3">
      <c r="C7402" s="3"/>
    </row>
    <row r="7403" spans="3:3">
      <c r="C7403" s="3"/>
    </row>
    <row r="7404" spans="3:3">
      <c r="C7404" s="3"/>
    </row>
    <row r="7405" spans="3:3">
      <c r="C7405" s="3"/>
    </row>
    <row r="7406" spans="3:3">
      <c r="C7406" s="3"/>
    </row>
    <row r="7407" spans="3:3">
      <c r="C7407" s="3"/>
    </row>
    <row r="7408" spans="3:3">
      <c r="C7408" s="3"/>
    </row>
    <row r="7409" spans="3:3">
      <c r="C7409" s="3"/>
    </row>
    <row r="7410" spans="3:3">
      <c r="C7410" s="3"/>
    </row>
    <row r="7411" spans="3:3">
      <c r="C7411" s="3"/>
    </row>
    <row r="7412" spans="3:3">
      <c r="C7412" s="3"/>
    </row>
    <row r="7413" spans="3:3">
      <c r="C7413" s="3"/>
    </row>
    <row r="7414" spans="3:3">
      <c r="C7414" s="3"/>
    </row>
    <row r="7415" spans="3:3">
      <c r="C7415" s="3"/>
    </row>
    <row r="7416" spans="3:3">
      <c r="C7416" s="3"/>
    </row>
    <row r="7417" spans="3:3">
      <c r="C7417" s="3"/>
    </row>
    <row r="7418" spans="3:3">
      <c r="C7418" s="3"/>
    </row>
    <row r="7419" spans="3:3">
      <c r="C7419" s="3"/>
    </row>
    <row r="7420" spans="3:3">
      <c r="C7420" s="3"/>
    </row>
    <row r="7421" spans="3:3">
      <c r="C7421" s="3"/>
    </row>
    <row r="7422" spans="3:3">
      <c r="C7422" s="3"/>
    </row>
    <row r="7423" spans="3:3">
      <c r="C7423" s="3"/>
    </row>
    <row r="7424" spans="3:3">
      <c r="C7424" s="3"/>
    </row>
    <row r="7425" spans="3:3">
      <c r="C7425" s="3"/>
    </row>
    <row r="7426" spans="3:3">
      <c r="C7426" s="3"/>
    </row>
    <row r="7427" spans="3:3">
      <c r="C7427" s="3"/>
    </row>
    <row r="7428" spans="3:3">
      <c r="C7428" s="3"/>
    </row>
    <row r="7429" spans="3:3">
      <c r="C7429" s="3"/>
    </row>
    <row r="7430" spans="3:3">
      <c r="C7430" s="3"/>
    </row>
    <row r="7431" spans="3:3">
      <c r="C7431" s="3"/>
    </row>
    <row r="7432" spans="3:3">
      <c r="C7432" s="3"/>
    </row>
    <row r="7433" spans="3:3">
      <c r="C7433" s="3"/>
    </row>
    <row r="7434" spans="3:3">
      <c r="C7434" s="3"/>
    </row>
    <row r="7435" spans="3:3">
      <c r="C7435" s="3"/>
    </row>
    <row r="7436" spans="3:3">
      <c r="C7436" s="3"/>
    </row>
    <row r="7437" spans="3:3">
      <c r="C7437" s="3"/>
    </row>
    <row r="7438" spans="3:3">
      <c r="C7438" s="3"/>
    </row>
    <row r="7439" spans="3:3">
      <c r="C7439" s="3"/>
    </row>
    <row r="7440" spans="3:3">
      <c r="C7440" s="3"/>
    </row>
    <row r="7441" spans="3:3">
      <c r="C7441" s="3"/>
    </row>
    <row r="7442" spans="3:3">
      <c r="C7442" s="3"/>
    </row>
    <row r="7443" spans="3:3">
      <c r="C7443" s="3"/>
    </row>
    <row r="7444" spans="3:3">
      <c r="C7444" s="3"/>
    </row>
    <row r="7445" spans="3:3">
      <c r="C7445" s="3"/>
    </row>
    <row r="7446" spans="3:3">
      <c r="C7446" s="3"/>
    </row>
    <row r="7447" spans="3:3">
      <c r="C7447" s="3"/>
    </row>
    <row r="7448" spans="3:3">
      <c r="C7448" s="3"/>
    </row>
    <row r="7449" spans="3:3">
      <c r="C7449" s="3"/>
    </row>
    <row r="7450" spans="3:3">
      <c r="C7450" s="3"/>
    </row>
    <row r="7451" spans="3:3">
      <c r="C7451" s="3"/>
    </row>
    <row r="7452" spans="3:3">
      <c r="C7452" s="3"/>
    </row>
    <row r="7453" spans="3:3">
      <c r="C7453" s="3"/>
    </row>
    <row r="7454" spans="3:3">
      <c r="C7454" s="3"/>
    </row>
    <row r="7455" spans="3:3">
      <c r="C7455" s="3"/>
    </row>
    <row r="7456" spans="3:3">
      <c r="C7456" s="3"/>
    </row>
    <row r="7457" spans="3:3">
      <c r="C7457" s="3"/>
    </row>
    <row r="7458" spans="3:3">
      <c r="C7458" s="3"/>
    </row>
    <row r="7459" spans="3:3">
      <c r="C7459" s="3"/>
    </row>
    <row r="7460" spans="3:3">
      <c r="C7460" s="3"/>
    </row>
    <row r="7461" spans="3:3">
      <c r="C7461" s="3"/>
    </row>
    <row r="7462" spans="3:3">
      <c r="C7462" s="3"/>
    </row>
    <row r="7463" spans="3:3">
      <c r="C7463" s="3"/>
    </row>
    <row r="7464" spans="3:3">
      <c r="C7464" s="3"/>
    </row>
    <row r="7465" spans="3:3">
      <c r="C7465" s="3"/>
    </row>
    <row r="7466" spans="3:3">
      <c r="C7466" s="3"/>
    </row>
    <row r="7467" spans="3:3">
      <c r="C7467" s="3"/>
    </row>
    <row r="7468" spans="3:3">
      <c r="C7468" s="3"/>
    </row>
    <row r="7469" spans="3:3">
      <c r="C7469" s="3"/>
    </row>
    <row r="7470" spans="3:3">
      <c r="C7470" s="3"/>
    </row>
    <row r="7471" spans="3:3">
      <c r="C7471" s="3"/>
    </row>
    <row r="7472" spans="3:3">
      <c r="C7472" s="3"/>
    </row>
    <row r="7473" spans="3:3">
      <c r="C7473" s="3"/>
    </row>
    <row r="7474" spans="3:3">
      <c r="C7474" s="3"/>
    </row>
    <row r="7475" spans="3:3">
      <c r="C7475" s="3"/>
    </row>
    <row r="7476" spans="3:3">
      <c r="C7476" s="3"/>
    </row>
    <row r="7477" spans="3:3">
      <c r="C7477" s="3"/>
    </row>
    <row r="7478" spans="3:3">
      <c r="C7478" s="3"/>
    </row>
    <row r="7479" spans="3:3">
      <c r="C7479" s="3"/>
    </row>
    <row r="7480" spans="3:3">
      <c r="C7480" s="3"/>
    </row>
    <row r="7481" spans="3:3">
      <c r="C7481" s="3"/>
    </row>
    <row r="7482" spans="3:3">
      <c r="C7482" s="3"/>
    </row>
    <row r="7483" spans="3:3">
      <c r="C7483" s="3"/>
    </row>
    <row r="7484" spans="3:3">
      <c r="C7484" s="3"/>
    </row>
    <row r="7485" spans="3:3">
      <c r="C7485" s="3"/>
    </row>
    <row r="7486" spans="3:3">
      <c r="C7486" s="3"/>
    </row>
    <row r="7487" spans="3:3">
      <c r="C7487" s="3"/>
    </row>
    <row r="7488" spans="3:3">
      <c r="C7488" s="3"/>
    </row>
    <row r="7489" spans="3:3">
      <c r="C7489" s="3"/>
    </row>
    <row r="7490" spans="3:3">
      <c r="C7490" s="3"/>
    </row>
    <row r="7491" spans="3:3">
      <c r="C7491" s="3"/>
    </row>
    <row r="7492" spans="3:3">
      <c r="C7492" s="3"/>
    </row>
    <row r="7493" spans="3:3">
      <c r="C7493" s="3"/>
    </row>
    <row r="7494" spans="3:3">
      <c r="C7494" s="3"/>
    </row>
    <row r="7495" spans="3:3">
      <c r="C7495" s="3"/>
    </row>
    <row r="7496" spans="3:3">
      <c r="C7496" s="3"/>
    </row>
    <row r="7497" spans="3:3">
      <c r="C7497" s="3"/>
    </row>
    <row r="7498" spans="3:3">
      <c r="C7498" s="3"/>
    </row>
    <row r="7499" spans="3:3">
      <c r="C7499" s="3"/>
    </row>
    <row r="7500" spans="3:3">
      <c r="C7500" s="3"/>
    </row>
    <row r="7501" spans="3:3">
      <c r="C7501" s="3"/>
    </row>
    <row r="7502" spans="3:3">
      <c r="C7502" s="3"/>
    </row>
    <row r="7503" spans="3:3">
      <c r="C7503" s="3"/>
    </row>
    <row r="7504" spans="3:3">
      <c r="C7504" s="3"/>
    </row>
    <row r="7505" spans="3:3">
      <c r="C7505" s="3"/>
    </row>
    <row r="7506" spans="3:3">
      <c r="C7506" s="3"/>
    </row>
    <row r="7507" spans="3:3">
      <c r="C7507" s="3"/>
    </row>
    <row r="7508" spans="3:3">
      <c r="C7508" s="3"/>
    </row>
    <row r="7509" spans="3:3">
      <c r="C7509" s="3"/>
    </row>
    <row r="7510" spans="3:3">
      <c r="C7510" s="3"/>
    </row>
    <row r="7511" spans="3:3">
      <c r="C7511" s="3"/>
    </row>
    <row r="7512" spans="3:3">
      <c r="C7512" s="3"/>
    </row>
    <row r="7513" spans="3:3">
      <c r="C7513" s="3"/>
    </row>
    <row r="7514" spans="3:3">
      <c r="C7514" s="3"/>
    </row>
    <row r="7515" spans="3:3">
      <c r="C7515" s="3"/>
    </row>
    <row r="7516" spans="3:3">
      <c r="C7516" s="3"/>
    </row>
    <row r="7517" spans="3:3">
      <c r="C7517" s="3"/>
    </row>
    <row r="7518" spans="3:3">
      <c r="C7518" s="3"/>
    </row>
    <row r="7519" spans="3:3">
      <c r="C7519" s="3"/>
    </row>
    <row r="7520" spans="3:3">
      <c r="C7520" s="3"/>
    </row>
    <row r="7521" spans="3:3">
      <c r="C7521" s="3"/>
    </row>
    <row r="7522" spans="3:3">
      <c r="C7522" s="3"/>
    </row>
    <row r="7523" spans="3:3">
      <c r="C7523" s="3"/>
    </row>
    <row r="7524" spans="3:3">
      <c r="C7524" s="3"/>
    </row>
    <row r="7525" spans="3:3">
      <c r="C7525" s="3"/>
    </row>
    <row r="7526" spans="3:3">
      <c r="C7526" s="3"/>
    </row>
    <row r="7527" spans="3:3">
      <c r="C7527" s="3"/>
    </row>
    <row r="7528" spans="3:3">
      <c r="C7528" s="3"/>
    </row>
    <row r="7529" spans="3:3">
      <c r="C7529" s="3"/>
    </row>
    <row r="7530" spans="3:3">
      <c r="C7530" s="3"/>
    </row>
    <row r="7531" spans="3:3">
      <c r="C7531" s="3"/>
    </row>
    <row r="7532" spans="3:3">
      <c r="C7532" s="3"/>
    </row>
    <row r="7533" spans="3:3">
      <c r="C7533" s="3"/>
    </row>
    <row r="7534" spans="3:3">
      <c r="C7534" s="3"/>
    </row>
    <row r="7535" spans="3:3">
      <c r="C7535" s="3"/>
    </row>
    <row r="7536" spans="3:3">
      <c r="C7536" s="3"/>
    </row>
    <row r="7537" spans="3:3">
      <c r="C7537" s="3"/>
    </row>
    <row r="7538" spans="3:3">
      <c r="C7538" s="3"/>
    </row>
    <row r="7539" spans="3:3">
      <c r="C7539" s="3"/>
    </row>
    <row r="7540" spans="3:3">
      <c r="C7540" s="3"/>
    </row>
    <row r="7541" spans="3:3">
      <c r="C7541" s="3"/>
    </row>
    <row r="7542" spans="3:3">
      <c r="C7542" s="3"/>
    </row>
    <row r="7543" spans="3:3">
      <c r="C7543" s="3"/>
    </row>
    <row r="7544" spans="3:3">
      <c r="C7544" s="3"/>
    </row>
    <row r="7545" spans="3:3">
      <c r="C7545" s="3"/>
    </row>
    <row r="7546" spans="3:3">
      <c r="C7546" s="3"/>
    </row>
    <row r="7547" spans="3:3">
      <c r="C7547" s="3"/>
    </row>
    <row r="7548" spans="3:3">
      <c r="C7548" s="3"/>
    </row>
    <row r="7549" spans="3:3">
      <c r="C7549" s="3"/>
    </row>
    <row r="7550" spans="3:3">
      <c r="C7550" s="3"/>
    </row>
    <row r="7551" spans="3:3">
      <c r="C7551" s="3"/>
    </row>
    <row r="7552" spans="3:3">
      <c r="C7552" s="3"/>
    </row>
    <row r="7553" spans="3:3">
      <c r="C7553" s="3"/>
    </row>
    <row r="7554" spans="3:3">
      <c r="C7554" s="3"/>
    </row>
    <row r="7555" spans="3:3">
      <c r="C7555" s="3"/>
    </row>
    <row r="7556" spans="3:3">
      <c r="C7556" s="3"/>
    </row>
    <row r="7557" spans="3:3">
      <c r="C7557" s="3"/>
    </row>
    <row r="7558" spans="3:3">
      <c r="C7558" s="3"/>
    </row>
    <row r="7559" spans="3:3">
      <c r="C7559" s="3"/>
    </row>
    <row r="7560" spans="3:3">
      <c r="C7560" s="3"/>
    </row>
    <row r="7561" spans="3:3">
      <c r="C7561" s="3"/>
    </row>
    <row r="7562" spans="3:3">
      <c r="C7562" s="3"/>
    </row>
    <row r="7563" spans="3:3">
      <c r="C7563" s="3"/>
    </row>
    <row r="7564" spans="3:3">
      <c r="C7564" s="3"/>
    </row>
    <row r="7565" spans="3:3">
      <c r="C7565" s="3"/>
    </row>
    <row r="7566" spans="3:3">
      <c r="C7566" s="3"/>
    </row>
    <row r="7567" spans="3:3">
      <c r="C7567" s="3"/>
    </row>
    <row r="7568" spans="3:3">
      <c r="C7568" s="3"/>
    </row>
    <row r="7569" spans="3:3">
      <c r="C7569" s="3"/>
    </row>
    <row r="7570" spans="3:3">
      <c r="C7570" s="3"/>
    </row>
    <row r="7571" spans="3:3">
      <c r="C7571" s="3"/>
    </row>
    <row r="7572" spans="3:3">
      <c r="C7572" s="3"/>
    </row>
    <row r="7573" spans="3:3">
      <c r="C7573" s="3"/>
    </row>
    <row r="7574" spans="3:3">
      <c r="C7574" s="3"/>
    </row>
    <row r="7575" spans="3:3">
      <c r="C7575" s="3"/>
    </row>
    <row r="7576" spans="3:3">
      <c r="C7576" s="3"/>
    </row>
    <row r="7577" spans="3:3">
      <c r="C7577" s="3"/>
    </row>
    <row r="7578" spans="3:3">
      <c r="C7578" s="3"/>
    </row>
    <row r="7579" spans="3:3">
      <c r="C7579" s="3"/>
    </row>
    <row r="7580" spans="3:3">
      <c r="C7580" s="3"/>
    </row>
    <row r="7581" spans="3:3">
      <c r="C7581" s="3"/>
    </row>
    <row r="7582" spans="3:3">
      <c r="C7582" s="3"/>
    </row>
    <row r="7583" spans="3:3">
      <c r="C7583" s="3"/>
    </row>
    <row r="7584" spans="3:3">
      <c r="C7584" s="3"/>
    </row>
    <row r="7585" spans="3:3">
      <c r="C7585" s="3"/>
    </row>
    <row r="7586" spans="3:3">
      <c r="C7586" s="3"/>
    </row>
    <row r="7587" spans="3:3">
      <c r="C7587" s="3"/>
    </row>
    <row r="7588" spans="3:3">
      <c r="C7588" s="3"/>
    </row>
    <row r="7589" spans="3:3">
      <c r="C7589" s="3"/>
    </row>
    <row r="7590" spans="3:3">
      <c r="C7590" s="3"/>
    </row>
    <row r="7591" spans="3:3">
      <c r="C7591" s="3"/>
    </row>
    <row r="7592" spans="3:3">
      <c r="C7592" s="3"/>
    </row>
    <row r="7593" spans="3:3">
      <c r="C7593" s="3"/>
    </row>
    <row r="7594" spans="3:3">
      <c r="C7594" s="3"/>
    </row>
    <row r="7595" spans="3:3">
      <c r="C7595" s="3"/>
    </row>
    <row r="7596" spans="3:3">
      <c r="C7596" s="3"/>
    </row>
    <row r="7597" spans="3:3">
      <c r="C7597" s="3"/>
    </row>
    <row r="7598" spans="3:3">
      <c r="C7598" s="3"/>
    </row>
    <row r="7599" spans="3:3">
      <c r="C7599" s="3"/>
    </row>
    <row r="7600" spans="3:3">
      <c r="C7600" s="3"/>
    </row>
    <row r="7601" spans="3:3">
      <c r="C7601" s="3"/>
    </row>
    <row r="7602" spans="3:3">
      <c r="C7602" s="3"/>
    </row>
    <row r="7603" spans="3:3">
      <c r="C7603" s="3"/>
    </row>
    <row r="7604" spans="3:3">
      <c r="C7604" s="3"/>
    </row>
    <row r="7605" spans="3:3">
      <c r="C7605" s="3"/>
    </row>
    <row r="7606" spans="3:3">
      <c r="C7606" s="3"/>
    </row>
    <row r="7607" spans="3:3">
      <c r="C7607" s="3"/>
    </row>
    <row r="7608" spans="3:3">
      <c r="C7608" s="3"/>
    </row>
    <row r="7609" spans="3:3">
      <c r="C7609" s="3"/>
    </row>
    <row r="7610" spans="3:3">
      <c r="C7610" s="3"/>
    </row>
    <row r="7611" spans="3:3">
      <c r="C7611" s="3"/>
    </row>
    <row r="7612" spans="3:3">
      <c r="C7612" s="3"/>
    </row>
    <row r="7613" spans="3:3">
      <c r="C7613" s="3"/>
    </row>
    <row r="7614" spans="3:3">
      <c r="C7614" s="3"/>
    </row>
    <row r="7615" spans="3:3">
      <c r="C7615" s="3"/>
    </row>
    <row r="7616" spans="3:3">
      <c r="C7616" s="3"/>
    </row>
    <row r="7617" spans="3:3">
      <c r="C7617" s="3"/>
    </row>
    <row r="7618" spans="3:3">
      <c r="C7618" s="3"/>
    </row>
    <row r="7619" spans="3:3">
      <c r="C7619" s="3"/>
    </row>
    <row r="7620" spans="3:3">
      <c r="C7620" s="3"/>
    </row>
    <row r="7621" spans="3:3">
      <c r="C7621" s="3"/>
    </row>
    <row r="7622" spans="3:3">
      <c r="C7622" s="3"/>
    </row>
    <row r="7623" spans="3:3">
      <c r="C7623" s="3"/>
    </row>
    <row r="7624" spans="3:3">
      <c r="C7624" s="3"/>
    </row>
    <row r="7625" spans="3:3">
      <c r="C7625" s="3"/>
    </row>
    <row r="7626" spans="3:3">
      <c r="C7626" s="3"/>
    </row>
    <row r="7627" spans="3:3">
      <c r="C7627" s="3"/>
    </row>
    <row r="7628" spans="3:3">
      <c r="C7628" s="3"/>
    </row>
    <row r="7629" spans="3:3">
      <c r="C7629" s="3"/>
    </row>
    <row r="7630" spans="3:3">
      <c r="C7630" s="3"/>
    </row>
    <row r="7631" spans="3:3">
      <c r="C7631" s="3"/>
    </row>
    <row r="7632" spans="3:3">
      <c r="C7632" s="3"/>
    </row>
    <row r="7633" spans="3:3">
      <c r="C7633" s="3"/>
    </row>
    <row r="7634" spans="3:3">
      <c r="C7634" s="3"/>
    </row>
    <row r="7635" spans="3:3">
      <c r="C7635" s="3"/>
    </row>
    <row r="7636" spans="3:3">
      <c r="C7636" s="3"/>
    </row>
    <row r="7637" spans="3:3">
      <c r="C7637" s="3"/>
    </row>
    <row r="7638" spans="3:3">
      <c r="C7638" s="3"/>
    </row>
    <row r="7639" spans="3:3">
      <c r="C7639" s="3"/>
    </row>
    <row r="7640" spans="3:3">
      <c r="C7640" s="3"/>
    </row>
    <row r="7641" spans="3:3">
      <c r="C7641" s="3"/>
    </row>
    <row r="7642" spans="3:3">
      <c r="C7642" s="3"/>
    </row>
    <row r="7643" spans="3:3">
      <c r="C7643" s="3"/>
    </row>
    <row r="7644" spans="3:3">
      <c r="C7644" s="3"/>
    </row>
    <row r="7645" spans="3:3">
      <c r="C7645" s="3"/>
    </row>
    <row r="7646" spans="3:3">
      <c r="C7646" s="3"/>
    </row>
    <row r="7647" spans="3:3">
      <c r="C7647" s="3"/>
    </row>
    <row r="7648" spans="3:3">
      <c r="C7648" s="3"/>
    </row>
    <row r="7649" spans="3:3">
      <c r="C7649" s="3"/>
    </row>
    <row r="7650" spans="3:3">
      <c r="C7650" s="3"/>
    </row>
    <row r="7651" spans="3:3">
      <c r="C7651" s="3"/>
    </row>
    <row r="7652" spans="3:3">
      <c r="C7652" s="3"/>
    </row>
    <row r="7653" spans="3:3">
      <c r="C7653" s="3"/>
    </row>
    <row r="7654" spans="3:3">
      <c r="C7654" s="3"/>
    </row>
    <row r="7655" spans="3:3">
      <c r="C7655" s="3"/>
    </row>
    <row r="7656" spans="3:3">
      <c r="C7656" s="3"/>
    </row>
    <row r="7657" spans="3:3">
      <c r="C7657" s="3"/>
    </row>
    <row r="7658" spans="3:3">
      <c r="C7658" s="3"/>
    </row>
    <row r="7659" spans="3:3">
      <c r="C7659" s="3"/>
    </row>
    <row r="7660" spans="3:3">
      <c r="C7660" s="3"/>
    </row>
    <row r="7661" spans="3:3">
      <c r="C7661" s="3"/>
    </row>
    <row r="7662" spans="3:3">
      <c r="C7662" s="3"/>
    </row>
    <row r="7663" spans="3:3">
      <c r="C7663" s="3"/>
    </row>
    <row r="7664" spans="3:3">
      <c r="C7664" s="3"/>
    </row>
    <row r="7665" spans="3:3">
      <c r="C7665" s="3"/>
    </row>
    <row r="7666" spans="3:3">
      <c r="C7666" s="3"/>
    </row>
    <row r="7667" spans="3:3">
      <c r="C7667" s="3"/>
    </row>
    <row r="7668" spans="3:3">
      <c r="C7668" s="3"/>
    </row>
    <row r="7669" spans="3:3">
      <c r="C7669" s="3"/>
    </row>
    <row r="7670" spans="3:3">
      <c r="C7670" s="3"/>
    </row>
    <row r="7671" spans="3:3">
      <c r="C7671" s="3"/>
    </row>
    <row r="7672" spans="3:3">
      <c r="C7672" s="3"/>
    </row>
    <row r="7673" spans="3:3">
      <c r="C7673" s="3"/>
    </row>
    <row r="7674" spans="3:3">
      <c r="C7674" s="3"/>
    </row>
    <row r="7675" spans="3:3">
      <c r="C7675" s="3"/>
    </row>
    <row r="7676" spans="3:3">
      <c r="C7676" s="3"/>
    </row>
    <row r="7677" spans="3:3">
      <c r="C7677" s="3"/>
    </row>
    <row r="7678" spans="3:3">
      <c r="C7678" s="3"/>
    </row>
    <row r="7679" spans="3:3">
      <c r="C7679" s="3"/>
    </row>
    <row r="7680" spans="3:3">
      <c r="C7680" s="3"/>
    </row>
    <row r="7681" spans="3:3">
      <c r="C7681" s="3"/>
    </row>
    <row r="7682" spans="3:3">
      <c r="C7682" s="3"/>
    </row>
    <row r="7683" spans="3:3">
      <c r="C7683" s="3"/>
    </row>
    <row r="7684" spans="3:3">
      <c r="C7684" s="3"/>
    </row>
    <row r="7685" spans="3:3">
      <c r="C7685" s="3"/>
    </row>
    <row r="7686" spans="3:3">
      <c r="C7686" s="3"/>
    </row>
    <row r="7687" spans="3:3">
      <c r="C7687" s="3"/>
    </row>
    <row r="7688" spans="3:3">
      <c r="C7688" s="3"/>
    </row>
    <row r="7689" spans="3:3">
      <c r="C7689" s="3"/>
    </row>
    <row r="7690" spans="3:3">
      <c r="C7690" s="3"/>
    </row>
    <row r="7691" spans="3:3">
      <c r="C7691" s="3"/>
    </row>
    <row r="7692" spans="3:3">
      <c r="C7692" s="3"/>
    </row>
    <row r="7693" spans="3:3">
      <c r="C7693" s="3"/>
    </row>
    <row r="7694" spans="3:3">
      <c r="C7694" s="3"/>
    </row>
    <row r="7695" spans="3:3">
      <c r="C7695" s="3"/>
    </row>
    <row r="7696" spans="3:3">
      <c r="C7696" s="3"/>
    </row>
    <row r="7697" spans="3:3">
      <c r="C7697" s="3"/>
    </row>
    <row r="7698" spans="3:3">
      <c r="C7698" s="3"/>
    </row>
    <row r="7699" spans="3:3">
      <c r="C7699" s="3"/>
    </row>
    <row r="7700" spans="3:3">
      <c r="C7700" s="3"/>
    </row>
    <row r="7701" spans="3:3">
      <c r="C7701" s="3"/>
    </row>
    <row r="7702" spans="3:3">
      <c r="C7702" s="3"/>
    </row>
    <row r="7703" spans="3:3">
      <c r="C7703" s="3"/>
    </row>
    <row r="7704" spans="3:3">
      <c r="C7704" s="3"/>
    </row>
    <row r="7705" spans="3:3">
      <c r="C7705" s="3"/>
    </row>
    <row r="7706" spans="3:3">
      <c r="C7706" s="3"/>
    </row>
    <row r="7707" spans="3:3">
      <c r="C7707" s="3"/>
    </row>
    <row r="7708" spans="3:3">
      <c r="C7708" s="3"/>
    </row>
    <row r="7709" spans="3:3">
      <c r="C7709" s="3"/>
    </row>
    <row r="7710" spans="3:3">
      <c r="C7710" s="3"/>
    </row>
    <row r="7711" spans="3:3">
      <c r="C7711" s="3"/>
    </row>
    <row r="7712" spans="3:3">
      <c r="C7712" s="3"/>
    </row>
    <row r="7713" spans="3:3">
      <c r="C7713" s="3"/>
    </row>
    <row r="7714" spans="3:3">
      <c r="C7714" s="3"/>
    </row>
    <row r="7715" spans="3:3">
      <c r="C7715" s="3"/>
    </row>
    <row r="7716" spans="3:3">
      <c r="C7716" s="3"/>
    </row>
    <row r="7717" spans="3:3">
      <c r="C7717" s="3"/>
    </row>
    <row r="7718" spans="3:3">
      <c r="C7718" s="3"/>
    </row>
    <row r="7719" spans="3:3">
      <c r="C7719" s="3"/>
    </row>
    <row r="7720" spans="3:3">
      <c r="C7720" s="3"/>
    </row>
    <row r="7721" spans="3:3">
      <c r="C7721" s="3"/>
    </row>
    <row r="7722" spans="3:3">
      <c r="C7722" s="3"/>
    </row>
    <row r="7723" spans="3:3">
      <c r="C7723" s="3"/>
    </row>
    <row r="7724" spans="3:3">
      <c r="C7724" s="3"/>
    </row>
    <row r="7725" spans="3:3">
      <c r="C7725" s="3"/>
    </row>
    <row r="7726" spans="3:3">
      <c r="C7726" s="3"/>
    </row>
    <row r="7727" spans="3:3">
      <c r="C7727" s="3"/>
    </row>
    <row r="7728" spans="3:3">
      <c r="C7728" s="3"/>
    </row>
    <row r="7729" spans="3:3">
      <c r="C7729" s="3"/>
    </row>
    <row r="7730" spans="3:3">
      <c r="C7730" s="3"/>
    </row>
    <row r="7731" spans="3:3">
      <c r="C7731" s="3"/>
    </row>
    <row r="7732" spans="3:3">
      <c r="C7732" s="3"/>
    </row>
    <row r="7733" spans="3:3">
      <c r="C7733" s="3"/>
    </row>
    <row r="7734" spans="3:3">
      <c r="C7734" s="3"/>
    </row>
    <row r="7735" spans="3:3">
      <c r="C7735" s="3"/>
    </row>
    <row r="7736" spans="3:3">
      <c r="C7736" s="3"/>
    </row>
    <row r="7737" spans="3:3">
      <c r="C7737" s="3"/>
    </row>
    <row r="7738" spans="3:3">
      <c r="C7738" s="3"/>
    </row>
    <row r="7739" spans="3:3">
      <c r="C7739" s="3"/>
    </row>
    <row r="7740" spans="3:3">
      <c r="C7740" s="3"/>
    </row>
    <row r="7741" spans="3:3">
      <c r="C7741" s="3"/>
    </row>
    <row r="7742" spans="3:3">
      <c r="C7742" s="3"/>
    </row>
    <row r="7743" spans="3:3">
      <c r="C7743" s="3"/>
    </row>
    <row r="7744" spans="3:3">
      <c r="C7744" s="3"/>
    </row>
    <row r="7745" spans="3:3">
      <c r="C7745" s="3"/>
    </row>
    <row r="7746" spans="3:3">
      <c r="C7746" s="3"/>
    </row>
    <row r="7747" spans="3:3">
      <c r="C7747" s="3"/>
    </row>
    <row r="7748" spans="3:3">
      <c r="C7748" s="3"/>
    </row>
    <row r="7749" spans="3:3">
      <c r="C7749" s="3"/>
    </row>
    <row r="7750" spans="3:3">
      <c r="C7750" s="3"/>
    </row>
    <row r="7751" spans="3:3">
      <c r="C7751" s="3"/>
    </row>
    <row r="7752" spans="3:3">
      <c r="C7752" s="3"/>
    </row>
    <row r="7753" spans="3:3">
      <c r="C7753" s="3"/>
    </row>
    <row r="7754" spans="3:3">
      <c r="C7754" s="3"/>
    </row>
    <row r="7755" spans="3:3">
      <c r="C7755" s="3"/>
    </row>
    <row r="7756" spans="3:3">
      <c r="C7756" s="3"/>
    </row>
    <row r="7757" spans="3:3">
      <c r="C7757" s="3"/>
    </row>
    <row r="7758" spans="3:3">
      <c r="C7758" s="3"/>
    </row>
    <row r="7759" spans="3:3">
      <c r="C7759" s="3"/>
    </row>
    <row r="7760" spans="3:3">
      <c r="C7760" s="3"/>
    </row>
    <row r="7761" spans="3:3">
      <c r="C7761" s="3"/>
    </row>
    <row r="7762" spans="3:3">
      <c r="C7762" s="3"/>
    </row>
    <row r="7763" spans="3:3">
      <c r="C7763" s="3"/>
    </row>
    <row r="7764" spans="3:3">
      <c r="C7764" s="3"/>
    </row>
    <row r="7765" spans="3:3">
      <c r="C7765" s="3"/>
    </row>
    <row r="7766" spans="3:3">
      <c r="C7766" s="3"/>
    </row>
    <row r="7767" spans="3:3">
      <c r="C7767" s="3"/>
    </row>
    <row r="7768" spans="3:3">
      <c r="C7768" s="3"/>
    </row>
    <row r="7769" spans="3:3">
      <c r="C7769" s="3"/>
    </row>
    <row r="7770" spans="3:3">
      <c r="C7770" s="3"/>
    </row>
    <row r="7771" spans="3:3">
      <c r="C7771" s="3"/>
    </row>
    <row r="7772" spans="3:3">
      <c r="C7772" s="3"/>
    </row>
    <row r="7773" spans="3:3">
      <c r="C7773" s="3"/>
    </row>
    <row r="7774" spans="3:3">
      <c r="C7774" s="3"/>
    </row>
    <row r="7775" spans="3:3">
      <c r="C7775" s="3"/>
    </row>
    <row r="7776" spans="3:3">
      <c r="C7776" s="3"/>
    </row>
    <row r="7777" spans="3:3">
      <c r="C7777" s="3"/>
    </row>
    <row r="7778" spans="3:3">
      <c r="C7778" s="3"/>
    </row>
    <row r="7779" spans="3:3">
      <c r="C7779" s="3"/>
    </row>
    <row r="7780" spans="3:3">
      <c r="C7780" s="3"/>
    </row>
    <row r="7781" spans="3:3">
      <c r="C7781" s="3"/>
    </row>
    <row r="7782" spans="3:3">
      <c r="C7782" s="3"/>
    </row>
    <row r="7783" spans="3:3">
      <c r="C7783" s="3"/>
    </row>
    <row r="7784" spans="3:3">
      <c r="C7784" s="3"/>
    </row>
    <row r="7785" spans="3:3">
      <c r="C7785" s="3"/>
    </row>
    <row r="7786" spans="3:3">
      <c r="C7786" s="3"/>
    </row>
    <row r="7787" spans="3:3">
      <c r="C7787" s="3"/>
    </row>
    <row r="7788" spans="3:3">
      <c r="C7788" s="3"/>
    </row>
    <row r="7789" spans="3:3">
      <c r="C7789" s="3"/>
    </row>
    <row r="7790" spans="3:3">
      <c r="C7790" s="3"/>
    </row>
    <row r="7791" spans="3:3">
      <c r="C7791" s="3"/>
    </row>
    <row r="7792" spans="3:3">
      <c r="C7792" s="3"/>
    </row>
    <row r="7793" spans="3:3">
      <c r="C7793" s="3"/>
    </row>
    <row r="7794" spans="3:3">
      <c r="C7794" s="3"/>
    </row>
    <row r="7795" spans="3:3">
      <c r="C7795" s="3"/>
    </row>
    <row r="7796" spans="3:3">
      <c r="C7796" s="3"/>
    </row>
    <row r="7797" spans="3:3">
      <c r="C7797" s="3"/>
    </row>
    <row r="7798" spans="3:3">
      <c r="C7798" s="3"/>
    </row>
    <row r="7799" spans="3:3">
      <c r="C7799" s="3"/>
    </row>
    <row r="7800" spans="3:3">
      <c r="C7800" s="3"/>
    </row>
    <row r="7801" spans="3:3">
      <c r="C7801" s="3"/>
    </row>
    <row r="7802" spans="3:3">
      <c r="C7802" s="3"/>
    </row>
    <row r="7803" spans="3:3">
      <c r="C7803" s="3"/>
    </row>
    <row r="7804" spans="3:3">
      <c r="C7804" s="3"/>
    </row>
    <row r="7805" spans="3:3">
      <c r="C7805" s="3"/>
    </row>
    <row r="7806" spans="3:3">
      <c r="C7806" s="3"/>
    </row>
    <row r="7807" spans="3:3">
      <c r="C7807" s="3"/>
    </row>
    <row r="7808" spans="3:3">
      <c r="C7808" s="3"/>
    </row>
    <row r="7809" spans="3:3">
      <c r="C7809" s="3"/>
    </row>
    <row r="7810" spans="3:3">
      <c r="C7810" s="3"/>
    </row>
    <row r="7811" spans="3:3">
      <c r="C7811" s="3"/>
    </row>
    <row r="7812" spans="3:3">
      <c r="C7812" s="3"/>
    </row>
    <row r="7813" spans="3:3">
      <c r="C7813" s="3"/>
    </row>
    <row r="7814" spans="3:3">
      <c r="C7814" s="3"/>
    </row>
    <row r="7815" spans="3:3">
      <c r="C7815" s="3"/>
    </row>
    <row r="7816" spans="3:3">
      <c r="C7816" s="3"/>
    </row>
    <row r="7817" spans="3:3">
      <c r="C7817" s="3"/>
    </row>
    <row r="7818" spans="3:3">
      <c r="C7818" s="3"/>
    </row>
    <row r="7819" spans="3:3">
      <c r="C7819" s="3"/>
    </row>
    <row r="7820" spans="3:3">
      <c r="C7820" s="3"/>
    </row>
    <row r="7821" spans="3:3">
      <c r="C7821" s="3"/>
    </row>
    <row r="7822" spans="3:3">
      <c r="C7822" s="3"/>
    </row>
    <row r="7823" spans="3:3">
      <c r="C7823" s="3"/>
    </row>
    <row r="7824" spans="3:3">
      <c r="C7824" s="3"/>
    </row>
    <row r="7825" spans="3:3">
      <c r="C7825" s="3"/>
    </row>
    <row r="7826" spans="3:3">
      <c r="C7826" s="3"/>
    </row>
    <row r="7827" spans="3:3">
      <c r="C7827" s="3"/>
    </row>
    <row r="7828" spans="3:3">
      <c r="C7828" s="3"/>
    </row>
    <row r="7829" spans="3:3">
      <c r="C7829" s="3"/>
    </row>
    <row r="7830" spans="3:3">
      <c r="C7830" s="3"/>
    </row>
    <row r="7831" spans="3:3">
      <c r="C7831" s="3"/>
    </row>
    <row r="7832" spans="3:3">
      <c r="C7832" s="3"/>
    </row>
    <row r="7833" spans="3:3">
      <c r="C7833" s="3"/>
    </row>
    <row r="7834" spans="3:3">
      <c r="C7834" s="3"/>
    </row>
    <row r="7835" spans="3:3">
      <c r="C7835" s="3"/>
    </row>
    <row r="7836" spans="3:3">
      <c r="C7836" s="3"/>
    </row>
    <row r="7837" spans="3:3">
      <c r="C7837" s="3"/>
    </row>
    <row r="7838" spans="3:3">
      <c r="C7838" s="3"/>
    </row>
    <row r="7839" spans="3:3">
      <c r="C7839" s="3"/>
    </row>
    <row r="7840" spans="3:3">
      <c r="C7840" s="3"/>
    </row>
    <row r="7841" spans="3:3">
      <c r="C7841" s="3"/>
    </row>
    <row r="7842" spans="3:3">
      <c r="C7842" s="3"/>
    </row>
    <row r="7843" spans="3:3">
      <c r="C7843" s="3"/>
    </row>
    <row r="7844" spans="3:3">
      <c r="C7844" s="3"/>
    </row>
    <row r="7845" spans="3:3">
      <c r="C7845" s="3"/>
    </row>
    <row r="7846" spans="3:3">
      <c r="C7846" s="3"/>
    </row>
    <row r="7847" spans="3:3">
      <c r="C7847" s="3"/>
    </row>
    <row r="7848" spans="3:3">
      <c r="C7848" s="3"/>
    </row>
    <row r="7849" spans="3:3">
      <c r="C7849" s="3"/>
    </row>
    <row r="7850" spans="3:3">
      <c r="C7850" s="3"/>
    </row>
    <row r="7851" spans="3:3">
      <c r="C7851" s="3"/>
    </row>
    <row r="7852" spans="3:3">
      <c r="C7852" s="3"/>
    </row>
    <row r="7853" spans="3:3">
      <c r="C7853" s="3"/>
    </row>
    <row r="7854" spans="3:3">
      <c r="C7854" s="3"/>
    </row>
    <row r="7855" spans="3:3">
      <c r="C7855" s="3"/>
    </row>
    <row r="7856" spans="3:3">
      <c r="C7856" s="3"/>
    </row>
    <row r="7857" spans="3:3">
      <c r="C7857" s="3"/>
    </row>
    <row r="7858" spans="3:3">
      <c r="C7858" s="3"/>
    </row>
    <row r="7859" spans="3:3">
      <c r="C7859" s="3"/>
    </row>
    <row r="7860" spans="3:3">
      <c r="C7860" s="3"/>
    </row>
    <row r="7861" spans="3:3">
      <c r="C7861" s="3"/>
    </row>
    <row r="7862" spans="3:3">
      <c r="C7862" s="3"/>
    </row>
    <row r="7863" spans="3:3">
      <c r="C7863" s="3"/>
    </row>
    <row r="7864" spans="3:3">
      <c r="C7864" s="3"/>
    </row>
    <row r="7865" spans="3:3">
      <c r="C7865" s="3"/>
    </row>
    <row r="7866" spans="3:3">
      <c r="C7866" s="3"/>
    </row>
    <row r="7867" spans="3:3">
      <c r="C7867" s="3"/>
    </row>
    <row r="7868" spans="3:3">
      <c r="C7868" s="3"/>
    </row>
    <row r="7869" spans="3:3">
      <c r="C7869" s="3"/>
    </row>
    <row r="7870" spans="3:3">
      <c r="C7870" s="3"/>
    </row>
    <row r="7871" spans="3:3">
      <c r="C7871" s="3"/>
    </row>
    <row r="7872" spans="3:3">
      <c r="C7872" s="3"/>
    </row>
    <row r="7873" spans="3:3">
      <c r="C7873" s="3"/>
    </row>
    <row r="7874" spans="3:3">
      <c r="C7874" s="3"/>
    </row>
    <row r="7875" spans="3:3">
      <c r="C7875" s="3"/>
    </row>
    <row r="7876" spans="3:3">
      <c r="C7876" s="3"/>
    </row>
    <row r="7877" spans="3:3">
      <c r="C7877" s="3"/>
    </row>
    <row r="7878" spans="3:3">
      <c r="C7878" s="3"/>
    </row>
    <row r="7879" spans="3:3">
      <c r="C7879" s="3"/>
    </row>
    <row r="7880" spans="3:3">
      <c r="C7880" s="3"/>
    </row>
    <row r="7881" spans="3:3">
      <c r="C7881" s="3"/>
    </row>
    <row r="7882" spans="3:3">
      <c r="C7882" s="3"/>
    </row>
    <row r="7883" spans="3:3">
      <c r="C7883" s="3"/>
    </row>
    <row r="7884" spans="3:3">
      <c r="C7884" s="3"/>
    </row>
    <row r="7885" spans="3:3">
      <c r="C7885" s="3"/>
    </row>
    <row r="7886" spans="3:3">
      <c r="C7886" s="3"/>
    </row>
    <row r="7887" spans="3:3">
      <c r="C7887" s="3"/>
    </row>
    <row r="7888" spans="3:3">
      <c r="C7888" s="3"/>
    </row>
    <row r="7889" spans="3:3">
      <c r="C7889" s="3"/>
    </row>
    <row r="7890" spans="3:3">
      <c r="C7890" s="3"/>
    </row>
    <row r="7891" spans="3:3">
      <c r="C7891" s="3"/>
    </row>
    <row r="7892" spans="3:3">
      <c r="C7892" s="3"/>
    </row>
    <row r="7893" spans="3:3">
      <c r="C7893" s="3"/>
    </row>
    <row r="7894" spans="3:3">
      <c r="C7894" s="3"/>
    </row>
    <row r="7895" spans="3:3">
      <c r="C7895" s="3"/>
    </row>
    <row r="7896" spans="3:3">
      <c r="C7896" s="3"/>
    </row>
    <row r="7897" spans="3:3">
      <c r="C7897" s="3"/>
    </row>
    <row r="7898" spans="3:3">
      <c r="C7898" s="3"/>
    </row>
    <row r="7899" spans="3:3">
      <c r="C7899" s="3"/>
    </row>
    <row r="7900" spans="3:3">
      <c r="C7900" s="3"/>
    </row>
    <row r="7901" spans="3:3">
      <c r="C7901" s="3"/>
    </row>
    <row r="7902" spans="3:3">
      <c r="C7902" s="3"/>
    </row>
    <row r="7903" spans="3:3">
      <c r="C7903" s="3"/>
    </row>
    <row r="7904" spans="3:3">
      <c r="C7904" s="3"/>
    </row>
    <row r="7905" spans="3:3">
      <c r="C7905" s="3"/>
    </row>
    <row r="7906" spans="3:3">
      <c r="C7906" s="3"/>
    </row>
    <row r="7907" spans="3:3">
      <c r="C7907" s="3"/>
    </row>
    <row r="7908" spans="3:3">
      <c r="C7908" s="3"/>
    </row>
    <row r="7909" spans="3:3">
      <c r="C7909" s="3"/>
    </row>
    <row r="7910" spans="3:3">
      <c r="C7910" s="3"/>
    </row>
    <row r="7911" spans="3:3">
      <c r="C7911" s="3"/>
    </row>
    <row r="7912" spans="3:3">
      <c r="C7912" s="3"/>
    </row>
    <row r="7913" spans="3:3">
      <c r="C7913" s="3"/>
    </row>
    <row r="7914" spans="3:3">
      <c r="C7914" s="3"/>
    </row>
    <row r="7915" spans="3:3">
      <c r="C7915" s="3"/>
    </row>
    <row r="7916" spans="3:3">
      <c r="C7916" s="3"/>
    </row>
    <row r="7917" spans="3:3">
      <c r="C7917" s="3"/>
    </row>
    <row r="7918" spans="3:3">
      <c r="C7918" s="3"/>
    </row>
    <row r="7919" spans="3:3">
      <c r="C7919" s="3"/>
    </row>
    <row r="7920" spans="3:3">
      <c r="C7920" s="3"/>
    </row>
    <row r="7921" spans="3:3">
      <c r="C7921" s="3"/>
    </row>
    <row r="7922" spans="3:3">
      <c r="C7922" s="3"/>
    </row>
    <row r="7923" spans="3:3">
      <c r="C7923" s="3"/>
    </row>
    <row r="7924" spans="3:3">
      <c r="C7924" s="3"/>
    </row>
    <row r="7925" spans="3:3">
      <c r="C7925" s="3"/>
    </row>
    <row r="7926" spans="3:3">
      <c r="C7926" s="3"/>
    </row>
    <row r="7927" spans="3:3">
      <c r="C7927" s="3"/>
    </row>
    <row r="7928" spans="3:3">
      <c r="C7928" s="3"/>
    </row>
    <row r="7929" spans="3:3">
      <c r="C7929" s="3"/>
    </row>
    <row r="7930" spans="3:3">
      <c r="C7930" s="3"/>
    </row>
    <row r="7931" spans="3:3">
      <c r="C7931" s="3"/>
    </row>
    <row r="7932" spans="3:3">
      <c r="C7932" s="3"/>
    </row>
    <row r="7933" spans="3:3">
      <c r="C7933" s="3"/>
    </row>
    <row r="7934" spans="3:3">
      <c r="C7934" s="3"/>
    </row>
    <row r="7935" spans="3:3">
      <c r="C7935" s="3"/>
    </row>
    <row r="7936" spans="3:3">
      <c r="C7936" s="3"/>
    </row>
    <row r="7937" spans="3:3">
      <c r="C7937" s="3"/>
    </row>
    <row r="7938" spans="3:3">
      <c r="C7938" s="3"/>
    </row>
    <row r="7939" spans="3:3">
      <c r="C7939" s="3"/>
    </row>
    <row r="7940" spans="3:3">
      <c r="C7940" s="3"/>
    </row>
    <row r="7941" spans="3:3">
      <c r="C7941" s="3"/>
    </row>
    <row r="7942" spans="3:3">
      <c r="C7942" s="3"/>
    </row>
    <row r="7943" spans="3:3">
      <c r="C7943" s="3"/>
    </row>
    <row r="7944" spans="3:3">
      <c r="C7944" s="3"/>
    </row>
    <row r="7945" spans="3:3">
      <c r="C7945" s="3"/>
    </row>
    <row r="7946" spans="3:3">
      <c r="C7946" s="3"/>
    </row>
    <row r="7947" spans="3:3">
      <c r="C7947" s="3"/>
    </row>
    <row r="7948" spans="3:3">
      <c r="C7948" s="3"/>
    </row>
    <row r="7949" spans="3:3">
      <c r="C7949" s="3"/>
    </row>
    <row r="7950" spans="3:3">
      <c r="C7950" s="3"/>
    </row>
    <row r="7951" spans="3:3">
      <c r="C7951" s="3"/>
    </row>
    <row r="7952" spans="3:3">
      <c r="C7952" s="3"/>
    </row>
    <row r="7953" spans="3:3">
      <c r="C7953" s="3"/>
    </row>
    <row r="7954" spans="3:3">
      <c r="C7954" s="3"/>
    </row>
    <row r="7955" spans="3:3">
      <c r="C7955" s="3"/>
    </row>
    <row r="7956" spans="3:3">
      <c r="C7956" s="3"/>
    </row>
    <row r="7957" spans="3:3">
      <c r="C7957" s="3"/>
    </row>
    <row r="7958" spans="3:3">
      <c r="C7958" s="3"/>
    </row>
    <row r="7959" spans="3:3">
      <c r="C7959" s="3"/>
    </row>
    <row r="7960" spans="3:3">
      <c r="C7960" s="3"/>
    </row>
    <row r="7961" spans="3:3">
      <c r="C7961" s="3"/>
    </row>
    <row r="7962" spans="3:3">
      <c r="C7962" s="3"/>
    </row>
    <row r="7963" spans="3:3">
      <c r="C7963" s="3"/>
    </row>
    <row r="7964" spans="3:3">
      <c r="C7964" s="3"/>
    </row>
    <row r="7965" spans="3:3">
      <c r="C7965" s="3"/>
    </row>
    <row r="7966" spans="3:3">
      <c r="C7966" s="3"/>
    </row>
    <row r="7967" spans="3:3">
      <c r="C7967" s="3"/>
    </row>
    <row r="7968" spans="3:3">
      <c r="C7968" s="3"/>
    </row>
    <row r="7969" spans="3:3">
      <c r="C7969" s="3"/>
    </row>
    <row r="7970" spans="3:3">
      <c r="C7970" s="3"/>
    </row>
    <row r="7971" spans="3:3">
      <c r="C7971" s="3"/>
    </row>
    <row r="7972" spans="3:3">
      <c r="C7972" s="3"/>
    </row>
    <row r="7973" spans="3:3">
      <c r="C7973" s="3"/>
    </row>
    <row r="7974" spans="3:3">
      <c r="C7974" s="3"/>
    </row>
    <row r="7975" spans="3:3">
      <c r="C7975" s="3"/>
    </row>
    <row r="7976" spans="3:3">
      <c r="C7976" s="3"/>
    </row>
    <row r="7977" spans="3:3">
      <c r="C7977" s="3"/>
    </row>
    <row r="7978" spans="3:3">
      <c r="C7978" s="3"/>
    </row>
    <row r="7979" spans="3:3">
      <c r="C7979" s="3"/>
    </row>
    <row r="7980" spans="3:3">
      <c r="C7980" s="3"/>
    </row>
    <row r="7981" spans="3:3">
      <c r="C7981" s="3"/>
    </row>
    <row r="7982" spans="3:3">
      <c r="C7982" s="3"/>
    </row>
    <row r="7983" spans="3:3">
      <c r="C7983" s="3"/>
    </row>
    <row r="7984" spans="3:3">
      <c r="C7984" s="3"/>
    </row>
    <row r="7985" spans="3:3">
      <c r="C7985" s="3"/>
    </row>
    <row r="7986" spans="3:3">
      <c r="C7986" s="3"/>
    </row>
    <row r="7987" spans="3:3">
      <c r="C7987" s="3"/>
    </row>
    <row r="7988" spans="3:3">
      <c r="C7988" s="3"/>
    </row>
    <row r="7989" spans="3:3">
      <c r="C7989" s="3"/>
    </row>
    <row r="7990" spans="3:3">
      <c r="C7990" s="3"/>
    </row>
    <row r="7991" spans="3:3">
      <c r="C7991" s="3"/>
    </row>
    <row r="7992" spans="3:3">
      <c r="C7992" s="3"/>
    </row>
    <row r="7993" spans="3:3">
      <c r="C7993" s="3"/>
    </row>
    <row r="7994" spans="3:3">
      <c r="C7994" s="3"/>
    </row>
    <row r="7995" spans="3:3">
      <c r="C7995" s="3"/>
    </row>
    <row r="7996" spans="3:3">
      <c r="C7996" s="3"/>
    </row>
    <row r="7997" spans="3:3">
      <c r="C7997" s="3"/>
    </row>
    <row r="7998" spans="3:3">
      <c r="C7998" s="3"/>
    </row>
    <row r="7999" spans="3:3">
      <c r="C7999" s="3"/>
    </row>
    <row r="8000" spans="3:3">
      <c r="C8000" s="3"/>
    </row>
    <row r="8001" spans="3:3">
      <c r="C8001" s="3"/>
    </row>
    <row r="8002" spans="3:3">
      <c r="C8002" s="3"/>
    </row>
    <row r="8003" spans="3:3">
      <c r="C8003" s="3"/>
    </row>
    <row r="8004" spans="3:3">
      <c r="C8004" s="3"/>
    </row>
    <row r="8005" spans="3:3">
      <c r="C8005" s="3"/>
    </row>
    <row r="8006" spans="3:3">
      <c r="C8006" s="3"/>
    </row>
    <row r="8007" spans="3:3">
      <c r="C8007" s="3"/>
    </row>
    <row r="8008" spans="3:3">
      <c r="C8008" s="3"/>
    </row>
    <row r="8009" spans="3:3">
      <c r="C8009" s="3"/>
    </row>
    <row r="8010" spans="3:3">
      <c r="C8010" s="3"/>
    </row>
    <row r="8011" spans="3:3">
      <c r="C8011" s="3"/>
    </row>
    <row r="8012" spans="3:3">
      <c r="C8012" s="3"/>
    </row>
    <row r="8013" spans="3:3">
      <c r="C8013" s="3"/>
    </row>
    <row r="8014" spans="3:3">
      <c r="C8014" s="3"/>
    </row>
    <row r="8015" spans="3:3">
      <c r="C8015" s="3"/>
    </row>
    <row r="8016" spans="3:3">
      <c r="C8016" s="3"/>
    </row>
    <row r="8017" spans="3:3">
      <c r="C8017" s="3"/>
    </row>
    <row r="8018" spans="3:3">
      <c r="C8018" s="3"/>
    </row>
    <row r="8019" spans="3:3">
      <c r="C8019" s="3"/>
    </row>
    <row r="8020" spans="3:3">
      <c r="C8020" s="3"/>
    </row>
    <row r="8021" spans="3:3">
      <c r="C8021" s="3"/>
    </row>
    <row r="8022" spans="3:3">
      <c r="C8022" s="3"/>
    </row>
    <row r="8023" spans="3:3">
      <c r="C8023" s="3"/>
    </row>
    <row r="8024" spans="3:3">
      <c r="C8024" s="3"/>
    </row>
    <row r="8025" spans="3:3">
      <c r="C8025" s="3"/>
    </row>
    <row r="8026" spans="3:3">
      <c r="C8026" s="3"/>
    </row>
    <row r="8027" spans="3:3">
      <c r="C8027" s="3"/>
    </row>
    <row r="8028" spans="3:3">
      <c r="C8028" s="3"/>
    </row>
    <row r="8029" spans="3:3">
      <c r="C8029" s="3"/>
    </row>
    <row r="8030" spans="3:3">
      <c r="C8030" s="3"/>
    </row>
    <row r="8031" spans="3:3">
      <c r="C8031" s="3"/>
    </row>
    <row r="8032" spans="3:3">
      <c r="C8032" s="3"/>
    </row>
    <row r="8033" spans="3:3">
      <c r="C8033" s="3"/>
    </row>
    <row r="8034" spans="3:3">
      <c r="C8034" s="3"/>
    </row>
    <row r="8035" spans="3:3">
      <c r="C8035" s="3"/>
    </row>
    <row r="8036" spans="3:3">
      <c r="C8036" s="3"/>
    </row>
    <row r="8037" spans="3:3">
      <c r="C8037" s="3"/>
    </row>
    <row r="8038" spans="3:3">
      <c r="C8038" s="3"/>
    </row>
    <row r="8039" spans="3:3">
      <c r="C8039" s="3"/>
    </row>
    <row r="8040" spans="3:3">
      <c r="C8040" s="3"/>
    </row>
    <row r="8041" spans="3:3">
      <c r="C8041" s="3"/>
    </row>
    <row r="8042" spans="3:3">
      <c r="C8042" s="3"/>
    </row>
    <row r="8043" spans="3:3">
      <c r="C8043" s="3"/>
    </row>
    <row r="8044" spans="3:3">
      <c r="C8044" s="3"/>
    </row>
    <row r="8045" spans="3:3">
      <c r="C8045" s="3"/>
    </row>
    <row r="8046" spans="3:3">
      <c r="C8046" s="3"/>
    </row>
    <row r="8047" spans="3:3">
      <c r="C8047" s="3"/>
    </row>
    <row r="8048" spans="3:3">
      <c r="C8048" s="3"/>
    </row>
    <row r="8049" spans="3:3">
      <c r="C8049" s="3"/>
    </row>
    <row r="8050" spans="3:3">
      <c r="C8050" s="3"/>
    </row>
    <row r="8051" spans="3:3">
      <c r="C8051" s="3"/>
    </row>
    <row r="8052" spans="3:3">
      <c r="C8052" s="3"/>
    </row>
    <row r="8053" spans="3:3">
      <c r="C8053" s="3"/>
    </row>
    <row r="8054" spans="3:3">
      <c r="C8054" s="3"/>
    </row>
    <row r="8055" spans="3:3">
      <c r="C8055" s="3"/>
    </row>
    <row r="8056" spans="3:3">
      <c r="C8056" s="3"/>
    </row>
    <row r="8057" spans="3:3">
      <c r="C8057" s="3"/>
    </row>
    <row r="8058" spans="3:3">
      <c r="C8058" s="3"/>
    </row>
    <row r="8059" spans="3:3">
      <c r="C8059" s="3"/>
    </row>
    <row r="8060" spans="3:3">
      <c r="C8060" s="3"/>
    </row>
    <row r="8061" spans="3:3">
      <c r="C8061" s="3"/>
    </row>
    <row r="8062" spans="3:3">
      <c r="C8062" s="3"/>
    </row>
    <row r="8063" spans="3:3">
      <c r="C8063" s="3"/>
    </row>
    <row r="8064" spans="3:3">
      <c r="C8064" s="3"/>
    </row>
    <row r="8065" spans="3:3">
      <c r="C8065" s="3"/>
    </row>
    <row r="8066" spans="3:3">
      <c r="C8066" s="3"/>
    </row>
    <row r="8067" spans="3:3">
      <c r="C8067" s="3"/>
    </row>
    <row r="8068" spans="3:3">
      <c r="C8068" s="3"/>
    </row>
    <row r="8069" spans="3:3">
      <c r="C8069" s="3"/>
    </row>
    <row r="8070" spans="3:3">
      <c r="C8070" s="3"/>
    </row>
    <row r="8071" spans="3:3">
      <c r="C8071" s="3"/>
    </row>
    <row r="8072" spans="3:3">
      <c r="C8072" s="3"/>
    </row>
    <row r="8073" spans="3:3">
      <c r="C8073" s="3"/>
    </row>
    <row r="8074" spans="3:3">
      <c r="C8074" s="3"/>
    </row>
    <row r="8075" spans="3:3">
      <c r="C8075" s="3"/>
    </row>
    <row r="8076" spans="3:3">
      <c r="C8076" s="3"/>
    </row>
    <row r="8077" spans="3:3">
      <c r="C8077" s="3"/>
    </row>
    <row r="8078" spans="3:3">
      <c r="C8078" s="3"/>
    </row>
    <row r="8079" spans="3:3">
      <c r="C8079" s="3"/>
    </row>
    <row r="8080" spans="3:3">
      <c r="C8080" s="3"/>
    </row>
    <row r="8081" spans="3:3">
      <c r="C8081" s="3"/>
    </row>
    <row r="8082" spans="3:3">
      <c r="C8082" s="3"/>
    </row>
    <row r="8083" spans="3:3">
      <c r="C8083" s="3"/>
    </row>
    <row r="8084" spans="3:3">
      <c r="C8084" s="3"/>
    </row>
    <row r="8085" spans="3:3">
      <c r="C8085" s="3"/>
    </row>
    <row r="8086" spans="3:3">
      <c r="C8086" s="3"/>
    </row>
    <row r="8087" spans="3:3">
      <c r="C8087" s="3"/>
    </row>
    <row r="8088" spans="3:3">
      <c r="C8088" s="3"/>
    </row>
    <row r="8089" spans="3:3">
      <c r="C8089" s="3"/>
    </row>
    <row r="8090" spans="3:3">
      <c r="C8090" s="3"/>
    </row>
    <row r="8091" spans="3:3">
      <c r="C8091" s="3"/>
    </row>
    <row r="8092" spans="3:3">
      <c r="C8092" s="3"/>
    </row>
    <row r="8093" spans="3:3">
      <c r="C8093" s="3"/>
    </row>
    <row r="8094" spans="3:3">
      <c r="C8094" s="3"/>
    </row>
    <row r="8095" spans="3:3">
      <c r="C8095" s="3"/>
    </row>
    <row r="8096" spans="3:3">
      <c r="C8096" s="3"/>
    </row>
    <row r="8097" spans="3:3">
      <c r="C8097" s="3"/>
    </row>
    <row r="8098" spans="3:3">
      <c r="C8098" s="3"/>
    </row>
    <row r="8099" spans="3:3">
      <c r="C8099" s="3"/>
    </row>
    <row r="8100" spans="3:3">
      <c r="C8100" s="3"/>
    </row>
    <row r="8101" spans="3:3">
      <c r="C8101" s="3"/>
    </row>
    <row r="8102" spans="3:3">
      <c r="C8102" s="3"/>
    </row>
    <row r="8103" spans="3:3">
      <c r="C8103" s="3"/>
    </row>
    <row r="8104" spans="3:3">
      <c r="C8104" s="3"/>
    </row>
    <row r="8105" spans="3:3">
      <c r="C8105" s="3"/>
    </row>
    <row r="8106" spans="3:3">
      <c r="C8106" s="3"/>
    </row>
    <row r="8107" spans="3:3">
      <c r="C8107" s="3"/>
    </row>
    <row r="8108" spans="3:3">
      <c r="C8108" s="3"/>
    </row>
    <row r="8109" spans="3:3">
      <c r="C8109" s="3"/>
    </row>
    <row r="8110" spans="3:3">
      <c r="C8110" s="3"/>
    </row>
    <row r="8111" spans="3:3">
      <c r="C8111" s="3"/>
    </row>
    <row r="8112" spans="3:3">
      <c r="C8112" s="3"/>
    </row>
    <row r="8113" spans="3:3">
      <c r="C8113" s="3"/>
    </row>
    <row r="8114" spans="3:3">
      <c r="C8114" s="3"/>
    </row>
    <row r="8115" spans="3:3">
      <c r="C8115" s="3"/>
    </row>
    <row r="8116" spans="3:3">
      <c r="C8116" s="3"/>
    </row>
    <row r="8117" spans="3:3">
      <c r="C8117" s="3"/>
    </row>
    <row r="8118" spans="3:3">
      <c r="C8118" s="3"/>
    </row>
    <row r="8119" spans="3:3">
      <c r="C8119" s="3"/>
    </row>
    <row r="8120" spans="3:3">
      <c r="C8120" s="3"/>
    </row>
    <row r="8121" spans="3:3">
      <c r="C8121" s="3"/>
    </row>
    <row r="8122" spans="3:3">
      <c r="C8122" s="3"/>
    </row>
    <row r="8123" spans="3:3">
      <c r="C8123" s="3"/>
    </row>
    <row r="8124" spans="3:3">
      <c r="C8124" s="3"/>
    </row>
    <row r="8125" spans="3:3">
      <c r="C8125" s="3"/>
    </row>
    <row r="8126" spans="3:3">
      <c r="C8126" s="3"/>
    </row>
    <row r="8127" spans="3:3">
      <c r="C8127" s="3"/>
    </row>
    <row r="8128" spans="3:3">
      <c r="C8128" s="3"/>
    </row>
    <row r="8129" spans="3:3">
      <c r="C8129" s="3"/>
    </row>
    <row r="8130" spans="3:3">
      <c r="C8130" s="3"/>
    </row>
    <row r="8131" spans="3:3">
      <c r="C8131" s="3"/>
    </row>
    <row r="8132" spans="3:3">
      <c r="C8132" s="3"/>
    </row>
    <row r="8133" spans="3:3">
      <c r="C8133" s="3"/>
    </row>
    <row r="8134" spans="3:3">
      <c r="C8134" s="3"/>
    </row>
    <row r="8135" spans="3:3">
      <c r="C8135" s="3"/>
    </row>
    <row r="8136" spans="3:3">
      <c r="C8136" s="3"/>
    </row>
    <row r="8137" spans="3:3">
      <c r="C8137" s="3"/>
    </row>
    <row r="8138" spans="3:3">
      <c r="C8138" s="3"/>
    </row>
    <row r="8139" spans="3:3">
      <c r="C8139" s="3"/>
    </row>
    <row r="8140" spans="3:3">
      <c r="C8140" s="3"/>
    </row>
    <row r="8141" spans="3:3">
      <c r="C8141" s="3"/>
    </row>
    <row r="8142" spans="3:3">
      <c r="C8142" s="3"/>
    </row>
    <row r="8143" spans="3:3">
      <c r="C8143" s="3"/>
    </row>
    <row r="8144" spans="3:3">
      <c r="C8144" s="3"/>
    </row>
    <row r="8145" spans="3:3">
      <c r="C8145" s="3"/>
    </row>
    <row r="8146" spans="3:3">
      <c r="C8146" s="3"/>
    </row>
    <row r="8147" spans="3:3">
      <c r="C8147" s="3"/>
    </row>
    <row r="8148" spans="3:3">
      <c r="C8148" s="3"/>
    </row>
    <row r="8149" spans="3:3">
      <c r="C8149" s="3"/>
    </row>
    <row r="8150" spans="3:3">
      <c r="C8150" s="3"/>
    </row>
    <row r="8151" spans="3:3">
      <c r="C8151" s="3"/>
    </row>
    <row r="8152" spans="3:3">
      <c r="C8152" s="3"/>
    </row>
    <row r="8153" spans="3:3">
      <c r="C8153" s="3"/>
    </row>
    <row r="8154" spans="3:3">
      <c r="C8154" s="3"/>
    </row>
    <row r="8155" spans="3:3">
      <c r="C8155" s="3"/>
    </row>
    <row r="8156" spans="3:3">
      <c r="C8156" s="3"/>
    </row>
    <row r="8157" spans="3:3">
      <c r="C8157" s="3"/>
    </row>
    <row r="8158" spans="3:3">
      <c r="C8158" s="3"/>
    </row>
    <row r="8159" spans="3:3">
      <c r="C8159" s="3"/>
    </row>
    <row r="8160" spans="3:3">
      <c r="C8160" s="3"/>
    </row>
    <row r="8161" spans="3:3">
      <c r="C8161" s="3"/>
    </row>
    <row r="8162" spans="3:3">
      <c r="C8162" s="3"/>
    </row>
    <row r="8163" spans="3:3">
      <c r="C8163" s="3"/>
    </row>
    <row r="8164" spans="3:3">
      <c r="C8164" s="3"/>
    </row>
    <row r="8165" spans="3:3">
      <c r="C8165" s="3"/>
    </row>
    <row r="8166" spans="3:3">
      <c r="C8166" s="3"/>
    </row>
    <row r="8167" spans="3:3">
      <c r="C8167" s="3"/>
    </row>
    <row r="8168" spans="3:3">
      <c r="C8168" s="3"/>
    </row>
    <row r="8169" spans="3:3">
      <c r="C8169" s="3"/>
    </row>
    <row r="8170" spans="3:3">
      <c r="C8170" s="3"/>
    </row>
    <row r="8171" spans="3:3">
      <c r="C8171" s="3"/>
    </row>
    <row r="8172" spans="3:3">
      <c r="C8172" s="3"/>
    </row>
    <row r="8173" spans="3:3">
      <c r="C8173" s="3"/>
    </row>
    <row r="8174" spans="3:3">
      <c r="C8174" s="3"/>
    </row>
    <row r="8175" spans="3:3">
      <c r="C8175" s="3"/>
    </row>
    <row r="8176" spans="3:3">
      <c r="C8176" s="3"/>
    </row>
    <row r="8177" spans="3:3">
      <c r="C8177" s="3"/>
    </row>
    <row r="8178" spans="3:3">
      <c r="C8178" s="3"/>
    </row>
    <row r="8179" spans="3:3">
      <c r="C8179" s="3"/>
    </row>
    <row r="8180" spans="3:3">
      <c r="C8180" s="3"/>
    </row>
    <row r="8181" spans="3:3">
      <c r="C8181" s="3"/>
    </row>
    <row r="8182" spans="3:3">
      <c r="C8182" s="3"/>
    </row>
    <row r="8183" spans="3:3">
      <c r="C8183" s="3"/>
    </row>
    <row r="8184" spans="3:3">
      <c r="C8184" s="3"/>
    </row>
    <row r="8185" spans="3:3">
      <c r="C8185" s="3"/>
    </row>
    <row r="8186" spans="3:3">
      <c r="C8186" s="3"/>
    </row>
    <row r="8187" spans="3:3">
      <c r="C8187" s="3"/>
    </row>
    <row r="8188" spans="3:3">
      <c r="C8188" s="3"/>
    </row>
    <row r="8189" spans="3:3">
      <c r="C8189" s="3"/>
    </row>
    <row r="8190" spans="3:3">
      <c r="C8190" s="3"/>
    </row>
    <row r="8191" spans="3:3">
      <c r="C8191" s="3"/>
    </row>
    <row r="8192" spans="3:3">
      <c r="C8192" s="3"/>
    </row>
    <row r="8193" spans="3:3">
      <c r="C8193" s="3"/>
    </row>
    <row r="8194" spans="3:3">
      <c r="C8194" s="3"/>
    </row>
    <row r="8195" spans="3:3">
      <c r="C8195" s="3"/>
    </row>
    <row r="8196" spans="3:3">
      <c r="C8196" s="3"/>
    </row>
    <row r="8197" spans="3:3">
      <c r="C8197" s="3"/>
    </row>
    <row r="8198" spans="3:3">
      <c r="C8198" s="3"/>
    </row>
    <row r="8199" spans="3:3">
      <c r="C8199" s="3"/>
    </row>
    <row r="8200" spans="3:3">
      <c r="C8200" s="3"/>
    </row>
    <row r="8201" spans="3:3">
      <c r="C8201" s="3"/>
    </row>
    <row r="8202" spans="3:3">
      <c r="C8202" s="3"/>
    </row>
    <row r="8203" spans="3:3">
      <c r="C8203" s="3"/>
    </row>
    <row r="8204" spans="3:3">
      <c r="C8204" s="3"/>
    </row>
    <row r="8205" spans="3:3">
      <c r="C8205" s="3"/>
    </row>
    <row r="8206" spans="3:3">
      <c r="C8206" s="3"/>
    </row>
    <row r="8207" spans="3:3">
      <c r="C8207" s="3"/>
    </row>
    <row r="8208" spans="3:3">
      <c r="C8208" s="3"/>
    </row>
    <row r="8209" spans="3:3">
      <c r="C8209" s="3"/>
    </row>
    <row r="8210" spans="3:3">
      <c r="C8210" s="3"/>
    </row>
    <row r="8211" spans="3:3">
      <c r="C8211" s="3"/>
    </row>
    <row r="8212" spans="3:3">
      <c r="C8212" s="3"/>
    </row>
    <row r="8213" spans="3:3">
      <c r="C8213" s="3"/>
    </row>
    <row r="8214" spans="3:3">
      <c r="C8214" s="3"/>
    </row>
    <row r="8215" spans="3:3">
      <c r="C8215" s="3"/>
    </row>
    <row r="8216" spans="3:3">
      <c r="C8216" s="3"/>
    </row>
    <row r="8217" spans="3:3">
      <c r="C8217" s="3"/>
    </row>
    <row r="8218" spans="3:3">
      <c r="C8218" s="3"/>
    </row>
    <row r="8219" spans="3:3">
      <c r="C8219" s="3"/>
    </row>
    <row r="8220" spans="3:3">
      <c r="C8220" s="3"/>
    </row>
    <row r="8221" spans="3:3">
      <c r="C8221" s="3"/>
    </row>
    <row r="8222" spans="3:3">
      <c r="C8222" s="3"/>
    </row>
    <row r="8223" spans="3:3">
      <c r="C8223" s="3"/>
    </row>
    <row r="8224" spans="3:3">
      <c r="C8224" s="3"/>
    </row>
    <row r="8225" spans="3:3">
      <c r="C8225" s="3"/>
    </row>
    <row r="8226" spans="3:3">
      <c r="C8226" s="3"/>
    </row>
    <row r="8227" spans="3:3">
      <c r="C8227" s="3"/>
    </row>
    <row r="8228" spans="3:3">
      <c r="C8228" s="3"/>
    </row>
    <row r="8229" spans="3:3">
      <c r="C8229" s="3"/>
    </row>
    <row r="8230" spans="3:3">
      <c r="C8230" s="3"/>
    </row>
    <row r="8231" spans="3:3">
      <c r="C8231" s="3"/>
    </row>
    <row r="8232" spans="3:3">
      <c r="C8232" s="3"/>
    </row>
    <row r="8233" spans="3:3">
      <c r="C8233" s="3"/>
    </row>
    <row r="8234" spans="3:3">
      <c r="C8234" s="3"/>
    </row>
    <row r="8235" spans="3:3">
      <c r="C8235" s="3"/>
    </row>
    <row r="8236" spans="3:3">
      <c r="C8236" s="3"/>
    </row>
    <row r="8237" spans="3:3">
      <c r="C8237" s="3"/>
    </row>
    <row r="8238" spans="3:3">
      <c r="C8238" s="3"/>
    </row>
    <row r="8239" spans="3:3">
      <c r="C8239" s="3"/>
    </row>
    <row r="8240" spans="3:3">
      <c r="C8240" s="3"/>
    </row>
    <row r="8241" spans="3:3">
      <c r="C8241" s="3"/>
    </row>
    <row r="8242" spans="3:3">
      <c r="C8242" s="3"/>
    </row>
    <row r="8243" spans="3:3">
      <c r="C8243" s="3"/>
    </row>
    <row r="8244" spans="3:3">
      <c r="C8244" s="3"/>
    </row>
    <row r="8245" spans="3:3">
      <c r="C8245" s="3"/>
    </row>
    <row r="8246" spans="3:3">
      <c r="C8246" s="3"/>
    </row>
    <row r="8247" spans="3:3">
      <c r="C8247" s="3"/>
    </row>
    <row r="8248" spans="3:3">
      <c r="C8248" s="3"/>
    </row>
    <row r="8249" spans="3:3">
      <c r="C8249" s="3"/>
    </row>
    <row r="8250" spans="3:3">
      <c r="C8250" s="3"/>
    </row>
    <row r="8251" spans="3:3">
      <c r="C8251" s="3"/>
    </row>
    <row r="8252" spans="3:3">
      <c r="C8252" s="3"/>
    </row>
    <row r="8253" spans="3:3">
      <c r="C8253" s="3"/>
    </row>
    <row r="8254" spans="3:3">
      <c r="C8254" s="3"/>
    </row>
    <row r="8255" spans="3:3">
      <c r="C8255" s="3"/>
    </row>
    <row r="8256" spans="3:3">
      <c r="C8256" s="3"/>
    </row>
    <row r="8257" spans="3:3">
      <c r="C8257" s="3"/>
    </row>
    <row r="8258" spans="3:3">
      <c r="C8258" s="3"/>
    </row>
    <row r="8259" spans="3:3">
      <c r="C8259" s="3"/>
    </row>
    <row r="8260" spans="3:3">
      <c r="C8260" s="3"/>
    </row>
    <row r="8261" spans="3:3">
      <c r="C8261" s="3"/>
    </row>
    <row r="8262" spans="3:3">
      <c r="C8262" s="3"/>
    </row>
    <row r="8263" spans="3:3">
      <c r="C8263" s="3"/>
    </row>
    <row r="8264" spans="3:3">
      <c r="C8264" s="3"/>
    </row>
    <row r="8265" spans="3:3">
      <c r="C8265" s="3"/>
    </row>
    <row r="8266" spans="3:3">
      <c r="C8266" s="3"/>
    </row>
    <row r="8267" spans="3:3">
      <c r="C8267" s="3"/>
    </row>
    <row r="8268" spans="3:3">
      <c r="C8268" s="3"/>
    </row>
    <row r="8269" spans="3:3">
      <c r="C8269" s="3"/>
    </row>
    <row r="8270" spans="3:3">
      <c r="C8270" s="3"/>
    </row>
    <row r="8271" spans="3:3">
      <c r="C8271" s="3"/>
    </row>
    <row r="8272" spans="3:3">
      <c r="C8272" s="3"/>
    </row>
    <row r="8273" spans="3:3">
      <c r="C8273" s="3"/>
    </row>
    <row r="8274" spans="3:3">
      <c r="C8274" s="3"/>
    </row>
    <row r="8275" spans="3:3">
      <c r="C8275" s="3"/>
    </row>
    <row r="8276" spans="3:3">
      <c r="C8276" s="3"/>
    </row>
    <row r="8277" spans="3:3">
      <c r="C8277" s="3"/>
    </row>
    <row r="8278" spans="3:3">
      <c r="C8278" s="3"/>
    </row>
    <row r="8279" spans="3:3">
      <c r="C8279" s="3"/>
    </row>
    <row r="8280" spans="3:3">
      <c r="C8280" s="3"/>
    </row>
    <row r="8281" spans="3:3">
      <c r="C8281" s="3"/>
    </row>
    <row r="8282" spans="3:3">
      <c r="C8282" s="3"/>
    </row>
    <row r="8283" spans="3:3">
      <c r="C8283" s="3"/>
    </row>
    <row r="8284" spans="3:3">
      <c r="C8284" s="3"/>
    </row>
    <row r="8285" spans="3:3">
      <c r="C8285" s="3"/>
    </row>
    <row r="8286" spans="3:3">
      <c r="C8286" s="3"/>
    </row>
    <row r="8287" spans="3:3">
      <c r="C8287" s="3"/>
    </row>
    <row r="8288" spans="3:3">
      <c r="C8288" s="3"/>
    </row>
    <row r="8289" spans="3:3">
      <c r="C8289" s="3"/>
    </row>
    <row r="8290" spans="3:3">
      <c r="C8290" s="3"/>
    </row>
    <row r="8291" spans="3:3">
      <c r="C8291" s="3"/>
    </row>
    <row r="8292" spans="3:3">
      <c r="C8292" s="3"/>
    </row>
    <row r="8293" spans="3:3">
      <c r="C8293" s="3"/>
    </row>
    <row r="8294" spans="3:3">
      <c r="C8294" s="3"/>
    </row>
    <row r="8295" spans="3:3">
      <c r="C8295" s="3"/>
    </row>
    <row r="8296" spans="3:3">
      <c r="C8296" s="3"/>
    </row>
    <row r="8297" spans="3:3">
      <c r="C8297" s="3"/>
    </row>
    <row r="8298" spans="3:3">
      <c r="C8298" s="3"/>
    </row>
    <row r="8299" spans="3:3">
      <c r="C8299" s="3"/>
    </row>
    <row r="8300" spans="3:3">
      <c r="C8300" s="3"/>
    </row>
    <row r="8301" spans="3:3">
      <c r="C8301" s="3"/>
    </row>
    <row r="8302" spans="3:3">
      <c r="C8302" s="3"/>
    </row>
    <row r="8303" spans="3:3">
      <c r="C8303" s="3"/>
    </row>
    <row r="8304" spans="3:3">
      <c r="C8304" s="3"/>
    </row>
    <row r="8305" spans="3:3">
      <c r="C8305" s="3"/>
    </row>
    <row r="8306" spans="3:3">
      <c r="C8306" s="3"/>
    </row>
    <row r="8307" spans="3:3">
      <c r="C8307" s="3"/>
    </row>
    <row r="8308" spans="3:3">
      <c r="C8308" s="3"/>
    </row>
    <row r="8309" spans="3:3">
      <c r="C8309" s="3"/>
    </row>
    <row r="8310" spans="3:3">
      <c r="C8310" s="3"/>
    </row>
    <row r="8311" spans="3:3">
      <c r="C8311" s="3"/>
    </row>
    <row r="8312" spans="3:3">
      <c r="C8312" s="3"/>
    </row>
    <row r="8313" spans="3:3">
      <c r="C8313" s="3"/>
    </row>
    <row r="8314" spans="3:3">
      <c r="C8314" s="3"/>
    </row>
    <row r="8315" spans="3:3">
      <c r="C8315" s="3"/>
    </row>
    <row r="8316" spans="3:3">
      <c r="C8316" s="3"/>
    </row>
    <row r="8317" spans="3:3">
      <c r="C8317" s="3"/>
    </row>
    <row r="8318" spans="3:3">
      <c r="C8318" s="3"/>
    </row>
    <row r="8319" spans="3:3">
      <c r="C8319" s="3"/>
    </row>
    <row r="8320" spans="3:3">
      <c r="C8320" s="3"/>
    </row>
    <row r="8321" spans="3:3">
      <c r="C8321" s="3"/>
    </row>
    <row r="8322" spans="3:3">
      <c r="C8322" s="3"/>
    </row>
    <row r="8323" spans="3:3">
      <c r="C8323" s="3"/>
    </row>
    <row r="8324" spans="3:3">
      <c r="C8324" s="3"/>
    </row>
    <row r="8325" spans="3:3">
      <c r="C8325" s="3"/>
    </row>
    <row r="8326" spans="3:3">
      <c r="C8326" s="3"/>
    </row>
    <row r="8327" spans="3:3">
      <c r="C8327" s="3"/>
    </row>
    <row r="8328" spans="3:3">
      <c r="C8328" s="3"/>
    </row>
    <row r="8329" spans="3:3">
      <c r="C8329" s="3"/>
    </row>
    <row r="8330" spans="3:3">
      <c r="C8330" s="3"/>
    </row>
    <row r="8331" spans="3:3">
      <c r="C8331" s="3"/>
    </row>
    <row r="8332" spans="3:3">
      <c r="C8332" s="3"/>
    </row>
    <row r="8333" spans="3:3">
      <c r="C8333" s="3"/>
    </row>
    <row r="8334" spans="3:3">
      <c r="C8334" s="3"/>
    </row>
    <row r="8335" spans="3:3">
      <c r="C8335" s="3"/>
    </row>
    <row r="8336" spans="3:3">
      <c r="C8336" s="3"/>
    </row>
    <row r="8337" spans="3:3">
      <c r="C8337" s="3"/>
    </row>
    <row r="8338" spans="3:3">
      <c r="C8338" s="3"/>
    </row>
    <row r="8339" spans="3:3">
      <c r="C8339" s="3"/>
    </row>
    <row r="8340" spans="3:3">
      <c r="C8340" s="3"/>
    </row>
    <row r="8341" spans="3:3">
      <c r="C8341" s="3"/>
    </row>
    <row r="8342" spans="3:3">
      <c r="C8342" s="3"/>
    </row>
    <row r="8343" spans="3:3">
      <c r="C8343" s="3"/>
    </row>
    <row r="8344" spans="3:3">
      <c r="C8344" s="3"/>
    </row>
    <row r="8345" spans="3:3">
      <c r="C8345" s="3"/>
    </row>
    <row r="8346" spans="3:3">
      <c r="C8346" s="3"/>
    </row>
    <row r="8347" spans="3:3">
      <c r="C8347" s="3"/>
    </row>
    <row r="8348" spans="3:3">
      <c r="C8348" s="3"/>
    </row>
    <row r="8349" spans="3:3">
      <c r="C8349" s="3"/>
    </row>
    <row r="8350" spans="3:3">
      <c r="C8350" s="3"/>
    </row>
    <row r="8351" spans="3:3">
      <c r="C8351" s="3"/>
    </row>
    <row r="8352" spans="3:3">
      <c r="C8352" s="3"/>
    </row>
    <row r="8353" spans="3:3">
      <c r="C8353" s="3"/>
    </row>
    <row r="8354" spans="3:3">
      <c r="C8354" s="3"/>
    </row>
    <row r="8355" spans="3:3">
      <c r="C8355" s="3"/>
    </row>
    <row r="8356" spans="3:3">
      <c r="C8356" s="3"/>
    </row>
    <row r="8357" spans="3:3">
      <c r="C8357" s="3"/>
    </row>
    <row r="8358" spans="3:3">
      <c r="C8358" s="3"/>
    </row>
    <row r="8359" spans="3:3">
      <c r="C8359" s="3"/>
    </row>
    <row r="8360" spans="3:3">
      <c r="C8360" s="3"/>
    </row>
    <row r="8361" spans="3:3">
      <c r="C8361" s="3"/>
    </row>
    <row r="8362" spans="3:3">
      <c r="C8362" s="3"/>
    </row>
    <row r="8363" spans="3:3">
      <c r="C8363" s="3"/>
    </row>
    <row r="8364" spans="3:3">
      <c r="C8364" s="3"/>
    </row>
    <row r="8365" spans="3:3">
      <c r="C8365" s="3"/>
    </row>
    <row r="8366" spans="3:3">
      <c r="C8366" s="3"/>
    </row>
    <row r="8367" spans="3:3">
      <c r="C8367" s="3"/>
    </row>
    <row r="8368" spans="3:3">
      <c r="C8368" s="3"/>
    </row>
    <row r="8369" spans="3:3">
      <c r="C8369" s="3"/>
    </row>
    <row r="8370" spans="3:3">
      <c r="C8370" s="3"/>
    </row>
    <row r="8371" spans="3:3">
      <c r="C8371" s="3"/>
    </row>
    <row r="8372" spans="3:3">
      <c r="C8372" s="3"/>
    </row>
    <row r="8373" spans="3:3">
      <c r="C8373" s="3"/>
    </row>
    <row r="8374" spans="3:3">
      <c r="C8374" s="3"/>
    </row>
    <row r="8375" spans="3:3">
      <c r="C8375" s="3"/>
    </row>
    <row r="8376" spans="3:3">
      <c r="C8376" s="3"/>
    </row>
    <row r="8377" spans="3:3">
      <c r="C8377" s="3"/>
    </row>
    <row r="8378" spans="3:3">
      <c r="C8378" s="3"/>
    </row>
    <row r="8379" spans="3:3">
      <c r="C8379" s="3"/>
    </row>
    <row r="8380" spans="3:3">
      <c r="C8380" s="3"/>
    </row>
    <row r="8381" spans="3:3">
      <c r="C8381" s="3"/>
    </row>
    <row r="8382" spans="3:3">
      <c r="C8382" s="3"/>
    </row>
    <row r="8383" spans="3:3">
      <c r="C8383" s="3"/>
    </row>
    <row r="8384" spans="3:3">
      <c r="C8384" s="3"/>
    </row>
    <row r="8385" spans="3:3">
      <c r="C8385" s="3"/>
    </row>
    <row r="8386" spans="3:3">
      <c r="C8386" s="3"/>
    </row>
    <row r="8387" spans="3:3">
      <c r="C8387" s="3"/>
    </row>
    <row r="8388" spans="3:3">
      <c r="C8388" s="3"/>
    </row>
    <row r="8389" spans="3:3">
      <c r="C8389" s="3"/>
    </row>
    <row r="8390" spans="3:3">
      <c r="C8390" s="3"/>
    </row>
    <row r="8391" spans="3:3">
      <c r="C8391" s="3"/>
    </row>
    <row r="8392" spans="3:3">
      <c r="C8392" s="3"/>
    </row>
    <row r="8393" spans="3:3">
      <c r="C8393" s="3"/>
    </row>
    <row r="8394" spans="3:3">
      <c r="C8394" s="3"/>
    </row>
    <row r="8395" spans="3:3">
      <c r="C8395" s="3"/>
    </row>
    <row r="8396" spans="3:3">
      <c r="C8396" s="3"/>
    </row>
    <row r="8397" spans="3:3">
      <c r="C8397" s="3"/>
    </row>
    <row r="8398" spans="3:3">
      <c r="C8398" s="3"/>
    </row>
    <row r="8399" spans="3:3">
      <c r="C8399" s="3"/>
    </row>
    <row r="8400" spans="3:3">
      <c r="C8400" s="3"/>
    </row>
    <row r="8401" spans="3:3">
      <c r="C8401" s="3"/>
    </row>
    <row r="8402" spans="3:3">
      <c r="C8402" s="3"/>
    </row>
    <row r="8403" spans="3:3">
      <c r="C8403" s="3"/>
    </row>
    <row r="8404" spans="3:3">
      <c r="C8404" s="3"/>
    </row>
    <row r="8405" spans="3:3">
      <c r="C8405" s="3"/>
    </row>
    <row r="8406" spans="3:3">
      <c r="C8406" s="3"/>
    </row>
    <row r="8407" spans="3:3">
      <c r="C8407" s="3"/>
    </row>
    <row r="8408" spans="3:3">
      <c r="C8408" s="3"/>
    </row>
    <row r="8409" spans="3:3">
      <c r="C8409" s="3"/>
    </row>
    <row r="8410" spans="3:3">
      <c r="C8410" s="3"/>
    </row>
    <row r="8411" spans="3:3">
      <c r="C8411" s="3"/>
    </row>
    <row r="8412" spans="3:3">
      <c r="C8412" s="3"/>
    </row>
    <row r="8413" spans="3:3">
      <c r="C8413" s="3"/>
    </row>
    <row r="8414" spans="3:3">
      <c r="C8414" s="3"/>
    </row>
    <row r="8415" spans="3:3">
      <c r="C8415" s="3"/>
    </row>
    <row r="8416" spans="3:3">
      <c r="C8416" s="3"/>
    </row>
    <row r="8417" spans="3:3">
      <c r="C8417" s="3"/>
    </row>
    <row r="8418" spans="3:3">
      <c r="C8418" s="3"/>
    </row>
    <row r="8419" spans="3:3">
      <c r="C8419" s="3"/>
    </row>
    <row r="8420" spans="3:3">
      <c r="C8420" s="3"/>
    </row>
    <row r="8421" spans="3:3">
      <c r="C8421" s="3"/>
    </row>
    <row r="8422" spans="3:3">
      <c r="C8422" s="3"/>
    </row>
    <row r="8423" spans="3:3">
      <c r="C8423" s="3"/>
    </row>
    <row r="8424" spans="3:3">
      <c r="C8424" s="3"/>
    </row>
    <row r="8425" spans="3:3">
      <c r="C8425" s="3"/>
    </row>
    <row r="8426" spans="3:3">
      <c r="C8426" s="3"/>
    </row>
    <row r="8427" spans="3:3">
      <c r="C8427" s="3"/>
    </row>
    <row r="8428" spans="3:3">
      <c r="C8428" s="3"/>
    </row>
    <row r="8429" spans="3:3">
      <c r="C8429" s="3"/>
    </row>
    <row r="8430" spans="3:3">
      <c r="C8430" s="3"/>
    </row>
    <row r="8431" spans="3:3">
      <c r="C8431" s="3"/>
    </row>
    <row r="8432" spans="3:3">
      <c r="C8432" s="3"/>
    </row>
    <row r="8433" spans="3:3">
      <c r="C8433" s="3"/>
    </row>
    <row r="8434" spans="3:3">
      <c r="C8434" s="3"/>
    </row>
    <row r="8435" spans="3:3">
      <c r="C8435" s="3"/>
    </row>
    <row r="8436" spans="3:3">
      <c r="C8436" s="3"/>
    </row>
    <row r="8437" spans="3:3">
      <c r="C8437" s="3"/>
    </row>
    <row r="8438" spans="3:3">
      <c r="C8438" s="3"/>
    </row>
    <row r="8439" spans="3:3">
      <c r="C8439" s="3"/>
    </row>
    <row r="8440" spans="3:3">
      <c r="C8440" s="3"/>
    </row>
    <row r="8441" spans="3:3">
      <c r="C8441" s="3"/>
    </row>
    <row r="8442" spans="3:3">
      <c r="C8442" s="3"/>
    </row>
    <row r="8443" spans="3:3">
      <c r="C8443" s="3"/>
    </row>
    <row r="8444" spans="3:3">
      <c r="C8444" s="3"/>
    </row>
    <row r="8445" spans="3:3">
      <c r="C8445" s="3"/>
    </row>
    <row r="8446" spans="3:3">
      <c r="C8446" s="3"/>
    </row>
    <row r="8447" spans="3:3">
      <c r="C8447" s="3"/>
    </row>
    <row r="8448" spans="3:3">
      <c r="C8448" s="3"/>
    </row>
    <row r="8449" spans="3:3">
      <c r="C8449" s="3"/>
    </row>
    <row r="8450" spans="3:3">
      <c r="C8450" s="3"/>
    </row>
    <row r="8451" spans="3:3">
      <c r="C8451" s="3"/>
    </row>
    <row r="8452" spans="3:3">
      <c r="C8452" s="3"/>
    </row>
    <row r="8453" spans="3:3">
      <c r="C8453" s="3"/>
    </row>
    <row r="8454" spans="3:3">
      <c r="C8454" s="3"/>
    </row>
    <row r="8455" spans="3:3">
      <c r="C8455" s="3"/>
    </row>
    <row r="8456" spans="3:3">
      <c r="C8456" s="3"/>
    </row>
    <row r="8457" spans="3:3">
      <c r="C8457" s="3"/>
    </row>
    <row r="8458" spans="3:3">
      <c r="C8458" s="3"/>
    </row>
    <row r="8459" spans="3:3">
      <c r="C8459" s="3"/>
    </row>
    <row r="8460" spans="3:3">
      <c r="C8460" s="3"/>
    </row>
    <row r="8461" spans="3:3">
      <c r="C8461" s="3"/>
    </row>
    <row r="8462" spans="3:3">
      <c r="C8462" s="3"/>
    </row>
    <row r="8463" spans="3:3">
      <c r="C8463" s="3"/>
    </row>
    <row r="8464" spans="3:3">
      <c r="C8464" s="3"/>
    </row>
    <row r="8465" spans="3:3">
      <c r="C8465" s="3"/>
    </row>
    <row r="8466" spans="3:3">
      <c r="C8466" s="3"/>
    </row>
    <row r="8467" spans="3:3">
      <c r="C8467" s="3"/>
    </row>
    <row r="8468" spans="3:3">
      <c r="C8468" s="3"/>
    </row>
    <row r="8469" spans="3:3">
      <c r="C8469" s="3"/>
    </row>
    <row r="8470" spans="3:3">
      <c r="C8470" s="3"/>
    </row>
    <row r="8471" spans="3:3">
      <c r="C8471" s="3"/>
    </row>
    <row r="8472" spans="3:3">
      <c r="C8472" s="3"/>
    </row>
    <row r="8473" spans="3:3">
      <c r="C8473" s="3"/>
    </row>
    <row r="8474" spans="3:3">
      <c r="C8474" s="3"/>
    </row>
    <row r="8475" spans="3:3">
      <c r="C8475" s="3"/>
    </row>
    <row r="8476" spans="3:3">
      <c r="C8476" s="3"/>
    </row>
    <row r="8477" spans="3:3">
      <c r="C8477" s="3"/>
    </row>
    <row r="8478" spans="3:3">
      <c r="C8478" s="3"/>
    </row>
    <row r="8479" spans="3:3">
      <c r="C8479" s="3"/>
    </row>
    <row r="8480" spans="3:3">
      <c r="C8480" s="3"/>
    </row>
    <row r="8481" spans="3:3">
      <c r="C8481" s="3"/>
    </row>
    <row r="8482" spans="3:3">
      <c r="C8482" s="3"/>
    </row>
    <row r="8483" spans="3:3">
      <c r="C8483" s="3"/>
    </row>
    <row r="8484" spans="3:3">
      <c r="C8484" s="3"/>
    </row>
    <row r="8485" spans="3:3">
      <c r="C8485" s="3"/>
    </row>
    <row r="8486" spans="3:3">
      <c r="C8486" s="3"/>
    </row>
    <row r="8487" spans="3:3">
      <c r="C8487" s="3"/>
    </row>
    <row r="8488" spans="3:3">
      <c r="C8488" s="3"/>
    </row>
    <row r="8489" spans="3:3">
      <c r="C8489" s="3"/>
    </row>
    <row r="8490" spans="3:3">
      <c r="C8490" s="3"/>
    </row>
    <row r="8491" spans="3:3">
      <c r="C8491" s="3"/>
    </row>
    <row r="8492" spans="3:3">
      <c r="C8492" s="3"/>
    </row>
    <row r="8493" spans="3:3">
      <c r="C8493" s="3"/>
    </row>
    <row r="8494" spans="3:3">
      <c r="C8494" s="3"/>
    </row>
    <row r="8495" spans="3:3">
      <c r="C8495" s="3"/>
    </row>
    <row r="8496" spans="3:3">
      <c r="C8496" s="3"/>
    </row>
    <row r="8497" spans="3:3">
      <c r="C8497" s="3"/>
    </row>
    <row r="8498" spans="3:3">
      <c r="C8498" s="3"/>
    </row>
    <row r="8499" spans="3:3">
      <c r="C8499" s="3"/>
    </row>
    <row r="8500" spans="3:3">
      <c r="C8500" s="3"/>
    </row>
    <row r="8501" spans="3:3">
      <c r="C8501" s="3"/>
    </row>
    <row r="8502" spans="3:3">
      <c r="C8502" s="3"/>
    </row>
    <row r="8503" spans="3:3">
      <c r="C8503" s="3"/>
    </row>
    <row r="8504" spans="3:3">
      <c r="C8504" s="3"/>
    </row>
    <row r="8505" spans="3:3">
      <c r="C8505" s="3"/>
    </row>
    <row r="8506" spans="3:3">
      <c r="C8506" s="3"/>
    </row>
    <row r="8507" spans="3:3">
      <c r="C8507" s="3"/>
    </row>
    <row r="8508" spans="3:3">
      <c r="C8508" s="3"/>
    </row>
    <row r="8509" spans="3:3">
      <c r="C8509" s="3"/>
    </row>
    <row r="8510" spans="3:3">
      <c r="C8510" s="3"/>
    </row>
    <row r="8511" spans="3:3">
      <c r="C8511" s="3"/>
    </row>
    <row r="8512" spans="3:3">
      <c r="C8512" s="3"/>
    </row>
    <row r="8513" spans="3:3">
      <c r="C8513" s="3"/>
    </row>
    <row r="8514" spans="3:3">
      <c r="C8514" s="3"/>
    </row>
    <row r="8515" spans="3:3">
      <c r="C8515" s="3"/>
    </row>
    <row r="8516" spans="3:3">
      <c r="C8516" s="3"/>
    </row>
    <row r="8517" spans="3:3">
      <c r="C8517" s="3"/>
    </row>
    <row r="8518" spans="3:3">
      <c r="C8518" s="3"/>
    </row>
    <row r="8519" spans="3:3">
      <c r="C8519" s="3"/>
    </row>
    <row r="8520" spans="3:3">
      <c r="C8520" s="3"/>
    </row>
    <row r="8521" spans="3:3">
      <c r="C8521" s="3"/>
    </row>
    <row r="8522" spans="3:3">
      <c r="C8522" s="3"/>
    </row>
    <row r="8523" spans="3:3">
      <c r="C8523" s="3"/>
    </row>
    <row r="8524" spans="3:3">
      <c r="C8524" s="3"/>
    </row>
    <row r="8525" spans="3:3">
      <c r="C8525" s="3"/>
    </row>
    <row r="8526" spans="3:3">
      <c r="C8526" s="3"/>
    </row>
    <row r="8527" spans="3:3">
      <c r="C8527" s="3"/>
    </row>
    <row r="8528" spans="3:3">
      <c r="C8528" s="3"/>
    </row>
    <row r="8529" spans="3:3">
      <c r="C8529" s="3"/>
    </row>
    <row r="8530" spans="3:3">
      <c r="C8530" s="3"/>
    </row>
    <row r="8531" spans="3:3">
      <c r="C8531" s="3"/>
    </row>
    <row r="8532" spans="3:3">
      <c r="C8532" s="3"/>
    </row>
    <row r="8533" spans="3:3">
      <c r="C8533" s="3"/>
    </row>
    <row r="8534" spans="3:3">
      <c r="C8534" s="3"/>
    </row>
    <row r="8535" spans="3:3">
      <c r="C8535" s="3"/>
    </row>
    <row r="8536" spans="3:3">
      <c r="C8536" s="3"/>
    </row>
    <row r="8537" spans="3:3">
      <c r="C8537" s="3"/>
    </row>
    <row r="8538" spans="3:3">
      <c r="C8538" s="3"/>
    </row>
    <row r="8539" spans="3:3">
      <c r="C8539" s="3"/>
    </row>
    <row r="8540" spans="3:3">
      <c r="C8540" s="3"/>
    </row>
    <row r="8541" spans="3:3">
      <c r="C8541" s="3"/>
    </row>
    <row r="8542" spans="3:3">
      <c r="C8542" s="3"/>
    </row>
    <row r="8543" spans="3:3">
      <c r="C8543" s="3"/>
    </row>
    <row r="8544" spans="3:3">
      <c r="C8544" s="3"/>
    </row>
    <row r="8545" spans="3:3">
      <c r="C8545" s="3"/>
    </row>
    <row r="8546" spans="3:3">
      <c r="C8546" s="3"/>
    </row>
    <row r="8547" spans="3:3">
      <c r="C8547" s="3"/>
    </row>
    <row r="8548" spans="3:3">
      <c r="C8548" s="3"/>
    </row>
    <row r="8549" spans="3:3">
      <c r="C8549" s="3"/>
    </row>
    <row r="8550" spans="3:3">
      <c r="C8550" s="3"/>
    </row>
    <row r="8551" spans="3:3">
      <c r="C8551" s="3"/>
    </row>
    <row r="8552" spans="3:3">
      <c r="C8552" s="3"/>
    </row>
    <row r="8553" spans="3:3">
      <c r="C8553" s="3"/>
    </row>
    <row r="8554" spans="3:3">
      <c r="C8554" s="3"/>
    </row>
    <row r="8555" spans="3:3">
      <c r="C8555" s="3"/>
    </row>
    <row r="8556" spans="3:3">
      <c r="C8556" s="3"/>
    </row>
    <row r="8557" spans="3:3">
      <c r="C8557" s="3"/>
    </row>
    <row r="8558" spans="3:3">
      <c r="C8558" s="3"/>
    </row>
    <row r="8559" spans="3:3">
      <c r="C8559" s="3"/>
    </row>
    <row r="8560" spans="3:3">
      <c r="C8560" s="3"/>
    </row>
    <row r="8561" spans="3:3">
      <c r="C8561" s="3"/>
    </row>
    <row r="8562" spans="3:3">
      <c r="C8562" s="3"/>
    </row>
    <row r="8563" spans="3:3">
      <c r="C8563" s="3"/>
    </row>
    <row r="8564" spans="3:3">
      <c r="C8564" s="3"/>
    </row>
    <row r="8565" spans="3:3">
      <c r="C8565" s="3"/>
    </row>
    <row r="8566" spans="3:3">
      <c r="C8566" s="3"/>
    </row>
    <row r="8567" spans="3:3">
      <c r="C8567" s="3"/>
    </row>
    <row r="8568" spans="3:3">
      <c r="C8568" s="3"/>
    </row>
    <row r="8569" spans="3:3">
      <c r="C8569" s="3"/>
    </row>
    <row r="8570" spans="3:3">
      <c r="C8570" s="3"/>
    </row>
    <row r="8571" spans="3:3">
      <c r="C8571" s="3"/>
    </row>
    <row r="8572" spans="3:3">
      <c r="C8572" s="3"/>
    </row>
    <row r="8573" spans="3:3">
      <c r="C8573" s="3"/>
    </row>
    <row r="8574" spans="3:3">
      <c r="C8574" s="3"/>
    </row>
    <row r="8575" spans="3:3">
      <c r="C8575" s="3"/>
    </row>
    <row r="8576" spans="3:3">
      <c r="C8576" s="3"/>
    </row>
    <row r="8577" spans="3:3">
      <c r="C8577" s="3"/>
    </row>
    <row r="8578" spans="3:3">
      <c r="C8578" s="3"/>
    </row>
    <row r="8579" spans="3:3">
      <c r="C8579" s="3"/>
    </row>
    <row r="8580" spans="3:3">
      <c r="C8580" s="3"/>
    </row>
    <row r="8581" spans="3:3">
      <c r="C8581" s="3"/>
    </row>
    <row r="8582" spans="3:3">
      <c r="C8582" s="3"/>
    </row>
    <row r="8583" spans="3:3">
      <c r="C8583" s="3"/>
    </row>
    <row r="8584" spans="3:3">
      <c r="C8584" s="3"/>
    </row>
    <row r="8585" spans="3:3">
      <c r="C8585" s="3"/>
    </row>
    <row r="8586" spans="3:3">
      <c r="C8586" s="3"/>
    </row>
    <row r="8587" spans="3:3">
      <c r="C8587" s="3"/>
    </row>
    <row r="8588" spans="3:3">
      <c r="C8588" s="3"/>
    </row>
    <row r="8589" spans="3:3">
      <c r="C8589" s="3"/>
    </row>
    <row r="8590" spans="3:3">
      <c r="C8590" s="3"/>
    </row>
    <row r="8591" spans="3:3">
      <c r="C8591" s="3"/>
    </row>
    <row r="8592" spans="3:3">
      <c r="C8592" s="3"/>
    </row>
    <row r="8593" spans="3:3">
      <c r="C8593" s="3"/>
    </row>
    <row r="8594" spans="3:3">
      <c r="C8594" s="3"/>
    </row>
    <row r="8595" spans="3:3">
      <c r="C8595" s="3"/>
    </row>
    <row r="8596" spans="3:3">
      <c r="C8596" s="3"/>
    </row>
    <row r="8597" spans="3:3">
      <c r="C8597" s="3"/>
    </row>
    <row r="8598" spans="3:3">
      <c r="C8598" s="3"/>
    </row>
    <row r="8599" spans="3:3">
      <c r="C8599" s="3"/>
    </row>
    <row r="8600" spans="3:3">
      <c r="C8600" s="3"/>
    </row>
    <row r="8601" spans="3:3">
      <c r="C8601" s="3"/>
    </row>
    <row r="8602" spans="3:3">
      <c r="C8602" s="3"/>
    </row>
    <row r="8603" spans="3:3">
      <c r="C8603" s="3"/>
    </row>
    <row r="8604" spans="3:3">
      <c r="C8604" s="3"/>
    </row>
    <row r="8605" spans="3:3">
      <c r="C8605" s="3"/>
    </row>
    <row r="8606" spans="3:3">
      <c r="C8606" s="3"/>
    </row>
    <row r="8607" spans="3:3">
      <c r="C8607" s="3"/>
    </row>
    <row r="8608" spans="3:3">
      <c r="C8608" s="3"/>
    </row>
    <row r="8609" spans="3:3">
      <c r="C8609" s="3"/>
    </row>
    <row r="8610" spans="3:3">
      <c r="C8610" s="3"/>
    </row>
    <row r="8611" spans="3:3">
      <c r="C8611" s="3"/>
    </row>
    <row r="8612" spans="3:3">
      <c r="C8612" s="3"/>
    </row>
    <row r="8613" spans="3:3">
      <c r="C8613" s="3"/>
    </row>
    <row r="8614" spans="3:3">
      <c r="C8614" s="3"/>
    </row>
    <row r="8615" spans="3:3">
      <c r="C8615" s="3"/>
    </row>
    <row r="8616" spans="3:3">
      <c r="C8616" s="3"/>
    </row>
    <row r="8617" spans="3:3">
      <c r="C8617" s="3"/>
    </row>
    <row r="8618" spans="3:3">
      <c r="C8618" s="3"/>
    </row>
    <row r="8619" spans="3:3">
      <c r="C8619" s="3"/>
    </row>
    <row r="8620" spans="3:3">
      <c r="C8620" s="3"/>
    </row>
    <row r="8621" spans="3:3">
      <c r="C8621" s="3"/>
    </row>
    <row r="8622" spans="3:3">
      <c r="C8622" s="3"/>
    </row>
    <row r="8623" spans="3:3">
      <c r="C8623" s="3"/>
    </row>
    <row r="8624" spans="3:3">
      <c r="C8624" s="3"/>
    </row>
    <row r="8625" spans="3:3">
      <c r="C8625" s="3"/>
    </row>
    <row r="8626" spans="3:3">
      <c r="C8626" s="3"/>
    </row>
    <row r="8627" spans="3:3">
      <c r="C8627" s="3"/>
    </row>
    <row r="8628" spans="3:3">
      <c r="C8628" s="3"/>
    </row>
    <row r="8629" spans="3:3">
      <c r="C8629" s="3"/>
    </row>
    <row r="8630" spans="3:3">
      <c r="C8630" s="3"/>
    </row>
    <row r="8631" spans="3:3">
      <c r="C8631" s="3"/>
    </row>
    <row r="8632" spans="3:3">
      <c r="C8632" s="3"/>
    </row>
    <row r="8633" spans="3:3">
      <c r="C8633" s="3"/>
    </row>
    <row r="8634" spans="3:3">
      <c r="C8634" s="3"/>
    </row>
    <row r="8635" spans="3:3">
      <c r="C8635" s="3"/>
    </row>
    <row r="8636" spans="3:3">
      <c r="C8636" s="3"/>
    </row>
    <row r="8637" spans="3:3">
      <c r="C8637" s="3"/>
    </row>
    <row r="8638" spans="3:3">
      <c r="C8638" s="3"/>
    </row>
    <row r="8639" spans="3:3">
      <c r="C8639" s="3"/>
    </row>
    <row r="8640" spans="3:3">
      <c r="C8640" s="3"/>
    </row>
    <row r="8641" spans="3:3">
      <c r="C8641" s="3"/>
    </row>
    <row r="8642" spans="3:3">
      <c r="C8642" s="3"/>
    </row>
    <row r="8643" spans="3:3">
      <c r="C8643" s="3"/>
    </row>
    <row r="8644" spans="3:3">
      <c r="C8644" s="3"/>
    </row>
    <row r="8645" spans="3:3">
      <c r="C8645" s="3"/>
    </row>
    <row r="8646" spans="3:3">
      <c r="C8646" s="3"/>
    </row>
    <row r="8647" spans="3:3">
      <c r="C8647" s="3"/>
    </row>
    <row r="8648" spans="3:3">
      <c r="C8648" s="3"/>
    </row>
    <row r="8649" spans="3:3">
      <c r="C8649" s="3"/>
    </row>
    <row r="8650" spans="3:3">
      <c r="C8650" s="3"/>
    </row>
    <row r="8651" spans="3:3">
      <c r="C8651" s="3"/>
    </row>
    <row r="8652" spans="3:3">
      <c r="C8652" s="3"/>
    </row>
    <row r="8653" spans="3:3">
      <c r="C8653" s="3"/>
    </row>
    <row r="8654" spans="3:3">
      <c r="C8654" s="3"/>
    </row>
    <row r="8655" spans="3:3">
      <c r="C8655" s="3"/>
    </row>
    <row r="8656" spans="3:3">
      <c r="C8656" s="3"/>
    </row>
    <row r="8657" spans="3:3">
      <c r="C8657" s="3"/>
    </row>
    <row r="8658" spans="3:3">
      <c r="C8658" s="3"/>
    </row>
    <row r="8659" spans="3:3">
      <c r="C8659" s="3"/>
    </row>
    <row r="8660" spans="3:3">
      <c r="C8660" s="3"/>
    </row>
    <row r="8661" spans="3:3">
      <c r="C8661" s="3"/>
    </row>
    <row r="8662" spans="3:3">
      <c r="C8662" s="3"/>
    </row>
    <row r="8663" spans="3:3">
      <c r="C8663" s="3"/>
    </row>
    <row r="8664" spans="3:3">
      <c r="C8664" s="3"/>
    </row>
    <row r="8665" spans="3:3">
      <c r="C8665" s="3"/>
    </row>
    <row r="8666" spans="3:3">
      <c r="C8666" s="3"/>
    </row>
    <row r="8667" spans="3:3">
      <c r="C8667" s="3"/>
    </row>
    <row r="8668" spans="3:3">
      <c r="C8668" s="3"/>
    </row>
    <row r="8669" spans="3:3">
      <c r="C8669" s="3"/>
    </row>
    <row r="8670" spans="3:3">
      <c r="C8670" s="3"/>
    </row>
    <row r="8671" spans="3:3">
      <c r="C8671" s="3"/>
    </row>
    <row r="8672" spans="3:3">
      <c r="C8672" s="3"/>
    </row>
    <row r="8673" spans="3:3">
      <c r="C8673" s="3"/>
    </row>
    <row r="8674" spans="3:3">
      <c r="C8674" s="3"/>
    </row>
    <row r="8675" spans="3:3">
      <c r="C8675" s="3"/>
    </row>
    <row r="8676" spans="3:3">
      <c r="C8676" s="3"/>
    </row>
    <row r="8677" spans="3:3">
      <c r="C8677" s="3"/>
    </row>
    <row r="8678" spans="3:3">
      <c r="C8678" s="3"/>
    </row>
    <row r="8679" spans="3:3">
      <c r="C8679" s="3"/>
    </row>
    <row r="8680" spans="3:3">
      <c r="C8680" s="3"/>
    </row>
    <row r="8681" spans="3:3">
      <c r="C8681" s="3"/>
    </row>
    <row r="8682" spans="3:3">
      <c r="C8682" s="3"/>
    </row>
    <row r="8683" spans="3:3">
      <c r="C8683" s="3"/>
    </row>
    <row r="8684" spans="3:3">
      <c r="C8684" s="3"/>
    </row>
    <row r="8685" spans="3:3">
      <c r="C8685" s="3"/>
    </row>
    <row r="8686" spans="3:3">
      <c r="C8686" s="3"/>
    </row>
    <row r="8687" spans="3:3">
      <c r="C8687" s="3"/>
    </row>
    <row r="8688" spans="3:3">
      <c r="C8688" s="3"/>
    </row>
    <row r="8689" spans="3:3">
      <c r="C8689" s="3"/>
    </row>
    <row r="8690" spans="3:3">
      <c r="C8690" s="3"/>
    </row>
    <row r="8691" spans="3:3">
      <c r="C8691" s="3"/>
    </row>
    <row r="8692" spans="3:3">
      <c r="C8692" s="3"/>
    </row>
    <row r="8693" spans="3:3">
      <c r="C8693" s="3"/>
    </row>
    <row r="8694" spans="3:3">
      <c r="C8694" s="3"/>
    </row>
    <row r="8695" spans="3:3">
      <c r="C8695" s="3"/>
    </row>
    <row r="8696" spans="3:3">
      <c r="C8696" s="3"/>
    </row>
    <row r="8697" spans="3:3">
      <c r="C8697" s="3"/>
    </row>
    <row r="8698" spans="3:3">
      <c r="C8698" s="3"/>
    </row>
    <row r="8699" spans="3:3">
      <c r="C8699" s="3"/>
    </row>
    <row r="8700" spans="3:3">
      <c r="C8700" s="3"/>
    </row>
    <row r="8701" spans="3:3">
      <c r="C8701" s="3"/>
    </row>
    <row r="8702" spans="3:3">
      <c r="C8702" s="3"/>
    </row>
    <row r="8703" spans="3:3">
      <c r="C8703" s="3"/>
    </row>
    <row r="8704" spans="3:3">
      <c r="C8704" s="3"/>
    </row>
    <row r="8705" spans="3:3">
      <c r="C8705" s="3"/>
    </row>
    <row r="8706" spans="3:3">
      <c r="C8706" s="3"/>
    </row>
    <row r="8707" spans="3:3">
      <c r="C8707" s="3"/>
    </row>
    <row r="8708" spans="3:3">
      <c r="C8708" s="3"/>
    </row>
    <row r="8709" spans="3:3">
      <c r="C8709" s="3"/>
    </row>
    <row r="8710" spans="3:3">
      <c r="C8710" s="3"/>
    </row>
    <row r="8711" spans="3:3">
      <c r="C8711" s="3"/>
    </row>
    <row r="8712" spans="3:3">
      <c r="C8712" s="3"/>
    </row>
    <row r="8713" spans="3:3">
      <c r="C8713" s="3"/>
    </row>
    <row r="8714" spans="3:3">
      <c r="C8714" s="3"/>
    </row>
    <row r="8715" spans="3:3">
      <c r="C8715" s="3"/>
    </row>
    <row r="8716" spans="3:3">
      <c r="C8716" s="3"/>
    </row>
    <row r="8717" spans="3:3">
      <c r="C8717" s="3"/>
    </row>
    <row r="8718" spans="3:3">
      <c r="C8718" s="3"/>
    </row>
    <row r="8719" spans="3:3">
      <c r="C8719" s="3"/>
    </row>
    <row r="8720" spans="3:3">
      <c r="C8720" s="3"/>
    </row>
    <row r="8721" spans="3:3">
      <c r="C8721" s="3"/>
    </row>
    <row r="8722" spans="3:3">
      <c r="C8722" s="3"/>
    </row>
    <row r="8723" spans="3:3">
      <c r="C8723" s="3"/>
    </row>
    <row r="8724" spans="3:3">
      <c r="C8724" s="3"/>
    </row>
    <row r="8725" spans="3:3">
      <c r="C8725" s="3"/>
    </row>
    <row r="8726" spans="3:3">
      <c r="C8726" s="3"/>
    </row>
    <row r="8727" spans="3:3">
      <c r="C8727" s="3"/>
    </row>
    <row r="8728" spans="3:3">
      <c r="C8728" s="3"/>
    </row>
    <row r="8729" spans="3:3">
      <c r="C8729" s="3"/>
    </row>
    <row r="8730" spans="3:3">
      <c r="C8730" s="3"/>
    </row>
    <row r="8731" spans="3:3">
      <c r="C8731" s="3"/>
    </row>
    <row r="8732" spans="3:3">
      <c r="C8732" s="3"/>
    </row>
    <row r="8733" spans="3:3">
      <c r="C8733" s="3"/>
    </row>
    <row r="8734" spans="3:3">
      <c r="C8734" s="3"/>
    </row>
    <row r="8735" spans="3:3">
      <c r="C8735" s="3"/>
    </row>
    <row r="8736" spans="3:3">
      <c r="C8736" s="3"/>
    </row>
    <row r="8737" spans="3:3">
      <c r="C8737" s="3"/>
    </row>
    <row r="8738" spans="3:3">
      <c r="C8738" s="3"/>
    </row>
    <row r="8739" spans="3:3">
      <c r="C8739" s="3"/>
    </row>
    <row r="8740" spans="3:3">
      <c r="C8740" s="3"/>
    </row>
    <row r="8741" spans="3:3">
      <c r="C8741" s="3"/>
    </row>
    <row r="8742" spans="3:3">
      <c r="C8742" s="3"/>
    </row>
    <row r="8743" spans="3:3">
      <c r="C8743" s="3"/>
    </row>
    <row r="8744" spans="3:3">
      <c r="C8744" s="3"/>
    </row>
    <row r="8745" spans="3:3">
      <c r="C8745" s="3"/>
    </row>
    <row r="8746" spans="3:3">
      <c r="C8746" s="3"/>
    </row>
    <row r="8747" spans="3:3">
      <c r="C8747" s="3"/>
    </row>
    <row r="8748" spans="3:3">
      <c r="C8748" s="3"/>
    </row>
    <row r="8749" spans="3:3">
      <c r="C8749" s="3"/>
    </row>
    <row r="8750" spans="3:3">
      <c r="C8750" s="3"/>
    </row>
    <row r="8751" spans="3:3">
      <c r="C8751" s="3"/>
    </row>
    <row r="8752" spans="3:3">
      <c r="C8752" s="3"/>
    </row>
    <row r="8753" spans="3:3">
      <c r="C8753" s="3"/>
    </row>
    <row r="8754" spans="3:3">
      <c r="C8754" s="3"/>
    </row>
    <row r="8755" spans="3:3">
      <c r="C8755" s="3"/>
    </row>
    <row r="8756" spans="3:3">
      <c r="C8756" s="3"/>
    </row>
    <row r="8757" spans="3:3">
      <c r="C8757" s="3"/>
    </row>
    <row r="8758" spans="3:3">
      <c r="C8758" s="3"/>
    </row>
    <row r="8759" spans="3:3">
      <c r="C8759" s="3"/>
    </row>
    <row r="8760" spans="3:3">
      <c r="C8760" s="3"/>
    </row>
    <row r="8761" spans="3:3">
      <c r="C8761" s="3"/>
    </row>
    <row r="8762" spans="3:3">
      <c r="C8762" s="3"/>
    </row>
    <row r="8763" spans="3:3">
      <c r="C8763" s="3"/>
    </row>
    <row r="8764" spans="3:3">
      <c r="C8764" s="3"/>
    </row>
    <row r="8765" spans="3:3">
      <c r="C8765" s="3"/>
    </row>
    <row r="8766" spans="3:3">
      <c r="C8766" s="3"/>
    </row>
    <row r="8767" spans="3:3">
      <c r="C8767" s="3"/>
    </row>
    <row r="8768" spans="3:3">
      <c r="C8768" s="3"/>
    </row>
    <row r="8769" spans="3:3">
      <c r="C8769" s="3"/>
    </row>
    <row r="8770" spans="3:3">
      <c r="C8770" s="3"/>
    </row>
    <row r="8771" spans="3:3">
      <c r="C8771" s="3"/>
    </row>
    <row r="8772" spans="3:3">
      <c r="C8772" s="3"/>
    </row>
    <row r="8773" spans="3:3">
      <c r="C8773" s="3"/>
    </row>
    <row r="8774" spans="3:3">
      <c r="C8774" s="3"/>
    </row>
    <row r="8775" spans="3:3">
      <c r="C8775" s="3"/>
    </row>
    <row r="8776" spans="3:3">
      <c r="C8776" s="3"/>
    </row>
    <row r="8777" spans="3:3">
      <c r="C8777" s="3"/>
    </row>
    <row r="8778" spans="3:3">
      <c r="C8778" s="3"/>
    </row>
    <row r="8779" spans="3:3">
      <c r="C8779" s="3"/>
    </row>
    <row r="8780" spans="3:3">
      <c r="C8780" s="3"/>
    </row>
    <row r="8781" spans="3:3">
      <c r="C8781" s="3"/>
    </row>
    <row r="8782" spans="3:3">
      <c r="C8782" s="3"/>
    </row>
    <row r="8783" spans="3:3">
      <c r="C8783" s="3"/>
    </row>
    <row r="8784" spans="3:3">
      <c r="C8784" s="3"/>
    </row>
    <row r="8785" spans="3:3">
      <c r="C8785" s="3"/>
    </row>
    <row r="8786" spans="3:3">
      <c r="C8786" s="3"/>
    </row>
    <row r="8787" spans="3:3">
      <c r="C8787" s="3"/>
    </row>
    <row r="8788" spans="3:3">
      <c r="C8788" s="3"/>
    </row>
    <row r="8789" spans="3:3">
      <c r="C8789" s="3"/>
    </row>
    <row r="8790" spans="3:3">
      <c r="C8790" s="3"/>
    </row>
    <row r="8791" spans="3:3">
      <c r="C8791" s="3"/>
    </row>
    <row r="8792" spans="3:3">
      <c r="C8792" s="3"/>
    </row>
    <row r="8793" spans="3:3">
      <c r="C8793" s="3"/>
    </row>
    <row r="8794" spans="3:3">
      <c r="C8794" s="3"/>
    </row>
    <row r="8795" spans="3:3">
      <c r="C8795" s="3"/>
    </row>
    <row r="8796" spans="3:3">
      <c r="C8796" s="3"/>
    </row>
    <row r="8797" spans="3:3">
      <c r="C8797" s="3"/>
    </row>
    <row r="8798" spans="3:3">
      <c r="C8798" s="3"/>
    </row>
    <row r="8799" spans="3:3">
      <c r="C8799" s="3"/>
    </row>
    <row r="8800" spans="3:3">
      <c r="C8800" s="3"/>
    </row>
    <row r="8801" spans="3:3">
      <c r="C8801" s="3"/>
    </row>
    <row r="8802" spans="3:3">
      <c r="C8802" s="3"/>
    </row>
    <row r="8803" spans="3:3">
      <c r="C8803" s="3"/>
    </row>
    <row r="8804" spans="3:3">
      <c r="C8804" s="3"/>
    </row>
    <row r="8805" spans="3:3">
      <c r="C8805" s="3"/>
    </row>
    <row r="8806" spans="3:3">
      <c r="C8806" s="3"/>
    </row>
    <row r="8807" spans="3:3">
      <c r="C8807" s="3"/>
    </row>
    <row r="8808" spans="3:3">
      <c r="C8808" s="3"/>
    </row>
    <row r="8809" spans="3:3">
      <c r="C8809" s="3"/>
    </row>
    <row r="8810" spans="3:3">
      <c r="C8810" s="3"/>
    </row>
    <row r="8811" spans="3:3">
      <c r="C8811" s="3"/>
    </row>
    <row r="8812" spans="3:3">
      <c r="C8812" s="3"/>
    </row>
    <row r="8813" spans="3:3">
      <c r="C8813" s="3"/>
    </row>
    <row r="8814" spans="3:3">
      <c r="C8814" s="3"/>
    </row>
    <row r="8815" spans="3:3">
      <c r="C8815" s="3"/>
    </row>
    <row r="8816" spans="3:3">
      <c r="C8816" s="3"/>
    </row>
    <row r="8817" spans="3:3">
      <c r="C8817" s="3"/>
    </row>
    <row r="8818" spans="3:3">
      <c r="C8818" s="3"/>
    </row>
    <row r="8819" spans="3:3">
      <c r="C8819" s="3"/>
    </row>
    <row r="8820" spans="3:3">
      <c r="C8820" s="3"/>
    </row>
    <row r="8821" spans="3:3">
      <c r="C8821" s="3"/>
    </row>
    <row r="8822" spans="3:3">
      <c r="C8822" s="3"/>
    </row>
    <row r="8823" spans="3:3">
      <c r="C8823" s="3"/>
    </row>
    <row r="8824" spans="3:3">
      <c r="C8824" s="3"/>
    </row>
    <row r="8825" spans="3:3">
      <c r="C8825" s="3"/>
    </row>
    <row r="8826" spans="3:3">
      <c r="C8826" s="3"/>
    </row>
    <row r="8827" spans="3:3">
      <c r="C8827" s="3"/>
    </row>
    <row r="8828" spans="3:3">
      <c r="C8828" s="3"/>
    </row>
    <row r="8829" spans="3:3">
      <c r="C8829" s="3"/>
    </row>
    <row r="8830" spans="3:3">
      <c r="C8830" s="3"/>
    </row>
    <row r="8831" spans="3:3">
      <c r="C8831" s="3"/>
    </row>
    <row r="8832" spans="3:3">
      <c r="C8832" s="3"/>
    </row>
    <row r="8833" spans="3:3">
      <c r="C8833" s="3"/>
    </row>
    <row r="8834" spans="3:3">
      <c r="C8834" s="3"/>
    </row>
    <row r="8835" spans="3:3">
      <c r="C8835" s="3"/>
    </row>
    <row r="8836" spans="3:3">
      <c r="C8836" s="3"/>
    </row>
    <row r="8837" spans="3:3">
      <c r="C8837" s="3"/>
    </row>
    <row r="8838" spans="3:3">
      <c r="C8838" s="3"/>
    </row>
    <row r="8839" spans="3:3">
      <c r="C8839" s="3"/>
    </row>
    <row r="8840" spans="3:3">
      <c r="C8840" s="3"/>
    </row>
    <row r="8841" spans="3:3">
      <c r="C8841" s="3"/>
    </row>
    <row r="8842" spans="3:3">
      <c r="C8842" s="3"/>
    </row>
    <row r="8843" spans="3:3">
      <c r="C8843" s="3"/>
    </row>
    <row r="8844" spans="3:3">
      <c r="C8844" s="3"/>
    </row>
    <row r="8845" spans="3:3">
      <c r="C8845" s="3"/>
    </row>
    <row r="8846" spans="3:3">
      <c r="C8846" s="3"/>
    </row>
    <row r="8847" spans="3:3">
      <c r="C8847" s="3"/>
    </row>
    <row r="8848" spans="3:3">
      <c r="C8848" s="3"/>
    </row>
    <row r="8849" spans="3:3">
      <c r="C8849" s="3"/>
    </row>
    <row r="8850" spans="3:3">
      <c r="C8850" s="3"/>
    </row>
    <row r="8851" spans="3:3">
      <c r="C8851" s="3"/>
    </row>
    <row r="8852" spans="3:3">
      <c r="C8852" s="3"/>
    </row>
    <row r="8853" spans="3:3">
      <c r="C8853" s="3"/>
    </row>
    <row r="8854" spans="3:3">
      <c r="C8854" s="3"/>
    </row>
    <row r="8855" spans="3:3">
      <c r="C8855" s="3"/>
    </row>
    <row r="8856" spans="3:3">
      <c r="C8856" s="3"/>
    </row>
    <row r="8857" spans="3:3">
      <c r="C8857" s="3"/>
    </row>
    <row r="8858" spans="3:3">
      <c r="C8858" s="3"/>
    </row>
    <row r="8859" spans="3:3">
      <c r="C8859" s="3"/>
    </row>
    <row r="8860" spans="3:3">
      <c r="C8860" s="3"/>
    </row>
    <row r="8861" spans="3:3">
      <c r="C8861" s="3"/>
    </row>
    <row r="8862" spans="3:3">
      <c r="C8862" s="3"/>
    </row>
    <row r="8863" spans="3:3">
      <c r="C8863" s="3"/>
    </row>
    <row r="8864" spans="3:3">
      <c r="C8864" s="3"/>
    </row>
    <row r="8865" spans="3:3">
      <c r="C8865" s="3"/>
    </row>
    <row r="8866" spans="3:3">
      <c r="C8866" s="3"/>
    </row>
    <row r="8867" spans="3:3">
      <c r="C8867" s="3"/>
    </row>
    <row r="8868" spans="3:3">
      <c r="C8868" s="3"/>
    </row>
    <row r="8869" spans="3:3">
      <c r="C8869" s="3"/>
    </row>
    <row r="8870" spans="3:3">
      <c r="C8870" s="3"/>
    </row>
    <row r="8871" spans="3:3">
      <c r="C8871" s="3"/>
    </row>
    <row r="8872" spans="3:3">
      <c r="C8872" s="3"/>
    </row>
    <row r="8873" spans="3:3">
      <c r="C8873" s="3"/>
    </row>
    <row r="8874" spans="3:3">
      <c r="C8874" s="3"/>
    </row>
    <row r="8875" spans="3:3">
      <c r="C8875" s="3"/>
    </row>
    <row r="8876" spans="3:3">
      <c r="C8876" s="3"/>
    </row>
    <row r="8877" spans="3:3">
      <c r="C8877" s="3"/>
    </row>
    <row r="8878" spans="3:3">
      <c r="C8878" s="3"/>
    </row>
    <row r="8879" spans="3:3">
      <c r="C8879" s="3"/>
    </row>
    <row r="8880" spans="3:3">
      <c r="C8880" s="3"/>
    </row>
    <row r="8881" spans="3:3">
      <c r="C8881" s="3"/>
    </row>
    <row r="8882" spans="3:3">
      <c r="C8882" s="3"/>
    </row>
    <row r="8883" spans="3:3">
      <c r="C8883" s="3"/>
    </row>
    <row r="8884" spans="3:3">
      <c r="C8884" s="3"/>
    </row>
    <row r="8885" spans="3:3">
      <c r="C8885" s="3"/>
    </row>
    <row r="8886" spans="3:3">
      <c r="C8886" s="3"/>
    </row>
    <row r="8887" spans="3:3">
      <c r="C8887" s="3"/>
    </row>
    <row r="8888" spans="3:3">
      <c r="C8888" s="3"/>
    </row>
    <row r="8889" spans="3:3">
      <c r="C8889" s="3"/>
    </row>
    <row r="8890" spans="3:3">
      <c r="C8890" s="3"/>
    </row>
    <row r="8891" spans="3:3">
      <c r="C8891" s="3"/>
    </row>
    <row r="8892" spans="3:3">
      <c r="C8892" s="3"/>
    </row>
    <row r="8893" spans="3:3">
      <c r="C8893" s="3"/>
    </row>
    <row r="8894" spans="3:3">
      <c r="C8894" s="3"/>
    </row>
    <row r="8895" spans="3:3">
      <c r="C8895" s="3"/>
    </row>
    <row r="8896" spans="3:3">
      <c r="C8896" s="3"/>
    </row>
    <row r="8897" spans="3:3">
      <c r="C8897" s="3"/>
    </row>
    <row r="8898" spans="3:3">
      <c r="C8898" s="3"/>
    </row>
    <row r="8899" spans="3:3">
      <c r="C8899" s="3"/>
    </row>
    <row r="8900" spans="3:3">
      <c r="C8900" s="3"/>
    </row>
    <row r="8901" spans="3:3">
      <c r="C8901" s="3"/>
    </row>
    <row r="8902" spans="3:3">
      <c r="C8902" s="3"/>
    </row>
    <row r="8903" spans="3:3">
      <c r="C8903" s="3"/>
    </row>
    <row r="8904" spans="3:3">
      <c r="C8904" s="3"/>
    </row>
    <row r="8905" spans="3:3">
      <c r="C8905" s="3"/>
    </row>
    <row r="8906" spans="3:3">
      <c r="C8906" s="3"/>
    </row>
    <row r="8907" spans="3:3">
      <c r="C8907" s="3"/>
    </row>
    <row r="8908" spans="3:3">
      <c r="C8908" s="3"/>
    </row>
    <row r="8909" spans="3:3">
      <c r="C8909" s="3"/>
    </row>
    <row r="8910" spans="3:3">
      <c r="C8910" s="3"/>
    </row>
    <row r="8911" spans="3:3">
      <c r="C8911" s="3"/>
    </row>
    <row r="8912" spans="3:3">
      <c r="C8912" s="3"/>
    </row>
    <row r="8913" spans="3:3">
      <c r="C8913" s="3"/>
    </row>
    <row r="8914" spans="3:3">
      <c r="C8914" s="3"/>
    </row>
    <row r="8915" spans="3:3">
      <c r="C8915" s="3"/>
    </row>
    <row r="8916" spans="3:3">
      <c r="C8916" s="3"/>
    </row>
    <row r="8917" spans="3:3">
      <c r="C8917" s="3"/>
    </row>
    <row r="8918" spans="3:3">
      <c r="C8918" s="3"/>
    </row>
    <row r="8919" spans="3:3">
      <c r="C8919" s="3"/>
    </row>
    <row r="8920" spans="3:3">
      <c r="C8920" s="3"/>
    </row>
    <row r="8921" spans="3:3">
      <c r="C8921" s="3"/>
    </row>
    <row r="8922" spans="3:3">
      <c r="C8922" s="3"/>
    </row>
    <row r="8923" spans="3:3">
      <c r="C8923" s="3"/>
    </row>
    <row r="8924" spans="3:3">
      <c r="C8924" s="3"/>
    </row>
    <row r="8925" spans="3:3">
      <c r="C8925" s="3"/>
    </row>
    <row r="8926" spans="3:3">
      <c r="C8926" s="3"/>
    </row>
    <row r="8927" spans="3:3">
      <c r="C8927" s="3"/>
    </row>
    <row r="8928" spans="3:3">
      <c r="C8928" s="3"/>
    </row>
    <row r="8929" spans="3:3">
      <c r="C8929" s="3"/>
    </row>
    <row r="8930" spans="3:3">
      <c r="C8930" s="3"/>
    </row>
    <row r="8931" spans="3:3">
      <c r="C8931" s="3"/>
    </row>
    <row r="8932" spans="3:3">
      <c r="C8932" s="3"/>
    </row>
    <row r="8933" spans="3:3">
      <c r="C8933" s="3"/>
    </row>
    <row r="8934" spans="3:3">
      <c r="C8934" s="3"/>
    </row>
    <row r="8935" spans="3:3">
      <c r="C8935" s="3"/>
    </row>
    <row r="8936" spans="3:3">
      <c r="C8936" s="3"/>
    </row>
    <row r="8937" spans="3:3">
      <c r="C8937" s="3"/>
    </row>
    <row r="8938" spans="3:3">
      <c r="C8938" s="3"/>
    </row>
    <row r="8939" spans="3:3">
      <c r="C8939" s="3"/>
    </row>
    <row r="8940" spans="3:3">
      <c r="C8940" s="3"/>
    </row>
    <row r="8941" spans="3:3">
      <c r="C8941" s="3"/>
    </row>
    <row r="8942" spans="3:3">
      <c r="C8942" s="3"/>
    </row>
    <row r="8943" spans="3:3">
      <c r="C8943" s="3"/>
    </row>
    <row r="8944" spans="3:3">
      <c r="C8944" s="3"/>
    </row>
    <row r="8945" spans="3:3">
      <c r="C8945" s="3"/>
    </row>
    <row r="8946" spans="3:3">
      <c r="C8946" s="3"/>
    </row>
    <row r="8947" spans="3:3">
      <c r="C8947" s="3"/>
    </row>
    <row r="8948" spans="3:3">
      <c r="C8948" s="3"/>
    </row>
    <row r="8949" spans="3:3">
      <c r="C8949" s="3"/>
    </row>
    <row r="8950" spans="3:3">
      <c r="C8950" s="3"/>
    </row>
    <row r="8951" spans="3:3">
      <c r="C8951" s="3"/>
    </row>
    <row r="8952" spans="3:3">
      <c r="C8952" s="3"/>
    </row>
    <row r="8953" spans="3:3">
      <c r="C8953" s="3"/>
    </row>
    <row r="8954" spans="3:3">
      <c r="C8954" s="3"/>
    </row>
    <row r="8955" spans="3:3">
      <c r="C8955" s="3"/>
    </row>
    <row r="8956" spans="3:3">
      <c r="C8956" s="3"/>
    </row>
    <row r="8957" spans="3:3">
      <c r="C8957" s="3"/>
    </row>
    <row r="8958" spans="3:3">
      <c r="C8958" s="3"/>
    </row>
    <row r="8959" spans="3:3">
      <c r="C8959" s="3"/>
    </row>
    <row r="8960" spans="3:3">
      <c r="C8960" s="3"/>
    </row>
    <row r="8961" spans="3:3">
      <c r="C8961" s="3"/>
    </row>
    <row r="8962" spans="3:3">
      <c r="C8962" s="3"/>
    </row>
    <row r="8963" spans="3:3">
      <c r="C8963" s="3"/>
    </row>
    <row r="8964" spans="3:3">
      <c r="C8964" s="3"/>
    </row>
    <row r="8965" spans="3:3">
      <c r="C8965" s="3"/>
    </row>
    <row r="8966" spans="3:3">
      <c r="C8966" s="3"/>
    </row>
    <row r="8967" spans="3:3">
      <c r="C8967" s="3"/>
    </row>
    <row r="8968" spans="3:3">
      <c r="C8968" s="3"/>
    </row>
    <row r="8969" spans="3:3">
      <c r="C8969" s="3"/>
    </row>
    <row r="8970" spans="3:3">
      <c r="C8970" s="3"/>
    </row>
    <row r="8971" spans="3:3">
      <c r="C8971" s="3"/>
    </row>
    <row r="8972" spans="3:3">
      <c r="C8972" s="3"/>
    </row>
    <row r="8973" spans="3:3">
      <c r="C8973" s="3"/>
    </row>
    <row r="8974" spans="3:3">
      <c r="C8974" s="3"/>
    </row>
    <row r="8975" spans="3:3">
      <c r="C8975" s="3"/>
    </row>
    <row r="8976" spans="3:3">
      <c r="C8976" s="3"/>
    </row>
    <row r="8977" spans="3:3">
      <c r="C8977" s="3"/>
    </row>
    <row r="8978" spans="3:3">
      <c r="C8978" s="3"/>
    </row>
    <row r="8979" spans="3:3">
      <c r="C8979" s="3"/>
    </row>
    <row r="8980" spans="3:3">
      <c r="C8980" s="3"/>
    </row>
    <row r="8981" spans="3:3">
      <c r="C8981" s="3"/>
    </row>
    <row r="8982" spans="3:3">
      <c r="C8982" s="3"/>
    </row>
    <row r="8983" spans="3:3">
      <c r="C8983" s="3"/>
    </row>
    <row r="8984" spans="3:3">
      <c r="C8984" s="3"/>
    </row>
    <row r="8985" spans="3:3">
      <c r="C8985" s="3"/>
    </row>
    <row r="8986" spans="3:3">
      <c r="C8986" s="3"/>
    </row>
    <row r="8987" spans="3:3">
      <c r="C8987" s="3"/>
    </row>
    <row r="8988" spans="3:3">
      <c r="C8988" s="3"/>
    </row>
    <row r="8989" spans="3:3">
      <c r="C8989" s="3"/>
    </row>
    <row r="8990" spans="3:3">
      <c r="C8990" s="3"/>
    </row>
    <row r="8991" spans="3:3">
      <c r="C8991" s="3"/>
    </row>
    <row r="8992" spans="3:3">
      <c r="C8992" s="3"/>
    </row>
    <row r="8993" spans="3:3">
      <c r="C8993" s="3"/>
    </row>
    <row r="8994" spans="3:3">
      <c r="C8994" s="3"/>
    </row>
    <row r="8995" spans="3:3">
      <c r="C8995" s="3"/>
    </row>
    <row r="8996" spans="3:3">
      <c r="C8996" s="3"/>
    </row>
    <row r="8997" spans="3:3">
      <c r="C8997" s="3"/>
    </row>
    <row r="8998" spans="3:3">
      <c r="C8998" s="3"/>
    </row>
    <row r="8999" spans="3:3">
      <c r="C8999" s="3"/>
    </row>
    <row r="9000" spans="3:3">
      <c r="C9000" s="3"/>
    </row>
    <row r="9001" spans="3:3">
      <c r="C9001" s="3"/>
    </row>
    <row r="9002" spans="3:3">
      <c r="C9002" s="3"/>
    </row>
    <row r="9003" spans="3:3">
      <c r="C9003" s="3"/>
    </row>
    <row r="9004" spans="3:3">
      <c r="C9004" s="3"/>
    </row>
    <row r="9005" spans="3:3">
      <c r="C9005" s="3"/>
    </row>
    <row r="9006" spans="3:3">
      <c r="C9006" s="3"/>
    </row>
    <row r="9007" spans="3:3">
      <c r="C9007" s="3"/>
    </row>
    <row r="9008" spans="3:3">
      <c r="C9008" s="3"/>
    </row>
    <row r="9009" spans="3:3">
      <c r="C9009" s="3"/>
    </row>
    <row r="9010" spans="3:3">
      <c r="C9010" s="3"/>
    </row>
    <row r="9011" spans="3:3">
      <c r="C9011" s="3"/>
    </row>
    <row r="9012" spans="3:3">
      <c r="C9012" s="3"/>
    </row>
    <row r="9013" spans="3:3">
      <c r="C9013" s="3"/>
    </row>
    <row r="9014" spans="3:3">
      <c r="C9014" s="3"/>
    </row>
    <row r="9015" spans="3:3">
      <c r="C9015" s="3"/>
    </row>
    <row r="9016" spans="3:3">
      <c r="C9016" s="3"/>
    </row>
    <row r="9017" spans="3:3">
      <c r="C9017" s="3"/>
    </row>
    <row r="9018" spans="3:3">
      <c r="C9018" s="3"/>
    </row>
    <row r="9019" spans="3:3">
      <c r="C9019" s="3"/>
    </row>
    <row r="9020" spans="3:3">
      <c r="C9020" s="3"/>
    </row>
    <row r="9021" spans="3:3">
      <c r="C9021" s="3"/>
    </row>
    <row r="9022" spans="3:3">
      <c r="C9022" s="3"/>
    </row>
    <row r="9023" spans="3:3">
      <c r="C9023" s="3"/>
    </row>
    <row r="9024" spans="3:3">
      <c r="C9024" s="3"/>
    </row>
    <row r="9025" spans="3:3">
      <c r="C9025" s="3"/>
    </row>
    <row r="9026" spans="3:3">
      <c r="C9026" s="3"/>
    </row>
    <row r="9027" spans="3:3">
      <c r="C9027" s="3"/>
    </row>
    <row r="9028" spans="3:3">
      <c r="C9028" s="3"/>
    </row>
    <row r="9029" spans="3:3">
      <c r="C9029" s="3"/>
    </row>
    <row r="9030" spans="3:3">
      <c r="C9030" s="3"/>
    </row>
    <row r="9031" spans="3:3">
      <c r="C9031" s="3"/>
    </row>
    <row r="9032" spans="3:3">
      <c r="C9032" s="3"/>
    </row>
    <row r="9033" spans="3:3">
      <c r="C9033" s="3"/>
    </row>
    <row r="9034" spans="3:3">
      <c r="C9034" s="3"/>
    </row>
    <row r="9035" spans="3:3">
      <c r="C9035" s="3"/>
    </row>
    <row r="9036" spans="3:3">
      <c r="C9036" s="3"/>
    </row>
    <row r="9037" spans="3:3">
      <c r="C9037" s="3"/>
    </row>
    <row r="9038" spans="3:3">
      <c r="C9038" s="3"/>
    </row>
    <row r="9039" spans="3:3">
      <c r="C9039" s="3"/>
    </row>
    <row r="9040" spans="3:3">
      <c r="C9040" s="3"/>
    </row>
    <row r="9041" spans="3:3">
      <c r="C9041" s="3"/>
    </row>
    <row r="9042" spans="3:3">
      <c r="C9042" s="3"/>
    </row>
    <row r="9043" spans="3:3">
      <c r="C9043" s="3"/>
    </row>
    <row r="9044" spans="3:3">
      <c r="C9044" s="3"/>
    </row>
    <row r="9045" spans="3:3">
      <c r="C9045" s="3"/>
    </row>
    <row r="9046" spans="3:3">
      <c r="C9046" s="3"/>
    </row>
    <row r="9047" spans="3:3">
      <c r="C9047" s="3"/>
    </row>
    <row r="9048" spans="3:3">
      <c r="C9048" s="3"/>
    </row>
    <row r="9049" spans="3:3">
      <c r="C9049" s="3"/>
    </row>
    <row r="9050" spans="3:3">
      <c r="C9050" s="3"/>
    </row>
    <row r="9051" spans="3:3">
      <c r="C9051" s="3"/>
    </row>
    <row r="9052" spans="3:3">
      <c r="C9052" s="3"/>
    </row>
    <row r="9053" spans="3:3">
      <c r="C9053" s="3"/>
    </row>
    <row r="9054" spans="3:3">
      <c r="C9054" s="3"/>
    </row>
    <row r="9055" spans="3:3">
      <c r="C9055" s="3"/>
    </row>
    <row r="9056" spans="3:3">
      <c r="C9056" s="3"/>
    </row>
    <row r="9057" spans="3:3">
      <c r="C9057" s="3"/>
    </row>
    <row r="9058" spans="3:3">
      <c r="C9058" s="3"/>
    </row>
    <row r="9059" spans="3:3">
      <c r="C9059" s="3"/>
    </row>
    <row r="9060" spans="3:3">
      <c r="C9060" s="3"/>
    </row>
    <row r="9061" spans="3:3">
      <c r="C9061" s="3"/>
    </row>
    <row r="9062" spans="3:3">
      <c r="C9062" s="3"/>
    </row>
    <row r="9063" spans="3:3">
      <c r="C9063" s="3"/>
    </row>
    <row r="9064" spans="3:3">
      <c r="C9064" s="3"/>
    </row>
    <row r="9065" spans="3:3">
      <c r="C9065" s="3"/>
    </row>
    <row r="9066" spans="3:3">
      <c r="C9066" s="3"/>
    </row>
    <row r="9067" spans="3:3">
      <c r="C9067" s="3"/>
    </row>
    <row r="9068" spans="3:3">
      <c r="C9068" s="3"/>
    </row>
    <row r="9069" spans="3:3">
      <c r="C9069" s="3"/>
    </row>
    <row r="9070" spans="3:3">
      <c r="C9070" s="3"/>
    </row>
    <row r="9071" spans="3:3">
      <c r="C9071" s="3"/>
    </row>
    <row r="9072" spans="3:3">
      <c r="C9072" s="3"/>
    </row>
    <row r="9073" spans="3:3">
      <c r="C9073" s="3"/>
    </row>
    <row r="9074" spans="3:3">
      <c r="C9074" s="3"/>
    </row>
    <row r="9075" spans="3:3">
      <c r="C9075" s="3"/>
    </row>
    <row r="9076" spans="3:3">
      <c r="C9076" s="3"/>
    </row>
    <row r="9077" spans="3:3">
      <c r="C9077" s="3"/>
    </row>
    <row r="9078" spans="3:3">
      <c r="C9078" s="3"/>
    </row>
    <row r="9079" spans="3:3">
      <c r="C9079" s="3"/>
    </row>
    <row r="9080" spans="3:3">
      <c r="C9080" s="3"/>
    </row>
    <row r="9081" spans="3:3">
      <c r="C9081" s="3"/>
    </row>
    <row r="9082" spans="3:3">
      <c r="C9082" s="3"/>
    </row>
    <row r="9083" spans="3:3">
      <c r="C9083" s="3"/>
    </row>
    <row r="9084" spans="3:3">
      <c r="C9084" s="3"/>
    </row>
    <row r="9085" spans="3:3">
      <c r="C9085" s="3"/>
    </row>
    <row r="9086" spans="3:3">
      <c r="C9086" s="3"/>
    </row>
    <row r="9087" spans="3:3">
      <c r="C9087" s="3"/>
    </row>
    <row r="9088" spans="3:3">
      <c r="C9088" s="3"/>
    </row>
    <row r="9089" spans="3:3">
      <c r="C9089" s="3"/>
    </row>
    <row r="9090" spans="3:3">
      <c r="C9090" s="3"/>
    </row>
    <row r="9091" spans="3:3">
      <c r="C9091" s="3"/>
    </row>
    <row r="9092" spans="3:3">
      <c r="C9092" s="3"/>
    </row>
    <row r="9093" spans="3:3">
      <c r="C9093" s="3"/>
    </row>
    <row r="9094" spans="3:3">
      <c r="C9094" s="3"/>
    </row>
    <row r="9095" spans="3:3">
      <c r="C9095" s="3"/>
    </row>
    <row r="9096" spans="3:3">
      <c r="C9096" s="3"/>
    </row>
    <row r="9097" spans="3:3">
      <c r="C9097" s="3"/>
    </row>
    <row r="9098" spans="3:3">
      <c r="C9098" s="3"/>
    </row>
    <row r="9099" spans="3:3">
      <c r="C9099" s="3"/>
    </row>
    <row r="9100" spans="3:3">
      <c r="C9100" s="3"/>
    </row>
    <row r="9101" spans="3:3">
      <c r="C9101" s="3"/>
    </row>
    <row r="9102" spans="3:3">
      <c r="C9102" s="3"/>
    </row>
    <row r="9103" spans="3:3">
      <c r="C9103" s="3"/>
    </row>
    <row r="9104" spans="3:3">
      <c r="C9104" s="3"/>
    </row>
    <row r="9105" spans="3:3">
      <c r="C9105" s="3"/>
    </row>
    <row r="9106" spans="3:3">
      <c r="C9106" s="3"/>
    </row>
    <row r="9107" spans="3:3">
      <c r="C9107" s="3"/>
    </row>
    <row r="9108" spans="3:3">
      <c r="C9108" s="3"/>
    </row>
    <row r="9109" spans="3:3">
      <c r="C9109" s="3"/>
    </row>
    <row r="9110" spans="3:3">
      <c r="C9110" s="3"/>
    </row>
    <row r="9111" spans="3:3">
      <c r="C9111" s="3"/>
    </row>
    <row r="9112" spans="3:3">
      <c r="C9112" s="3"/>
    </row>
    <row r="9113" spans="3:3">
      <c r="C9113" s="3"/>
    </row>
    <row r="9114" spans="3:3">
      <c r="C9114" s="3"/>
    </row>
    <row r="9115" spans="3:3">
      <c r="C9115" s="3"/>
    </row>
    <row r="9116" spans="3:3">
      <c r="C9116" s="3"/>
    </row>
    <row r="9117" spans="3:3">
      <c r="C9117" s="3"/>
    </row>
    <row r="9118" spans="3:3">
      <c r="C9118" s="3"/>
    </row>
    <row r="9119" spans="3:3">
      <c r="C9119" s="3"/>
    </row>
    <row r="9120" spans="3:3">
      <c r="C9120" s="3"/>
    </row>
    <row r="9121" spans="3:3">
      <c r="C9121" s="3"/>
    </row>
    <row r="9122" spans="3:3">
      <c r="C9122" s="3"/>
    </row>
    <row r="9123" spans="3:3">
      <c r="C9123" s="3"/>
    </row>
    <row r="9124" spans="3:3">
      <c r="C9124" s="3"/>
    </row>
    <row r="9125" spans="3:3">
      <c r="C9125" s="3"/>
    </row>
    <row r="9126" spans="3:3">
      <c r="C9126" s="3"/>
    </row>
    <row r="9127" spans="3:3">
      <c r="C9127" s="3"/>
    </row>
    <row r="9128" spans="3:3">
      <c r="C9128" s="3"/>
    </row>
    <row r="9129" spans="3:3">
      <c r="C9129" s="3"/>
    </row>
    <row r="9130" spans="3:3">
      <c r="C9130" s="3"/>
    </row>
    <row r="9131" spans="3:3">
      <c r="C9131" s="3"/>
    </row>
    <row r="9132" spans="3:3">
      <c r="C9132" s="3"/>
    </row>
    <row r="9133" spans="3:3">
      <c r="C9133" s="3"/>
    </row>
    <row r="9134" spans="3:3">
      <c r="C9134" s="3"/>
    </row>
    <row r="9135" spans="3:3">
      <c r="C9135" s="3"/>
    </row>
    <row r="9136" spans="3:3">
      <c r="C9136" s="3"/>
    </row>
    <row r="9137" spans="3:3">
      <c r="C9137" s="3"/>
    </row>
    <row r="9138" spans="3:3">
      <c r="C9138" s="3"/>
    </row>
    <row r="9139" spans="3:3">
      <c r="C9139" s="3"/>
    </row>
    <row r="9140" spans="3:3">
      <c r="C9140" s="3"/>
    </row>
    <row r="9141" spans="3:3">
      <c r="C9141" s="3"/>
    </row>
    <row r="9142" spans="3:3">
      <c r="C9142" s="3"/>
    </row>
    <row r="9143" spans="3:3">
      <c r="C9143" s="3"/>
    </row>
    <row r="9144" spans="3:3">
      <c r="C9144" s="3"/>
    </row>
    <row r="9145" spans="3:3">
      <c r="C9145" s="3"/>
    </row>
    <row r="9146" spans="3:3">
      <c r="C9146" s="3"/>
    </row>
    <row r="9147" spans="3:3">
      <c r="C9147" s="3"/>
    </row>
    <row r="9148" spans="3:3">
      <c r="C9148" s="3"/>
    </row>
    <row r="9149" spans="3:3">
      <c r="C9149" s="3"/>
    </row>
    <row r="9150" spans="3:3">
      <c r="C9150" s="3"/>
    </row>
    <row r="9151" spans="3:3">
      <c r="C9151" s="3"/>
    </row>
    <row r="9152" spans="3:3">
      <c r="C9152" s="3"/>
    </row>
    <row r="9153" spans="3:3">
      <c r="C9153" s="3"/>
    </row>
    <row r="9154" spans="3:3">
      <c r="C9154" s="3"/>
    </row>
    <row r="9155" spans="3:3">
      <c r="C9155" s="3"/>
    </row>
    <row r="9156" spans="3:3">
      <c r="C9156" s="3"/>
    </row>
    <row r="9157" spans="3:3">
      <c r="C9157" s="3"/>
    </row>
    <row r="9158" spans="3:3">
      <c r="C9158" s="3"/>
    </row>
    <row r="9159" spans="3:3">
      <c r="C9159" s="3"/>
    </row>
    <row r="9160" spans="3:3">
      <c r="C9160" s="3"/>
    </row>
    <row r="9161" spans="3:3">
      <c r="C9161" s="3"/>
    </row>
    <row r="9162" spans="3:3">
      <c r="C9162" s="3"/>
    </row>
    <row r="9163" spans="3:3">
      <c r="C9163" s="3"/>
    </row>
    <row r="9164" spans="3:3">
      <c r="C9164" s="3"/>
    </row>
    <row r="9165" spans="3:3">
      <c r="C9165" s="3"/>
    </row>
    <row r="9166" spans="3:3">
      <c r="C9166" s="3"/>
    </row>
    <row r="9167" spans="3:3">
      <c r="C9167" s="3"/>
    </row>
    <row r="9168" spans="3:3">
      <c r="C9168" s="3"/>
    </row>
    <row r="9169" spans="3:3">
      <c r="C9169" s="3"/>
    </row>
    <row r="9170" spans="3:3">
      <c r="C9170" s="3"/>
    </row>
    <row r="9171" spans="3:3">
      <c r="C9171" s="3"/>
    </row>
    <row r="9172" spans="3:3">
      <c r="C9172" s="3"/>
    </row>
    <row r="9173" spans="3:3">
      <c r="C9173" s="3"/>
    </row>
    <row r="9174" spans="3:3">
      <c r="C9174" s="3"/>
    </row>
    <row r="9175" spans="3:3">
      <c r="C9175" s="3"/>
    </row>
    <row r="9176" spans="3:3">
      <c r="C9176" s="3"/>
    </row>
    <row r="9177" spans="3:3">
      <c r="C9177" s="3"/>
    </row>
    <row r="9178" spans="3:3">
      <c r="C9178" s="3"/>
    </row>
    <row r="9179" spans="3:3">
      <c r="C9179" s="3"/>
    </row>
    <row r="9180" spans="3:3">
      <c r="C9180" s="3"/>
    </row>
    <row r="9181" spans="3:3">
      <c r="C9181" s="3"/>
    </row>
    <row r="9182" spans="3:3">
      <c r="C9182" s="3"/>
    </row>
    <row r="9183" spans="3:3">
      <c r="C9183" s="3"/>
    </row>
    <row r="9184" spans="3:3">
      <c r="C9184" s="3"/>
    </row>
    <row r="9185" spans="3:3">
      <c r="C9185" s="3"/>
    </row>
    <row r="9186" spans="3:3">
      <c r="C9186" s="3"/>
    </row>
    <row r="9187" spans="3:3">
      <c r="C9187" s="3"/>
    </row>
    <row r="9188" spans="3:3">
      <c r="C9188" s="3"/>
    </row>
    <row r="9189" spans="3:3">
      <c r="C9189" s="3"/>
    </row>
    <row r="9190" spans="3:3">
      <c r="C9190" s="3"/>
    </row>
    <row r="9191" spans="3:3">
      <c r="C9191" s="3"/>
    </row>
    <row r="9192" spans="3:3">
      <c r="C9192" s="3"/>
    </row>
    <row r="9193" spans="3:3">
      <c r="C9193" s="3"/>
    </row>
    <row r="9194" spans="3:3">
      <c r="C9194" s="3"/>
    </row>
    <row r="9195" spans="3:3">
      <c r="C9195" s="3"/>
    </row>
    <row r="9196" spans="3:3">
      <c r="C9196" s="3"/>
    </row>
    <row r="9197" spans="3:3">
      <c r="C9197" s="3"/>
    </row>
    <row r="9198" spans="3:3">
      <c r="C9198" s="3"/>
    </row>
    <row r="9199" spans="3:3">
      <c r="C9199" s="3"/>
    </row>
    <row r="9200" spans="3:3">
      <c r="C9200" s="3"/>
    </row>
    <row r="9201" spans="3:3">
      <c r="C9201" s="3"/>
    </row>
    <row r="9202" spans="3:3">
      <c r="C9202" s="3"/>
    </row>
    <row r="9203" spans="3:3">
      <c r="C9203" s="3"/>
    </row>
    <row r="9204" spans="3:3">
      <c r="C9204" s="3"/>
    </row>
    <row r="9205" spans="3:3">
      <c r="C9205" s="3"/>
    </row>
    <row r="9206" spans="3:3">
      <c r="C9206" s="3"/>
    </row>
    <row r="9207" spans="3:3">
      <c r="C9207" s="3"/>
    </row>
    <row r="9208" spans="3:3">
      <c r="C9208" s="3"/>
    </row>
    <row r="9209" spans="3:3">
      <c r="C9209" s="3"/>
    </row>
    <row r="9210" spans="3:3">
      <c r="C9210" s="3"/>
    </row>
    <row r="9211" spans="3:3">
      <c r="C9211" s="3"/>
    </row>
    <row r="9212" spans="3:3">
      <c r="C9212" s="3"/>
    </row>
    <row r="9213" spans="3:3">
      <c r="C9213" s="3"/>
    </row>
    <row r="9214" spans="3:3">
      <c r="C9214" s="3"/>
    </row>
    <row r="9215" spans="3:3">
      <c r="C9215" s="3"/>
    </row>
    <row r="9216" spans="3:3">
      <c r="C9216" s="3"/>
    </row>
    <row r="9217" spans="3:3">
      <c r="C9217" s="3"/>
    </row>
    <row r="9218" spans="3:3">
      <c r="C9218" s="3"/>
    </row>
    <row r="9219" spans="3:3">
      <c r="C9219" s="3"/>
    </row>
    <row r="9220" spans="3:3">
      <c r="C9220" s="3"/>
    </row>
    <row r="9221" spans="3:3">
      <c r="C9221" s="3"/>
    </row>
    <row r="9222" spans="3:3">
      <c r="C9222" s="3"/>
    </row>
    <row r="9223" spans="3:3">
      <c r="C9223" s="3"/>
    </row>
    <row r="9224" spans="3:3">
      <c r="C9224" s="3"/>
    </row>
    <row r="9225" spans="3:3">
      <c r="C9225" s="3"/>
    </row>
    <row r="9226" spans="3:3">
      <c r="C9226" s="3"/>
    </row>
    <row r="9227" spans="3:3">
      <c r="C9227" s="3"/>
    </row>
    <row r="9228" spans="3:3">
      <c r="C9228" s="3"/>
    </row>
    <row r="9229" spans="3:3">
      <c r="C9229" s="3"/>
    </row>
    <row r="9230" spans="3:3">
      <c r="C9230" s="3"/>
    </row>
    <row r="9231" spans="3:3">
      <c r="C9231" s="3"/>
    </row>
    <row r="9232" spans="3:3">
      <c r="C9232" s="3"/>
    </row>
    <row r="9233" spans="3:3">
      <c r="C9233" s="3"/>
    </row>
    <row r="9234" spans="3:3">
      <c r="C9234" s="3"/>
    </row>
    <row r="9235" spans="3:3">
      <c r="C9235" s="3"/>
    </row>
    <row r="9236" spans="3:3">
      <c r="C9236" s="3"/>
    </row>
    <row r="9237" spans="3:3">
      <c r="C9237" s="3"/>
    </row>
    <row r="9238" spans="3:3">
      <c r="C9238" s="3"/>
    </row>
    <row r="9239" spans="3:3">
      <c r="C9239" s="3"/>
    </row>
    <row r="9240" spans="3:3">
      <c r="C9240" s="3"/>
    </row>
    <row r="9241" spans="3:3">
      <c r="C9241" s="3"/>
    </row>
    <row r="9242" spans="3:3">
      <c r="C9242" s="3"/>
    </row>
    <row r="9243" spans="3:3">
      <c r="C9243" s="3"/>
    </row>
    <row r="9244" spans="3:3">
      <c r="C9244" s="3"/>
    </row>
    <row r="9245" spans="3:3">
      <c r="C9245" s="3"/>
    </row>
    <row r="9246" spans="3:3">
      <c r="C9246" s="3"/>
    </row>
    <row r="9247" spans="3:3">
      <c r="C9247" s="3"/>
    </row>
    <row r="9248" spans="3:3">
      <c r="C9248" s="3"/>
    </row>
    <row r="9249" spans="3:3">
      <c r="C9249" s="3"/>
    </row>
    <row r="9250" spans="3:3">
      <c r="C9250" s="3"/>
    </row>
    <row r="9251" spans="3:3">
      <c r="C9251" s="3"/>
    </row>
    <row r="9252" spans="3:3">
      <c r="C9252" s="3"/>
    </row>
    <row r="9253" spans="3:3">
      <c r="C9253" s="3"/>
    </row>
    <row r="9254" spans="3:3">
      <c r="C9254" s="3"/>
    </row>
    <row r="9255" spans="3:3">
      <c r="C9255" s="3"/>
    </row>
    <row r="9256" spans="3:3">
      <c r="C9256" s="3"/>
    </row>
    <row r="9257" spans="3:3">
      <c r="C9257" s="3"/>
    </row>
    <row r="9258" spans="3:3">
      <c r="C9258" s="3"/>
    </row>
    <row r="9259" spans="3:3">
      <c r="C9259" s="3"/>
    </row>
    <row r="9260" spans="3:3">
      <c r="C9260" s="3"/>
    </row>
    <row r="9261" spans="3:3">
      <c r="C9261" s="3"/>
    </row>
    <row r="9262" spans="3:3">
      <c r="C9262" s="3"/>
    </row>
    <row r="9263" spans="3:3">
      <c r="C9263" s="3"/>
    </row>
    <row r="9264" spans="3:3">
      <c r="C9264" s="3"/>
    </row>
    <row r="9265" spans="3:3">
      <c r="C9265" s="3"/>
    </row>
    <row r="9266" spans="3:3">
      <c r="C9266" s="3"/>
    </row>
    <row r="9267" spans="3:3">
      <c r="C9267" s="3"/>
    </row>
    <row r="9268" spans="3:3">
      <c r="C9268" s="3"/>
    </row>
    <row r="9269" spans="3:3">
      <c r="C9269" s="3"/>
    </row>
    <row r="9270" spans="3:3">
      <c r="C9270" s="3"/>
    </row>
    <row r="9271" spans="3:3">
      <c r="C9271" s="3"/>
    </row>
    <row r="9272" spans="3:3">
      <c r="C9272" s="3"/>
    </row>
    <row r="9273" spans="3:3">
      <c r="C9273" s="3"/>
    </row>
    <row r="9274" spans="3:3">
      <c r="C9274" s="3"/>
    </row>
    <row r="9275" spans="3:3">
      <c r="C9275" s="3"/>
    </row>
    <row r="9276" spans="3:3">
      <c r="C9276" s="3"/>
    </row>
    <row r="9277" spans="3:3">
      <c r="C9277" s="3"/>
    </row>
    <row r="9278" spans="3:3">
      <c r="C9278" s="3"/>
    </row>
    <row r="9279" spans="3:3">
      <c r="C9279" s="3"/>
    </row>
    <row r="9280" spans="3:3">
      <c r="C9280" s="3"/>
    </row>
    <row r="9281" spans="3:3">
      <c r="C9281" s="3"/>
    </row>
    <row r="9282" spans="3:3">
      <c r="C9282" s="3"/>
    </row>
    <row r="9283" spans="3:3">
      <c r="C9283" s="3"/>
    </row>
    <row r="9284" spans="3:3">
      <c r="C9284" s="3"/>
    </row>
    <row r="9285" spans="3:3">
      <c r="C9285" s="3"/>
    </row>
    <row r="9286" spans="3:3">
      <c r="C9286" s="3"/>
    </row>
    <row r="9287" spans="3:3">
      <c r="C9287" s="3"/>
    </row>
    <row r="9288" spans="3:3">
      <c r="C9288" s="3"/>
    </row>
    <row r="9289" spans="3:3">
      <c r="C9289" s="3"/>
    </row>
    <row r="9290" spans="3:3">
      <c r="C9290" s="3"/>
    </row>
    <row r="9291" spans="3:3">
      <c r="C9291" s="3"/>
    </row>
    <row r="9292" spans="3:3">
      <c r="C9292" s="3"/>
    </row>
    <row r="9293" spans="3:3">
      <c r="C9293" s="3"/>
    </row>
    <row r="9294" spans="3:3">
      <c r="C9294" s="3"/>
    </row>
    <row r="9295" spans="3:3">
      <c r="C9295" s="3"/>
    </row>
    <row r="9296" spans="3:3">
      <c r="C9296" s="3"/>
    </row>
    <row r="9297" spans="3:3">
      <c r="C9297" s="3"/>
    </row>
    <row r="9298" spans="3:3">
      <c r="C9298" s="3"/>
    </row>
    <row r="9299" spans="3:3">
      <c r="C9299" s="3"/>
    </row>
    <row r="9300" spans="3:3">
      <c r="C9300" s="3"/>
    </row>
    <row r="9301" spans="3:3">
      <c r="C9301" s="3"/>
    </row>
    <row r="9302" spans="3:3">
      <c r="C9302" s="3"/>
    </row>
    <row r="9303" spans="3:3">
      <c r="C9303" s="3"/>
    </row>
    <row r="9304" spans="3:3">
      <c r="C9304" s="3"/>
    </row>
    <row r="9305" spans="3:3">
      <c r="C9305" s="3"/>
    </row>
    <row r="9306" spans="3:3">
      <c r="C9306" s="3"/>
    </row>
    <row r="9307" spans="3:3">
      <c r="C9307" s="3"/>
    </row>
    <row r="9308" spans="3:3">
      <c r="C9308" s="3"/>
    </row>
    <row r="9309" spans="3:3">
      <c r="C9309" s="3"/>
    </row>
    <row r="9310" spans="3:3">
      <c r="C9310" s="3"/>
    </row>
    <row r="9311" spans="3:3">
      <c r="C9311" s="3"/>
    </row>
    <row r="9312" spans="3:3">
      <c r="C9312" s="3"/>
    </row>
    <row r="9313" spans="3:3">
      <c r="C9313" s="3"/>
    </row>
    <row r="9314" spans="3:3">
      <c r="C9314" s="3"/>
    </row>
    <row r="9315" spans="3:3">
      <c r="C9315" s="3"/>
    </row>
    <row r="9316" spans="3:3">
      <c r="C9316" s="3"/>
    </row>
    <row r="9317" spans="3:3">
      <c r="C9317" s="3"/>
    </row>
    <row r="9318" spans="3:3">
      <c r="C9318" s="3"/>
    </row>
    <row r="9319" spans="3:3">
      <c r="C9319" s="3"/>
    </row>
    <row r="9320" spans="3:3">
      <c r="C9320" s="3"/>
    </row>
    <row r="9321" spans="3:3">
      <c r="C9321" s="3"/>
    </row>
    <row r="9322" spans="3:3">
      <c r="C9322" s="3"/>
    </row>
    <row r="9323" spans="3:3">
      <c r="C9323" s="3"/>
    </row>
    <row r="9324" spans="3:3">
      <c r="C9324" s="3"/>
    </row>
    <row r="9325" spans="3:3">
      <c r="C9325" s="3"/>
    </row>
    <row r="9326" spans="3:3">
      <c r="C9326" s="3"/>
    </row>
    <row r="9327" spans="3:3">
      <c r="C9327" s="3"/>
    </row>
    <row r="9328" spans="3:3">
      <c r="C9328" s="3"/>
    </row>
    <row r="9329" spans="3:3">
      <c r="C9329" s="3"/>
    </row>
    <row r="9330" spans="3:3">
      <c r="C9330" s="3"/>
    </row>
    <row r="9331" spans="3:3">
      <c r="C9331" s="3"/>
    </row>
    <row r="9332" spans="3:3">
      <c r="C9332" s="3"/>
    </row>
    <row r="9333" spans="3:3">
      <c r="C9333" s="3"/>
    </row>
    <row r="9334" spans="3:3">
      <c r="C9334" s="3"/>
    </row>
    <row r="9335" spans="3:3">
      <c r="C9335" s="3"/>
    </row>
    <row r="9336" spans="3:3">
      <c r="C9336" s="3"/>
    </row>
    <row r="9337" spans="3:3">
      <c r="C9337" s="3"/>
    </row>
    <row r="9338" spans="3:3">
      <c r="C9338" s="3"/>
    </row>
    <row r="9339" spans="3:3">
      <c r="C9339" s="3"/>
    </row>
    <row r="9340" spans="3:3">
      <c r="C9340" s="3"/>
    </row>
    <row r="9341" spans="3:3">
      <c r="C9341" s="3"/>
    </row>
    <row r="9342" spans="3:3">
      <c r="C9342" s="3"/>
    </row>
    <row r="9343" spans="3:3">
      <c r="C9343" s="3"/>
    </row>
    <row r="9344" spans="3:3">
      <c r="C9344" s="3"/>
    </row>
    <row r="9345" spans="3:3">
      <c r="C9345" s="3"/>
    </row>
    <row r="9346" spans="3:3">
      <c r="C9346" s="3"/>
    </row>
    <row r="9347" spans="3:3">
      <c r="C9347" s="3"/>
    </row>
    <row r="9348" spans="3:3">
      <c r="C9348" s="3"/>
    </row>
    <row r="9349" spans="3:3">
      <c r="C9349" s="3"/>
    </row>
    <row r="9350" spans="3:3">
      <c r="C9350" s="3"/>
    </row>
    <row r="9351" spans="3:3">
      <c r="C9351" s="3"/>
    </row>
    <row r="9352" spans="3:3">
      <c r="C9352" s="3"/>
    </row>
    <row r="9353" spans="3:3">
      <c r="C9353" s="3"/>
    </row>
    <row r="9354" spans="3:3">
      <c r="C9354" s="3"/>
    </row>
    <row r="9355" spans="3:3">
      <c r="C9355" s="3"/>
    </row>
    <row r="9356" spans="3:3">
      <c r="C9356" s="3"/>
    </row>
    <row r="9357" spans="3:3">
      <c r="C9357" s="3"/>
    </row>
    <row r="9358" spans="3:3">
      <c r="C9358" s="3"/>
    </row>
    <row r="9359" spans="3:3">
      <c r="C9359" s="3"/>
    </row>
    <row r="9360" spans="3:3">
      <c r="C9360" s="3"/>
    </row>
    <row r="9361" spans="3:3">
      <c r="C9361" s="3"/>
    </row>
    <row r="9362" spans="3:3">
      <c r="C9362" s="3"/>
    </row>
    <row r="9363" spans="3:3">
      <c r="C9363" s="3"/>
    </row>
    <row r="9364" spans="3:3">
      <c r="C9364" s="3"/>
    </row>
    <row r="9365" spans="3:3">
      <c r="C9365" s="3"/>
    </row>
    <row r="9366" spans="3:3">
      <c r="C9366" s="3"/>
    </row>
    <row r="9367" spans="3:3">
      <c r="C9367" s="3"/>
    </row>
    <row r="9368" spans="3:3">
      <c r="C9368" s="3"/>
    </row>
    <row r="9369" spans="3:3">
      <c r="C9369" s="3"/>
    </row>
    <row r="9370" spans="3:3">
      <c r="C9370" s="3"/>
    </row>
    <row r="9371" spans="3:3">
      <c r="C9371" s="3"/>
    </row>
    <row r="9372" spans="3:3">
      <c r="C9372" s="3"/>
    </row>
    <row r="9373" spans="3:3">
      <c r="C9373" s="3"/>
    </row>
    <row r="9374" spans="3:3">
      <c r="C9374" s="3"/>
    </row>
    <row r="9375" spans="3:3">
      <c r="C9375" s="3"/>
    </row>
    <row r="9376" spans="3:3">
      <c r="C9376" s="3"/>
    </row>
    <row r="9377" spans="3:3">
      <c r="C9377" s="3"/>
    </row>
    <row r="9378" spans="3:3">
      <c r="C9378" s="3"/>
    </row>
    <row r="9379" spans="3:3">
      <c r="C9379" s="3"/>
    </row>
    <row r="9380" spans="3:3">
      <c r="C9380" s="3"/>
    </row>
    <row r="9381" spans="3:3">
      <c r="C9381" s="3"/>
    </row>
    <row r="9382" spans="3:3">
      <c r="C9382" s="3"/>
    </row>
    <row r="9383" spans="3:3">
      <c r="C9383" s="3"/>
    </row>
    <row r="9384" spans="3:3">
      <c r="C9384" s="3"/>
    </row>
    <row r="9385" spans="3:3">
      <c r="C9385" s="3"/>
    </row>
    <row r="9386" spans="3:3">
      <c r="C9386" s="3"/>
    </row>
    <row r="9387" spans="3:3">
      <c r="C9387" s="3"/>
    </row>
    <row r="9388" spans="3:3">
      <c r="C9388" s="3"/>
    </row>
    <row r="9389" spans="3:3">
      <c r="C9389" s="3"/>
    </row>
    <row r="9390" spans="3:3">
      <c r="C9390" s="3"/>
    </row>
    <row r="9391" spans="3:3">
      <c r="C9391" s="3"/>
    </row>
    <row r="9392" spans="3:3">
      <c r="C9392" s="3"/>
    </row>
    <row r="9393" spans="3:3">
      <c r="C9393" s="3"/>
    </row>
    <row r="9394" spans="3:3">
      <c r="C9394" s="3"/>
    </row>
    <row r="9395" spans="3:3">
      <c r="C9395" s="3"/>
    </row>
    <row r="9396" spans="3:3">
      <c r="C9396" s="3"/>
    </row>
    <row r="9397" spans="3:3">
      <c r="C9397" s="3"/>
    </row>
    <row r="9398" spans="3:3">
      <c r="C9398" s="3"/>
    </row>
    <row r="9399" spans="3:3">
      <c r="C9399" s="3"/>
    </row>
    <row r="9400" spans="3:3">
      <c r="C9400" s="3"/>
    </row>
    <row r="9401" spans="3:3">
      <c r="C9401" s="3"/>
    </row>
    <row r="9402" spans="3:3">
      <c r="C9402" s="3"/>
    </row>
    <row r="9403" spans="3:3">
      <c r="C9403" s="3"/>
    </row>
    <row r="9404" spans="3:3">
      <c r="C9404" s="3"/>
    </row>
    <row r="9405" spans="3:3">
      <c r="C9405" s="3"/>
    </row>
    <row r="9406" spans="3:3">
      <c r="C9406" s="3"/>
    </row>
    <row r="9407" spans="3:3">
      <c r="C9407" s="3"/>
    </row>
    <row r="9408" spans="3:3">
      <c r="C9408" s="3"/>
    </row>
    <row r="9409" spans="3:3">
      <c r="C9409" s="3"/>
    </row>
    <row r="9410" spans="3:3">
      <c r="C9410" s="3"/>
    </row>
    <row r="9411" spans="3:3">
      <c r="C9411" s="3"/>
    </row>
    <row r="9412" spans="3:3">
      <c r="C9412" s="3"/>
    </row>
    <row r="9413" spans="3:3">
      <c r="C9413" s="3"/>
    </row>
    <row r="9414" spans="3:3">
      <c r="C9414" s="3"/>
    </row>
    <row r="9415" spans="3:3">
      <c r="C9415" s="3"/>
    </row>
    <row r="9416" spans="3:3">
      <c r="C9416" s="3"/>
    </row>
    <row r="9417" spans="3:3">
      <c r="C9417" s="3"/>
    </row>
    <row r="9418" spans="3:3">
      <c r="C9418" s="3"/>
    </row>
    <row r="9419" spans="3:3">
      <c r="C9419" s="3"/>
    </row>
    <row r="9420" spans="3:3">
      <c r="C9420" s="3"/>
    </row>
    <row r="9421" spans="3:3">
      <c r="C9421" s="3"/>
    </row>
    <row r="9422" spans="3:3">
      <c r="C9422" s="3"/>
    </row>
    <row r="9423" spans="3:3">
      <c r="C9423" s="3"/>
    </row>
    <row r="9424" spans="3:3">
      <c r="C9424" s="3"/>
    </row>
    <row r="9425" spans="3:3">
      <c r="C9425" s="3"/>
    </row>
    <row r="9426" spans="3:3">
      <c r="C9426" s="3"/>
    </row>
    <row r="9427" spans="3:3">
      <c r="C9427" s="3"/>
    </row>
    <row r="9428" spans="3:3">
      <c r="C9428" s="3"/>
    </row>
    <row r="9429" spans="3:3">
      <c r="C9429" s="3"/>
    </row>
    <row r="9430" spans="3:3">
      <c r="C9430" s="3"/>
    </row>
    <row r="9431" spans="3:3">
      <c r="C9431" s="3"/>
    </row>
    <row r="9432" spans="3:3">
      <c r="C9432" s="3"/>
    </row>
    <row r="9433" spans="3:3">
      <c r="C9433" s="3"/>
    </row>
    <row r="9434" spans="3:3">
      <c r="C9434" s="3"/>
    </row>
    <row r="9435" spans="3:3">
      <c r="C9435" s="3"/>
    </row>
    <row r="9436" spans="3:3">
      <c r="C9436" s="3"/>
    </row>
    <row r="9437" spans="3:3">
      <c r="C9437" s="3"/>
    </row>
    <row r="9438" spans="3:3">
      <c r="C9438" s="3"/>
    </row>
    <row r="9439" spans="3:3">
      <c r="C9439" s="3"/>
    </row>
    <row r="9440" spans="3:3">
      <c r="C9440" s="3"/>
    </row>
    <row r="9441" spans="3:3">
      <c r="C9441" s="3"/>
    </row>
    <row r="9442" spans="3:3">
      <c r="C9442" s="3"/>
    </row>
    <row r="9443" spans="3:3">
      <c r="C9443" s="3"/>
    </row>
    <row r="9444" spans="3:3">
      <c r="C9444" s="3"/>
    </row>
    <row r="9445" spans="3:3">
      <c r="C9445" s="3"/>
    </row>
    <row r="9446" spans="3:3">
      <c r="C9446" s="3"/>
    </row>
    <row r="9447" spans="3:3">
      <c r="C9447" s="3"/>
    </row>
    <row r="9448" spans="3:3">
      <c r="C9448" s="3"/>
    </row>
    <row r="9449" spans="3:3">
      <c r="C9449" s="3"/>
    </row>
    <row r="9450" spans="3:3">
      <c r="C9450" s="3"/>
    </row>
    <row r="9451" spans="3:3">
      <c r="C9451" s="3"/>
    </row>
    <row r="9452" spans="3:3">
      <c r="C9452" s="3"/>
    </row>
    <row r="9453" spans="3:3">
      <c r="C9453" s="3"/>
    </row>
    <row r="9454" spans="3:3">
      <c r="C9454" s="3"/>
    </row>
    <row r="9455" spans="3:3">
      <c r="C9455" s="3"/>
    </row>
    <row r="9456" spans="3:3">
      <c r="C9456" s="3"/>
    </row>
    <row r="9457" spans="3:3">
      <c r="C9457" s="3"/>
    </row>
    <row r="9458" spans="3:3">
      <c r="C9458" s="3"/>
    </row>
    <row r="9459" spans="3:3">
      <c r="C9459" s="3"/>
    </row>
    <row r="9460" spans="3:3">
      <c r="C9460" s="3"/>
    </row>
    <row r="9461" spans="3:3">
      <c r="C9461" s="3"/>
    </row>
    <row r="9462" spans="3:3">
      <c r="C9462" s="3"/>
    </row>
    <row r="9463" spans="3:3">
      <c r="C9463" s="3"/>
    </row>
    <row r="9464" spans="3:3">
      <c r="C9464" s="3"/>
    </row>
    <row r="9465" spans="3:3">
      <c r="C9465" s="3"/>
    </row>
    <row r="9466" spans="3:3">
      <c r="C9466" s="3"/>
    </row>
    <row r="9467" spans="3:3">
      <c r="C9467" s="3"/>
    </row>
    <row r="9468" spans="3:3">
      <c r="C9468" s="3"/>
    </row>
    <row r="9469" spans="3:3">
      <c r="C9469" s="3"/>
    </row>
    <row r="9470" spans="3:3">
      <c r="C9470" s="3"/>
    </row>
    <row r="9471" spans="3:3">
      <c r="C9471" s="3"/>
    </row>
    <row r="9472" spans="3:3">
      <c r="C9472" s="3"/>
    </row>
    <row r="9473" spans="3:3">
      <c r="C9473" s="3"/>
    </row>
    <row r="9474" spans="3:3">
      <c r="C9474" s="3"/>
    </row>
    <row r="9475" spans="3:3">
      <c r="C9475" s="3"/>
    </row>
    <row r="9476" spans="3:3">
      <c r="C9476" s="3"/>
    </row>
    <row r="9477" spans="3:3">
      <c r="C9477" s="3"/>
    </row>
    <row r="9478" spans="3:3">
      <c r="C9478" s="3"/>
    </row>
    <row r="9479" spans="3:3">
      <c r="C9479" s="3"/>
    </row>
    <row r="9480" spans="3:3">
      <c r="C9480" s="3"/>
    </row>
    <row r="9481" spans="3:3">
      <c r="C9481" s="3"/>
    </row>
    <row r="9482" spans="3:3">
      <c r="C9482" s="3"/>
    </row>
    <row r="9483" spans="3:3">
      <c r="C9483" s="3"/>
    </row>
    <row r="9484" spans="3:3">
      <c r="C9484" s="3"/>
    </row>
    <row r="9485" spans="3:3">
      <c r="C9485" s="3"/>
    </row>
    <row r="9486" spans="3:3">
      <c r="C9486" s="3"/>
    </row>
    <row r="9487" spans="3:3">
      <c r="C9487" s="3"/>
    </row>
    <row r="9488" spans="3:3">
      <c r="C9488" s="3"/>
    </row>
    <row r="9489" spans="3:3">
      <c r="C9489" s="3"/>
    </row>
    <row r="9490" spans="3:3">
      <c r="C9490" s="3"/>
    </row>
    <row r="9491" spans="3:3">
      <c r="C9491" s="3"/>
    </row>
    <row r="9492" spans="3:3">
      <c r="C9492" s="3"/>
    </row>
    <row r="9493" spans="3:3">
      <c r="C9493" s="3"/>
    </row>
    <row r="9494" spans="3:3">
      <c r="C9494" s="3"/>
    </row>
    <row r="9495" spans="3:3">
      <c r="C9495" s="3"/>
    </row>
    <row r="9496" spans="3:3">
      <c r="C9496" s="3"/>
    </row>
    <row r="9497" spans="3:3">
      <c r="C9497" s="3"/>
    </row>
    <row r="9498" spans="3:3">
      <c r="C9498" s="3"/>
    </row>
    <row r="9499" spans="3:3">
      <c r="C9499" s="3"/>
    </row>
    <row r="9500" spans="3:3">
      <c r="C9500" s="3"/>
    </row>
    <row r="9501" spans="3:3">
      <c r="C9501" s="3"/>
    </row>
    <row r="9502" spans="3:3">
      <c r="C9502" s="3"/>
    </row>
    <row r="9503" spans="3:3">
      <c r="C9503" s="3"/>
    </row>
    <row r="9504" spans="3:3">
      <c r="C9504" s="3"/>
    </row>
    <row r="9505" spans="3:3">
      <c r="C9505" s="3"/>
    </row>
    <row r="9506" spans="3:3">
      <c r="C9506" s="3"/>
    </row>
    <row r="9507" spans="3:3">
      <c r="C9507" s="3"/>
    </row>
    <row r="9508" spans="3:3">
      <c r="C9508" s="3"/>
    </row>
    <row r="9509" spans="3:3">
      <c r="C9509" s="3"/>
    </row>
    <row r="9510" spans="3:3">
      <c r="C9510" s="3"/>
    </row>
    <row r="9511" spans="3:3">
      <c r="C9511" s="3"/>
    </row>
    <row r="9512" spans="3:3">
      <c r="C9512" s="3"/>
    </row>
    <row r="9513" spans="3:3">
      <c r="C9513" s="3"/>
    </row>
    <row r="9514" spans="3:3">
      <c r="C9514" s="3"/>
    </row>
    <row r="9515" spans="3:3">
      <c r="C9515" s="3"/>
    </row>
    <row r="9516" spans="3:3">
      <c r="C9516" s="3"/>
    </row>
    <row r="9517" spans="3:3">
      <c r="C9517" s="3"/>
    </row>
    <row r="9518" spans="3:3">
      <c r="C9518" s="3"/>
    </row>
    <row r="9519" spans="3:3">
      <c r="C9519" s="3"/>
    </row>
    <row r="9520" spans="3:3">
      <c r="C9520" s="3"/>
    </row>
    <row r="9521" spans="3:3">
      <c r="C9521" s="3"/>
    </row>
    <row r="9522" spans="3:3">
      <c r="C9522" s="3"/>
    </row>
    <row r="9523" spans="3:3">
      <c r="C9523" s="3"/>
    </row>
    <row r="9524" spans="3:3">
      <c r="C9524" s="3"/>
    </row>
    <row r="9525" spans="3:3">
      <c r="C9525" s="3"/>
    </row>
    <row r="9526" spans="3:3">
      <c r="C9526" s="3"/>
    </row>
    <row r="9527" spans="3:3">
      <c r="C9527" s="3"/>
    </row>
    <row r="9528" spans="3:3">
      <c r="C9528" s="3"/>
    </row>
    <row r="9529" spans="3:3">
      <c r="C9529" s="3"/>
    </row>
    <row r="9530" spans="3:3">
      <c r="C9530" s="3"/>
    </row>
    <row r="9531" spans="3:3">
      <c r="C9531" s="3"/>
    </row>
    <row r="9532" spans="3:3">
      <c r="C9532" s="3"/>
    </row>
    <row r="9533" spans="3:3">
      <c r="C9533" s="3"/>
    </row>
    <row r="9534" spans="3:3">
      <c r="C9534" s="3"/>
    </row>
    <row r="9535" spans="3:3">
      <c r="C9535" s="3"/>
    </row>
    <row r="9536" spans="3:3">
      <c r="C9536" s="3"/>
    </row>
    <row r="9537" spans="3:3">
      <c r="C9537" s="3"/>
    </row>
    <row r="9538" spans="3:3">
      <c r="C9538" s="3"/>
    </row>
    <row r="9539" spans="3:3">
      <c r="C9539" s="3"/>
    </row>
    <row r="9540" spans="3:3">
      <c r="C9540" s="3"/>
    </row>
    <row r="9541" spans="3:3">
      <c r="C9541" s="3"/>
    </row>
    <row r="9542" spans="3:3">
      <c r="C9542" s="3"/>
    </row>
    <row r="9543" spans="3:3">
      <c r="C9543" s="3"/>
    </row>
    <row r="9544" spans="3:3">
      <c r="C9544" s="3"/>
    </row>
    <row r="9545" spans="3:3">
      <c r="C9545" s="3"/>
    </row>
    <row r="9546" spans="3:3">
      <c r="C9546" s="3"/>
    </row>
    <row r="9547" spans="3:3">
      <c r="C9547" s="3"/>
    </row>
    <row r="9548" spans="3:3">
      <c r="C9548" s="3"/>
    </row>
    <row r="9549" spans="3:3">
      <c r="C9549" s="3"/>
    </row>
    <row r="9550" spans="3:3">
      <c r="C9550" s="3"/>
    </row>
    <row r="9551" spans="3:3">
      <c r="C9551" s="3"/>
    </row>
    <row r="9552" spans="3:3">
      <c r="C9552" s="3"/>
    </row>
    <row r="9553" spans="3:3">
      <c r="C9553" s="3"/>
    </row>
    <row r="9554" spans="3:3">
      <c r="C9554" s="3"/>
    </row>
    <row r="9555" spans="3:3">
      <c r="C9555" s="3"/>
    </row>
    <row r="9556" spans="3:3">
      <c r="C9556" s="3"/>
    </row>
    <row r="9557" spans="3:3">
      <c r="C9557" s="3"/>
    </row>
    <row r="9558" spans="3:3">
      <c r="C9558" s="3"/>
    </row>
    <row r="9559" spans="3:3">
      <c r="C9559" s="3"/>
    </row>
    <row r="9560" spans="3:3">
      <c r="C9560" s="3"/>
    </row>
    <row r="9561" spans="3:3">
      <c r="C9561" s="3"/>
    </row>
    <row r="9562" spans="3:3">
      <c r="C9562" s="3"/>
    </row>
    <row r="9563" spans="3:3">
      <c r="C9563" s="3"/>
    </row>
    <row r="9564" spans="3:3">
      <c r="C9564" s="3"/>
    </row>
    <row r="9565" spans="3:3">
      <c r="C9565" s="3"/>
    </row>
    <row r="9566" spans="3:3">
      <c r="C9566" s="3"/>
    </row>
    <row r="9567" spans="3:3">
      <c r="C9567" s="3"/>
    </row>
    <row r="9568" spans="3:3">
      <c r="C9568" s="3"/>
    </row>
    <row r="9569" spans="3:3">
      <c r="C9569" s="3"/>
    </row>
    <row r="9570" spans="3:3">
      <c r="C9570" s="3"/>
    </row>
    <row r="9571" spans="3:3">
      <c r="C9571" s="3"/>
    </row>
    <row r="9572" spans="3:3">
      <c r="C9572" s="3"/>
    </row>
    <row r="9573" spans="3:3">
      <c r="C9573" s="3"/>
    </row>
    <row r="9574" spans="3:3">
      <c r="C9574" s="3"/>
    </row>
    <row r="9575" spans="3:3">
      <c r="C9575" s="3"/>
    </row>
    <row r="9576" spans="3:3">
      <c r="C9576" s="3"/>
    </row>
    <row r="9577" spans="3:3">
      <c r="C9577" s="3"/>
    </row>
    <row r="9578" spans="3:3">
      <c r="C9578" s="3"/>
    </row>
    <row r="9579" spans="3:3">
      <c r="C9579" s="3"/>
    </row>
    <row r="9580" spans="3:3">
      <c r="C9580" s="3"/>
    </row>
    <row r="9581" spans="3:3">
      <c r="C9581" s="3"/>
    </row>
    <row r="9582" spans="3:3">
      <c r="C9582" s="3"/>
    </row>
    <row r="9583" spans="3:3">
      <c r="C9583" s="3"/>
    </row>
    <row r="9584" spans="3:3">
      <c r="C9584" s="3"/>
    </row>
    <row r="9585" spans="3:3">
      <c r="C9585" s="3"/>
    </row>
    <row r="9586" spans="3:3">
      <c r="C9586" s="3"/>
    </row>
    <row r="9587" spans="3:3">
      <c r="C9587" s="3"/>
    </row>
    <row r="9588" spans="3:3">
      <c r="C9588" s="3"/>
    </row>
    <row r="9589" spans="3:3">
      <c r="C9589" s="3"/>
    </row>
    <row r="9590" spans="3:3">
      <c r="C9590" s="3"/>
    </row>
    <row r="9591" spans="3:3">
      <c r="C9591" s="3"/>
    </row>
    <row r="9592" spans="3:3">
      <c r="C9592" s="3"/>
    </row>
    <row r="9593" spans="3:3">
      <c r="C9593" s="3"/>
    </row>
    <row r="9594" spans="3:3">
      <c r="C9594" s="3"/>
    </row>
    <row r="9595" spans="3:3">
      <c r="C9595" s="3"/>
    </row>
    <row r="9596" spans="3:3">
      <c r="C9596" s="3"/>
    </row>
    <row r="9597" spans="3:3">
      <c r="C9597" s="3"/>
    </row>
    <row r="9598" spans="3:3">
      <c r="C9598" s="3"/>
    </row>
    <row r="9599" spans="3:3">
      <c r="C9599" s="3"/>
    </row>
    <row r="9600" spans="3:3">
      <c r="C9600" s="3"/>
    </row>
    <row r="9601" spans="3:3">
      <c r="C9601" s="3"/>
    </row>
    <row r="9602" spans="3:3">
      <c r="C9602" s="3"/>
    </row>
    <row r="9603" spans="3:3">
      <c r="C9603" s="3"/>
    </row>
    <row r="9604" spans="3:3">
      <c r="C9604" s="3"/>
    </row>
    <row r="9605" spans="3:3">
      <c r="C9605" s="3"/>
    </row>
    <row r="9606" spans="3:3">
      <c r="C9606" s="3"/>
    </row>
    <row r="9607" spans="3:3">
      <c r="C9607" s="3"/>
    </row>
    <row r="9608" spans="3:3">
      <c r="C9608" s="3"/>
    </row>
    <row r="9609" spans="3:3">
      <c r="C9609" s="3"/>
    </row>
    <row r="9610" spans="3:3">
      <c r="C9610" s="3"/>
    </row>
    <row r="9611" spans="3:3">
      <c r="C9611" s="3"/>
    </row>
    <row r="9612" spans="3:3">
      <c r="C9612" s="3"/>
    </row>
    <row r="9613" spans="3:3">
      <c r="C9613" s="3"/>
    </row>
    <row r="9614" spans="3:3">
      <c r="C9614" s="3"/>
    </row>
    <row r="9615" spans="3:3">
      <c r="C9615" s="3"/>
    </row>
    <row r="9616" spans="3:3">
      <c r="C9616" s="3"/>
    </row>
    <row r="9617" spans="3:3">
      <c r="C9617" s="3"/>
    </row>
    <row r="9618" spans="3:3">
      <c r="C9618" s="3"/>
    </row>
    <row r="9619" spans="3:3">
      <c r="C9619" s="3"/>
    </row>
    <row r="9620" spans="3:3">
      <c r="C9620" s="3"/>
    </row>
    <row r="9621" spans="3:3">
      <c r="C9621" s="3"/>
    </row>
    <row r="9622" spans="3:3">
      <c r="C9622" s="3"/>
    </row>
    <row r="9623" spans="3:3">
      <c r="C9623" s="3"/>
    </row>
    <row r="9624" spans="3:3">
      <c r="C9624" s="3"/>
    </row>
    <row r="9625" spans="3:3">
      <c r="C9625" s="3"/>
    </row>
    <row r="9626" spans="3:3">
      <c r="C9626" s="3"/>
    </row>
    <row r="9627" spans="3:3">
      <c r="C9627" s="3"/>
    </row>
    <row r="9628" spans="3:3">
      <c r="C9628" s="3"/>
    </row>
    <row r="9629" spans="3:3">
      <c r="C9629" s="3"/>
    </row>
    <row r="9630" spans="3:3">
      <c r="C9630" s="3"/>
    </row>
    <row r="9631" spans="3:3">
      <c r="C9631" s="3"/>
    </row>
    <row r="9632" spans="3:3">
      <c r="C9632" s="3"/>
    </row>
    <row r="9633" spans="3:3">
      <c r="C9633" s="3"/>
    </row>
    <row r="9634" spans="3:3">
      <c r="C9634" s="3"/>
    </row>
    <row r="9635" spans="3:3">
      <c r="C9635" s="3"/>
    </row>
    <row r="9636" spans="3:3">
      <c r="C9636" s="3"/>
    </row>
    <row r="9637" spans="3:3">
      <c r="C9637" s="3"/>
    </row>
    <row r="9638" spans="3:3">
      <c r="C9638" s="3"/>
    </row>
    <row r="9639" spans="3:3">
      <c r="C9639" s="3"/>
    </row>
    <row r="9640" spans="3:3">
      <c r="C9640" s="3"/>
    </row>
    <row r="9641" spans="3:3">
      <c r="C9641" s="3"/>
    </row>
    <row r="9642" spans="3:3">
      <c r="C9642" s="3"/>
    </row>
    <row r="9643" spans="3:3">
      <c r="C9643" s="3"/>
    </row>
    <row r="9644" spans="3:3">
      <c r="C9644" s="3"/>
    </row>
    <row r="9645" spans="3:3">
      <c r="C9645" s="3"/>
    </row>
    <row r="9646" spans="3:3">
      <c r="C9646" s="3"/>
    </row>
    <row r="9647" spans="3:3">
      <c r="C9647" s="3"/>
    </row>
    <row r="9648" spans="3:3">
      <c r="C9648" s="3"/>
    </row>
    <row r="9649" spans="3:3">
      <c r="C9649" s="3"/>
    </row>
    <row r="9650" spans="3:3">
      <c r="C9650" s="3"/>
    </row>
    <row r="9651" spans="3:3">
      <c r="C9651" s="3"/>
    </row>
    <row r="9652" spans="3:3">
      <c r="C9652" s="3"/>
    </row>
    <row r="9653" spans="3:3">
      <c r="C9653" s="3"/>
    </row>
    <row r="9654" spans="3:3">
      <c r="C9654" s="3"/>
    </row>
    <row r="9655" spans="3:3">
      <c r="C9655" s="3"/>
    </row>
    <row r="9656" spans="3:3">
      <c r="C9656" s="3"/>
    </row>
    <row r="9657" spans="3:3">
      <c r="C9657" s="3"/>
    </row>
    <row r="9658" spans="3:3">
      <c r="C9658" s="3"/>
    </row>
    <row r="9659" spans="3:3">
      <c r="C9659" s="3"/>
    </row>
    <row r="9660" spans="3:3">
      <c r="C9660" s="3"/>
    </row>
    <row r="9661" spans="3:3">
      <c r="C9661" s="3"/>
    </row>
    <row r="9662" spans="3:3">
      <c r="C9662" s="3"/>
    </row>
    <row r="9663" spans="3:3">
      <c r="C9663" s="3"/>
    </row>
    <row r="9664" spans="3:3">
      <c r="C9664" s="3"/>
    </row>
    <row r="9665" spans="3:3">
      <c r="C9665" s="3"/>
    </row>
    <row r="9666" spans="3:3">
      <c r="C9666" s="3"/>
    </row>
    <row r="9667" spans="3:3">
      <c r="C9667" s="3"/>
    </row>
    <row r="9668" spans="3:3">
      <c r="C9668" s="3"/>
    </row>
    <row r="9669" spans="3:3">
      <c r="C9669" s="3"/>
    </row>
    <row r="9670" spans="3:3">
      <c r="C9670" s="3"/>
    </row>
    <row r="9671" spans="3:3">
      <c r="C9671" s="3"/>
    </row>
    <row r="9672" spans="3:3">
      <c r="C9672" s="3"/>
    </row>
    <row r="9673" spans="3:3">
      <c r="C9673" s="3"/>
    </row>
    <row r="9674" spans="3:3">
      <c r="C9674" s="3"/>
    </row>
    <row r="9675" spans="3:3">
      <c r="C9675" s="3"/>
    </row>
    <row r="9676" spans="3:3">
      <c r="C9676" s="3"/>
    </row>
    <row r="9677" spans="3:3">
      <c r="C9677" s="3"/>
    </row>
    <row r="9678" spans="3:3">
      <c r="C9678" s="3"/>
    </row>
    <row r="9679" spans="3:3">
      <c r="C9679" s="3"/>
    </row>
    <row r="9680" spans="3:3">
      <c r="C9680" s="3"/>
    </row>
    <row r="9681" spans="3:3">
      <c r="C9681" s="3"/>
    </row>
    <row r="9682" spans="3:3">
      <c r="C9682" s="3"/>
    </row>
    <row r="9683" spans="3:3">
      <c r="C9683" s="3"/>
    </row>
    <row r="9684" spans="3:3">
      <c r="C9684" s="3"/>
    </row>
    <row r="9685" spans="3:3">
      <c r="C9685" s="3"/>
    </row>
    <row r="9686" spans="3:3">
      <c r="C9686" s="3"/>
    </row>
    <row r="9687" spans="3:3">
      <c r="C9687" s="3"/>
    </row>
    <row r="9688" spans="3:3">
      <c r="C9688" s="3"/>
    </row>
    <row r="9689" spans="3:3">
      <c r="C9689" s="3"/>
    </row>
    <row r="9690" spans="3:3">
      <c r="C9690" s="3"/>
    </row>
    <row r="9691" spans="3:3">
      <c r="C9691" s="3"/>
    </row>
    <row r="9692" spans="3:3">
      <c r="C9692" s="3"/>
    </row>
    <row r="9693" spans="3:3">
      <c r="C9693" s="3"/>
    </row>
    <row r="9694" spans="3:3">
      <c r="C9694" s="3"/>
    </row>
    <row r="9695" spans="3:3">
      <c r="C9695" s="3"/>
    </row>
    <row r="9696" spans="3:3">
      <c r="C9696" s="3"/>
    </row>
    <row r="9697" spans="3:3">
      <c r="C9697" s="3"/>
    </row>
    <row r="9698" spans="3:3">
      <c r="C9698" s="3"/>
    </row>
    <row r="9699" spans="3:3">
      <c r="C9699" s="3"/>
    </row>
    <row r="9700" spans="3:3">
      <c r="C9700" s="3"/>
    </row>
    <row r="9701" spans="3:3">
      <c r="C9701" s="3"/>
    </row>
    <row r="9702" spans="3:3">
      <c r="C9702" s="3"/>
    </row>
    <row r="9703" spans="3:3">
      <c r="C9703" s="3"/>
    </row>
    <row r="9704" spans="3:3">
      <c r="C9704" s="3"/>
    </row>
    <row r="9705" spans="3:3">
      <c r="C9705" s="3"/>
    </row>
    <row r="9706" spans="3:3">
      <c r="C9706" s="3"/>
    </row>
    <row r="9707" spans="3:3">
      <c r="C9707" s="3"/>
    </row>
    <row r="9708" spans="3:3">
      <c r="C9708" s="3"/>
    </row>
    <row r="9709" spans="3:3">
      <c r="C9709" s="3"/>
    </row>
    <row r="9710" spans="3:3">
      <c r="C9710" s="3"/>
    </row>
    <row r="9711" spans="3:3">
      <c r="C9711" s="3"/>
    </row>
    <row r="9712" spans="3:3">
      <c r="C9712" s="3"/>
    </row>
    <row r="9713" spans="3:3">
      <c r="C9713" s="3"/>
    </row>
    <row r="9714" spans="3:3">
      <c r="C9714" s="3"/>
    </row>
    <row r="9715" spans="3:3">
      <c r="C9715" s="3"/>
    </row>
    <row r="9716" spans="3:3">
      <c r="C9716" s="3"/>
    </row>
    <row r="9717" spans="3:3">
      <c r="C9717" s="3"/>
    </row>
    <row r="9718" spans="3:3">
      <c r="C9718" s="3"/>
    </row>
    <row r="9719" spans="3:3">
      <c r="C9719" s="3"/>
    </row>
    <row r="9720" spans="3:3">
      <c r="C9720" s="3"/>
    </row>
    <row r="9721" spans="3:3">
      <c r="C9721" s="3"/>
    </row>
    <row r="9722" spans="3:3">
      <c r="C9722" s="3"/>
    </row>
    <row r="9723" spans="3:3">
      <c r="C9723" s="3"/>
    </row>
    <row r="9724" spans="3:3">
      <c r="C9724" s="3"/>
    </row>
    <row r="9725" spans="3:3">
      <c r="C9725" s="3"/>
    </row>
    <row r="9726" spans="3:3">
      <c r="C9726" s="3"/>
    </row>
    <row r="9727" spans="3:3">
      <c r="C9727" s="3"/>
    </row>
    <row r="9728" spans="3:3">
      <c r="C9728" s="3"/>
    </row>
    <row r="9729" spans="3:3">
      <c r="C9729" s="3"/>
    </row>
    <row r="9730" spans="3:3">
      <c r="C9730" s="3"/>
    </row>
    <row r="9731" spans="3:3">
      <c r="C9731" s="3"/>
    </row>
    <row r="9732" spans="3:3">
      <c r="C9732" s="3"/>
    </row>
    <row r="9733" spans="3:3">
      <c r="C9733" s="3"/>
    </row>
    <row r="9734" spans="3:3">
      <c r="C9734" s="3"/>
    </row>
    <row r="9735" spans="3:3">
      <c r="C9735" s="3"/>
    </row>
    <row r="9736" spans="3:3">
      <c r="C9736" s="3"/>
    </row>
    <row r="9737" spans="3:3">
      <c r="C9737" s="3"/>
    </row>
    <row r="9738" spans="3:3">
      <c r="C9738" s="3"/>
    </row>
    <row r="9739" spans="3:3">
      <c r="C9739" s="3"/>
    </row>
    <row r="9740" spans="3:3">
      <c r="C9740" s="3"/>
    </row>
    <row r="9741" spans="3:3">
      <c r="C9741" s="3"/>
    </row>
    <row r="9742" spans="3:3">
      <c r="C9742" s="3"/>
    </row>
    <row r="9743" spans="3:3">
      <c r="C9743" s="3"/>
    </row>
    <row r="9744" spans="3:3">
      <c r="C9744" s="3"/>
    </row>
    <row r="9745" spans="3:3">
      <c r="C9745" s="3"/>
    </row>
    <row r="9746" spans="3:3">
      <c r="C9746" s="3"/>
    </row>
    <row r="9747" spans="3:3">
      <c r="C9747" s="3"/>
    </row>
    <row r="9748" spans="3:3">
      <c r="C9748" s="3"/>
    </row>
    <row r="9749" spans="3:3">
      <c r="C9749" s="3"/>
    </row>
    <row r="9750" spans="3:3">
      <c r="C9750" s="3"/>
    </row>
    <row r="9751" spans="3:3">
      <c r="C9751" s="3"/>
    </row>
    <row r="9752" spans="3:3">
      <c r="C9752" s="3"/>
    </row>
    <row r="9753" spans="3:3">
      <c r="C9753" s="3"/>
    </row>
    <row r="9754" spans="3:3">
      <c r="C9754" s="3"/>
    </row>
    <row r="9755" spans="3:3">
      <c r="C9755" s="3"/>
    </row>
    <row r="9756" spans="3:3">
      <c r="C9756" s="3"/>
    </row>
    <row r="9757" spans="3:3">
      <c r="C9757" s="3"/>
    </row>
    <row r="9758" spans="3:3">
      <c r="C9758" s="3"/>
    </row>
    <row r="9759" spans="3:3">
      <c r="C9759" s="3"/>
    </row>
    <row r="9760" spans="3:3">
      <c r="C9760" s="3"/>
    </row>
    <row r="9761" spans="3:3">
      <c r="C9761" s="3"/>
    </row>
    <row r="9762" spans="3:3">
      <c r="C9762" s="3"/>
    </row>
    <row r="9763" spans="3:3">
      <c r="C9763" s="3"/>
    </row>
    <row r="9764" spans="3:3">
      <c r="C9764" s="3"/>
    </row>
    <row r="9765" spans="3:3">
      <c r="C9765" s="3"/>
    </row>
    <row r="9766" spans="3:3">
      <c r="C9766" s="3"/>
    </row>
    <row r="9767" spans="3:3">
      <c r="C9767" s="3"/>
    </row>
    <row r="9768" spans="3:3">
      <c r="C9768" s="3"/>
    </row>
    <row r="9769" spans="3:3">
      <c r="C9769" s="3"/>
    </row>
    <row r="9770" spans="3:3">
      <c r="C9770" s="3"/>
    </row>
    <row r="9771" spans="3:3">
      <c r="C9771" s="3"/>
    </row>
    <row r="9772" spans="3:3">
      <c r="C9772" s="3"/>
    </row>
    <row r="9773" spans="3:3">
      <c r="C9773" s="3"/>
    </row>
    <row r="9774" spans="3:3">
      <c r="C9774" s="3"/>
    </row>
    <row r="9775" spans="3:3">
      <c r="C9775" s="3"/>
    </row>
    <row r="9776" spans="3:3">
      <c r="C9776" s="3"/>
    </row>
    <row r="9777" spans="3:3">
      <c r="C9777" s="3"/>
    </row>
    <row r="9778" spans="3:3">
      <c r="C9778" s="3"/>
    </row>
    <row r="9779" spans="3:3">
      <c r="C9779" s="3"/>
    </row>
    <row r="9780" spans="3:3">
      <c r="C9780" s="3"/>
    </row>
    <row r="9781" spans="3:3">
      <c r="C9781" s="3"/>
    </row>
    <row r="9782" spans="3:3">
      <c r="C9782" s="3"/>
    </row>
    <row r="9783" spans="3:3">
      <c r="C9783" s="3"/>
    </row>
    <row r="9784" spans="3:3">
      <c r="C9784" s="3"/>
    </row>
    <row r="9785" spans="3:3">
      <c r="C9785" s="3"/>
    </row>
    <row r="9786" spans="3:3">
      <c r="C9786" s="3"/>
    </row>
    <row r="9787" spans="3:3">
      <c r="C9787" s="3"/>
    </row>
    <row r="9788" spans="3:3">
      <c r="C9788" s="3"/>
    </row>
    <row r="9789" spans="3:3">
      <c r="C9789" s="3"/>
    </row>
    <row r="9790" spans="3:3">
      <c r="C9790" s="3"/>
    </row>
    <row r="9791" spans="3:3">
      <c r="C9791" s="3"/>
    </row>
    <row r="9792" spans="3:3">
      <c r="C9792" s="3"/>
    </row>
    <row r="9793" spans="3:3">
      <c r="C9793" s="3"/>
    </row>
    <row r="9794" spans="3:3">
      <c r="C9794" s="3"/>
    </row>
    <row r="9795" spans="3:3">
      <c r="C9795" s="3"/>
    </row>
    <row r="9796" spans="3:3">
      <c r="C9796" s="3"/>
    </row>
    <row r="9797" spans="3:3">
      <c r="C9797" s="3"/>
    </row>
    <row r="9798" spans="3:3">
      <c r="C9798" s="3"/>
    </row>
    <row r="9799" spans="3:3">
      <c r="C9799" s="3"/>
    </row>
    <row r="9800" spans="3:3">
      <c r="C9800" s="3"/>
    </row>
    <row r="9801" spans="3:3">
      <c r="C9801" s="3"/>
    </row>
    <row r="9802" spans="3:3">
      <c r="C9802" s="3"/>
    </row>
    <row r="9803" spans="3:3">
      <c r="C9803" s="3"/>
    </row>
    <row r="9804" spans="3:3">
      <c r="C9804" s="3"/>
    </row>
    <row r="9805" spans="3:3">
      <c r="C9805" s="3"/>
    </row>
    <row r="9806" spans="3:3">
      <c r="C9806" s="3"/>
    </row>
    <row r="9807" spans="3:3">
      <c r="C9807" s="3"/>
    </row>
    <row r="9808" spans="3:3">
      <c r="C9808" s="3"/>
    </row>
    <row r="9809" spans="3:3">
      <c r="C9809" s="3"/>
    </row>
    <row r="9810" spans="3:3">
      <c r="C9810" s="3"/>
    </row>
    <row r="9811" spans="3:3">
      <c r="C9811" s="3"/>
    </row>
    <row r="9812" spans="3:3">
      <c r="C9812" s="3"/>
    </row>
    <row r="9813" spans="3:3">
      <c r="C9813" s="3"/>
    </row>
    <row r="9814" spans="3:3">
      <c r="C9814" s="3"/>
    </row>
    <row r="9815" spans="3:3">
      <c r="C9815" s="3"/>
    </row>
    <row r="9816" spans="3:3">
      <c r="C9816" s="3"/>
    </row>
    <row r="9817" spans="3:3">
      <c r="C9817" s="3"/>
    </row>
    <row r="9818" spans="3:3">
      <c r="C9818" s="3"/>
    </row>
    <row r="9819" spans="3:3">
      <c r="C9819" s="3"/>
    </row>
    <row r="9820" spans="3:3">
      <c r="C9820" s="3"/>
    </row>
    <row r="9821" spans="3:3">
      <c r="C9821" s="3"/>
    </row>
    <row r="9822" spans="3:3">
      <c r="C9822" s="3"/>
    </row>
    <row r="9823" spans="3:3">
      <c r="C9823" s="3"/>
    </row>
    <row r="9824" spans="3:3">
      <c r="C9824" s="3"/>
    </row>
    <row r="9825" spans="3:3">
      <c r="C9825" s="3"/>
    </row>
    <row r="9826" spans="3:3">
      <c r="C9826" s="3"/>
    </row>
    <row r="9827" spans="3:3">
      <c r="C9827" s="3"/>
    </row>
    <row r="9828" spans="3:3">
      <c r="C9828" s="3"/>
    </row>
    <row r="9829" spans="3:3">
      <c r="C9829" s="3"/>
    </row>
    <row r="9830" spans="3:3">
      <c r="C9830" s="3"/>
    </row>
    <row r="9831" spans="3:3">
      <c r="C9831" s="3"/>
    </row>
    <row r="9832" spans="3:3">
      <c r="C9832" s="3"/>
    </row>
    <row r="9833" spans="3:3">
      <c r="C9833" s="3"/>
    </row>
    <row r="9834" spans="3:3">
      <c r="C9834" s="3"/>
    </row>
    <row r="9835" spans="3:3">
      <c r="C9835" s="3"/>
    </row>
    <row r="9836" spans="3:3">
      <c r="C9836" s="3"/>
    </row>
    <row r="9837" spans="3:3">
      <c r="C9837" s="3"/>
    </row>
    <row r="9838" spans="3:3">
      <c r="C9838" s="3"/>
    </row>
    <row r="9839" spans="3:3">
      <c r="C9839" s="3"/>
    </row>
    <row r="9840" spans="3:3">
      <c r="C9840" s="3"/>
    </row>
    <row r="9841" spans="3:3">
      <c r="C9841" s="3"/>
    </row>
    <row r="9842" spans="3:3">
      <c r="C9842" s="3"/>
    </row>
    <row r="9843" spans="3:3">
      <c r="C9843" s="3"/>
    </row>
    <row r="9844" spans="3:3">
      <c r="C9844" s="3"/>
    </row>
    <row r="9845" spans="3:3">
      <c r="C9845" s="3"/>
    </row>
    <row r="9846" spans="3:3">
      <c r="C9846" s="3"/>
    </row>
    <row r="9847" spans="3:3">
      <c r="C9847" s="3"/>
    </row>
    <row r="9848" spans="3:3">
      <c r="C9848" s="3"/>
    </row>
    <row r="9849" spans="3:3">
      <c r="C9849" s="3"/>
    </row>
    <row r="9850" spans="3:3">
      <c r="C9850" s="3"/>
    </row>
    <row r="9851" spans="3:3">
      <c r="C9851" s="3"/>
    </row>
    <row r="9852" spans="3:3">
      <c r="C9852" s="3"/>
    </row>
    <row r="9853" spans="3:3">
      <c r="C9853" s="3"/>
    </row>
    <row r="9854" spans="3:3">
      <c r="C9854" s="3"/>
    </row>
    <row r="9855" spans="3:3">
      <c r="C9855" s="3"/>
    </row>
    <row r="9856" spans="3:3">
      <c r="C9856" s="3"/>
    </row>
    <row r="9857" spans="3:3">
      <c r="C9857" s="3"/>
    </row>
    <row r="9858" spans="3:3">
      <c r="C9858" s="3"/>
    </row>
    <row r="9859" spans="3:3">
      <c r="C9859" s="3"/>
    </row>
    <row r="9860" spans="3:3">
      <c r="C9860" s="3"/>
    </row>
    <row r="9861" spans="3:3">
      <c r="C9861" s="3"/>
    </row>
    <row r="9862" spans="3:3">
      <c r="C9862" s="3"/>
    </row>
    <row r="9863" spans="3:3">
      <c r="C9863" s="3"/>
    </row>
    <row r="9864" spans="3:3">
      <c r="C9864" s="3"/>
    </row>
    <row r="9865" spans="3:3">
      <c r="C9865" s="3"/>
    </row>
    <row r="9866" spans="3:3">
      <c r="C9866" s="3"/>
    </row>
    <row r="9867" spans="3:3">
      <c r="C9867" s="3"/>
    </row>
    <row r="9868" spans="3:3">
      <c r="C9868" s="3"/>
    </row>
    <row r="9869" spans="3:3">
      <c r="C9869" s="3"/>
    </row>
    <row r="9870" spans="3:3">
      <c r="C9870" s="3"/>
    </row>
    <row r="9871" spans="3:3">
      <c r="C9871" s="3"/>
    </row>
    <row r="9872" spans="3:3">
      <c r="C9872" s="3"/>
    </row>
    <row r="9873" spans="3:3">
      <c r="C9873" s="3"/>
    </row>
    <row r="9874" spans="3:3">
      <c r="C9874" s="3"/>
    </row>
    <row r="9875" spans="3:3">
      <c r="C9875" s="3"/>
    </row>
    <row r="9876" spans="3:3">
      <c r="C9876" s="3"/>
    </row>
    <row r="9877" spans="3:3">
      <c r="C9877" s="3"/>
    </row>
    <row r="9878" spans="3:3">
      <c r="C9878" s="3"/>
    </row>
    <row r="9879" spans="3:3">
      <c r="C9879" s="3"/>
    </row>
    <row r="9880" spans="3:3">
      <c r="C9880" s="3"/>
    </row>
    <row r="9881" spans="3:3">
      <c r="C9881" s="3"/>
    </row>
    <row r="9882" spans="3:3">
      <c r="C9882" s="3"/>
    </row>
    <row r="9883" spans="3:3">
      <c r="C9883" s="3"/>
    </row>
    <row r="9884" spans="3:3">
      <c r="C9884" s="3"/>
    </row>
    <row r="9885" spans="3:3">
      <c r="C9885" s="3"/>
    </row>
    <row r="9886" spans="3:3">
      <c r="C9886" s="3"/>
    </row>
    <row r="9887" spans="3:3">
      <c r="C9887" s="3"/>
    </row>
    <row r="9888" spans="3:3">
      <c r="C9888" s="3"/>
    </row>
    <row r="9889" spans="3:3">
      <c r="C9889" s="3"/>
    </row>
    <row r="9890" spans="3:3">
      <c r="C9890" s="3"/>
    </row>
    <row r="9891" spans="3:3">
      <c r="C9891" s="3"/>
    </row>
    <row r="9892" spans="3:3">
      <c r="C9892" s="3"/>
    </row>
    <row r="9893" spans="3:3">
      <c r="C9893" s="3"/>
    </row>
    <row r="9894" spans="3:3">
      <c r="C9894" s="3"/>
    </row>
    <row r="9895" spans="3:3">
      <c r="C9895" s="3"/>
    </row>
    <row r="9896" spans="3:3">
      <c r="C9896" s="3"/>
    </row>
    <row r="9897" spans="3:3">
      <c r="C9897" s="3"/>
    </row>
    <row r="9898" spans="3:3">
      <c r="C9898" s="3"/>
    </row>
    <row r="9899" spans="3:3">
      <c r="C9899" s="3"/>
    </row>
    <row r="9900" spans="3:3">
      <c r="C9900" s="3"/>
    </row>
    <row r="9901" spans="3:3">
      <c r="C9901" s="3"/>
    </row>
    <row r="9902" spans="3:3">
      <c r="C9902" s="3"/>
    </row>
    <row r="9903" spans="3:3">
      <c r="C9903" s="3"/>
    </row>
    <row r="9904" spans="3:3">
      <c r="C9904" s="3"/>
    </row>
    <row r="9905" spans="3:3">
      <c r="C9905" s="3"/>
    </row>
    <row r="9906" spans="3:3">
      <c r="C9906" s="3"/>
    </row>
    <row r="9907" spans="3:3">
      <c r="C9907" s="3"/>
    </row>
    <row r="9908" spans="3:3">
      <c r="C9908" s="3"/>
    </row>
    <row r="9909" spans="3:3">
      <c r="C9909" s="3"/>
    </row>
    <row r="9910" spans="3:3">
      <c r="C9910" s="3"/>
    </row>
    <row r="9911" spans="3:3">
      <c r="C9911" s="3"/>
    </row>
    <row r="9912" spans="3:3">
      <c r="C9912" s="3"/>
    </row>
    <row r="9913" spans="3:3">
      <c r="C9913" s="3"/>
    </row>
    <row r="9914" spans="3:3">
      <c r="C9914" s="3"/>
    </row>
    <row r="9915" spans="3:3">
      <c r="C9915" s="3"/>
    </row>
    <row r="9916" spans="3:3">
      <c r="C9916" s="3"/>
    </row>
    <row r="9917" spans="3:3">
      <c r="C9917" s="3"/>
    </row>
    <row r="9918" spans="3:3">
      <c r="C9918" s="3"/>
    </row>
    <row r="9919" spans="3:3">
      <c r="C9919" s="3"/>
    </row>
    <row r="9920" spans="3:3">
      <c r="C9920" s="3"/>
    </row>
    <row r="9921" spans="3:3">
      <c r="C9921" s="3"/>
    </row>
    <row r="9922" spans="3:3">
      <c r="C9922" s="3"/>
    </row>
    <row r="9923" spans="3:3">
      <c r="C9923" s="3"/>
    </row>
    <row r="9924" spans="3:3">
      <c r="C9924" s="3"/>
    </row>
    <row r="9925" spans="3:3">
      <c r="C9925" s="3"/>
    </row>
    <row r="9926" spans="3:3">
      <c r="C9926" s="3"/>
    </row>
    <row r="9927" spans="3:3">
      <c r="C9927" s="3"/>
    </row>
    <row r="9928" spans="3:3">
      <c r="C9928" s="3"/>
    </row>
    <row r="9929" spans="3:3">
      <c r="C9929" s="3"/>
    </row>
    <row r="9930" spans="3:3">
      <c r="C9930" s="3"/>
    </row>
    <row r="9931" spans="3:3">
      <c r="C9931" s="3"/>
    </row>
    <row r="9932" spans="3:3">
      <c r="C9932" s="3"/>
    </row>
    <row r="9933" spans="3:3">
      <c r="C9933" s="3"/>
    </row>
    <row r="9934" spans="3:3">
      <c r="C9934" s="3"/>
    </row>
    <row r="9935" spans="3:3">
      <c r="C9935" s="3"/>
    </row>
    <row r="9936" spans="3:3">
      <c r="C9936" s="3"/>
    </row>
    <row r="9937" spans="3:3">
      <c r="C9937" s="3"/>
    </row>
    <row r="9938" spans="3:3">
      <c r="C9938" s="3"/>
    </row>
    <row r="9939" spans="3:3">
      <c r="C9939" s="3"/>
    </row>
    <row r="9940" spans="3:3">
      <c r="C9940" s="3"/>
    </row>
    <row r="9941" spans="3:3">
      <c r="C9941" s="3"/>
    </row>
    <row r="9942" spans="3:3">
      <c r="C9942" s="3"/>
    </row>
    <row r="9943" spans="3:3">
      <c r="C9943" s="3"/>
    </row>
    <row r="9944" spans="3:3">
      <c r="C9944" s="3"/>
    </row>
    <row r="9945" spans="3:3">
      <c r="C9945" s="3"/>
    </row>
    <row r="9946" spans="3:3">
      <c r="C9946" s="3"/>
    </row>
    <row r="9947" spans="3:3">
      <c r="C9947" s="3"/>
    </row>
    <row r="9948" spans="3:3">
      <c r="C9948" s="3"/>
    </row>
    <row r="9949" spans="3:3">
      <c r="C9949" s="3"/>
    </row>
    <row r="9950" spans="3:3">
      <c r="C9950" s="3"/>
    </row>
    <row r="9951" spans="3:3">
      <c r="C9951" s="3"/>
    </row>
    <row r="9952" spans="3:3">
      <c r="C9952" s="3"/>
    </row>
    <row r="9953" spans="3:3">
      <c r="C9953" s="3"/>
    </row>
    <row r="9954" spans="3:3">
      <c r="C9954" s="3"/>
    </row>
    <row r="9955" spans="3:3">
      <c r="C9955" s="3"/>
    </row>
    <row r="9956" spans="3:3">
      <c r="C9956" s="3"/>
    </row>
    <row r="9957" spans="3:3">
      <c r="C9957" s="3"/>
    </row>
    <row r="9958" spans="3:3">
      <c r="C9958" s="3"/>
    </row>
    <row r="9959" spans="3:3">
      <c r="C9959" s="3"/>
    </row>
    <row r="9960" spans="3:3">
      <c r="C9960" s="3"/>
    </row>
    <row r="9961" spans="3:3">
      <c r="C9961" s="3"/>
    </row>
    <row r="9962" spans="3:3">
      <c r="C9962" s="3"/>
    </row>
    <row r="9963" spans="3:3">
      <c r="C9963" s="3"/>
    </row>
    <row r="9964" spans="3:3">
      <c r="C9964" s="3"/>
    </row>
    <row r="9965" spans="3:3">
      <c r="C9965" s="3"/>
    </row>
    <row r="9966" spans="3:3">
      <c r="C9966" s="3"/>
    </row>
    <row r="9967" spans="3:3">
      <c r="C9967" s="3"/>
    </row>
    <row r="9968" spans="3:3">
      <c r="C9968" s="3"/>
    </row>
    <row r="9969" spans="3:3">
      <c r="C9969" s="3"/>
    </row>
    <row r="9970" spans="3:3">
      <c r="C9970" s="3"/>
    </row>
    <row r="9971" spans="3:3">
      <c r="C9971" s="3"/>
    </row>
    <row r="9972" spans="3:3">
      <c r="C9972" s="3"/>
    </row>
    <row r="9973" spans="3:3">
      <c r="C9973" s="3"/>
    </row>
    <row r="9974" spans="3:3">
      <c r="C9974" s="3"/>
    </row>
    <row r="9975" spans="3:3">
      <c r="C9975" s="3"/>
    </row>
    <row r="9976" spans="3:3">
      <c r="C9976" s="3"/>
    </row>
    <row r="9977" spans="3:3">
      <c r="C9977" s="3"/>
    </row>
    <row r="9978" spans="3:3">
      <c r="C9978" s="3"/>
    </row>
    <row r="9979" spans="3:3">
      <c r="C9979" s="3"/>
    </row>
    <row r="9980" spans="3:3">
      <c r="C9980" s="3"/>
    </row>
    <row r="9981" spans="3:3">
      <c r="C9981" s="3"/>
    </row>
    <row r="9982" spans="3:3">
      <c r="C9982" s="3"/>
    </row>
    <row r="9983" spans="3:3">
      <c r="C9983" s="3"/>
    </row>
    <row r="9984" spans="3:3">
      <c r="C9984" s="3"/>
    </row>
    <row r="9985" spans="3:3">
      <c r="C9985" s="3"/>
    </row>
    <row r="9986" spans="3:3">
      <c r="C9986" s="3"/>
    </row>
    <row r="9987" spans="3:3">
      <c r="C9987" s="3"/>
    </row>
    <row r="9988" spans="3:3">
      <c r="C9988" s="3"/>
    </row>
    <row r="9989" spans="3:3">
      <c r="C9989" s="3"/>
    </row>
    <row r="9990" spans="3:3">
      <c r="C9990" s="3"/>
    </row>
    <row r="9991" spans="3:3">
      <c r="C9991" s="3"/>
    </row>
    <row r="9992" spans="3:3">
      <c r="C9992" s="3"/>
    </row>
    <row r="9993" spans="3:3">
      <c r="C9993" s="3"/>
    </row>
    <row r="9994" spans="3:3">
      <c r="C9994" s="3"/>
    </row>
    <row r="9995" spans="3:3">
      <c r="C9995" s="3"/>
    </row>
    <row r="9996" spans="3:3">
      <c r="C9996" s="3"/>
    </row>
    <row r="9997" spans="3:3">
      <c r="C9997" s="3"/>
    </row>
    <row r="9998" spans="3:3">
      <c r="C9998" s="3"/>
    </row>
    <row r="9999" spans="3:3">
      <c r="C9999" s="3"/>
    </row>
    <row r="10000" spans="3:3">
      <c r="C10000" s="3"/>
    </row>
    <row r="10001" spans="3:3">
      <c r="C10001" s="3"/>
    </row>
    <row r="10002" spans="3:3">
      <c r="C10002" s="3"/>
    </row>
    <row r="10003" spans="3:3">
      <c r="C10003" s="3"/>
    </row>
    <row r="10004" spans="3:3">
      <c r="C10004" s="3"/>
    </row>
    <row r="10005" spans="3:3">
      <c r="C10005" s="3"/>
    </row>
    <row r="10006" spans="3:3">
      <c r="C10006" s="3"/>
    </row>
    <row r="10007" spans="3:3">
      <c r="C10007" s="3"/>
    </row>
    <row r="10008" spans="3:3">
      <c r="C10008" s="3"/>
    </row>
    <row r="10009" spans="3:3">
      <c r="C10009" s="3"/>
    </row>
    <row r="10010" spans="3:3">
      <c r="C10010" s="3"/>
    </row>
    <row r="10011" spans="3:3">
      <c r="C10011" s="3"/>
    </row>
    <row r="10012" spans="3:3">
      <c r="C10012" s="3"/>
    </row>
    <row r="10013" spans="3:3">
      <c r="C10013" s="3"/>
    </row>
    <row r="10014" spans="3:3">
      <c r="C10014" s="3"/>
    </row>
    <row r="10015" spans="3:3">
      <c r="C10015" s="3"/>
    </row>
    <row r="10016" spans="3:3">
      <c r="C10016" s="3"/>
    </row>
    <row r="10017" spans="3:3">
      <c r="C10017" s="3"/>
    </row>
    <row r="10018" spans="3:3">
      <c r="C10018" s="3"/>
    </row>
    <row r="10019" spans="3:3">
      <c r="C10019" s="3"/>
    </row>
    <row r="10020" spans="3:3">
      <c r="C10020" s="3"/>
    </row>
    <row r="10021" spans="3:3">
      <c r="C10021" s="3"/>
    </row>
    <row r="10022" spans="3:3">
      <c r="C10022" s="3"/>
    </row>
    <row r="10023" spans="3:3">
      <c r="C10023" s="3"/>
    </row>
    <row r="10024" spans="3:3">
      <c r="C10024" s="3"/>
    </row>
    <row r="10025" spans="3:3">
      <c r="C10025" s="3"/>
    </row>
    <row r="10026" spans="3:3">
      <c r="C10026" s="3"/>
    </row>
    <row r="10027" spans="3:3">
      <c r="C10027" s="3"/>
    </row>
    <row r="10028" spans="3:3">
      <c r="C10028" s="3"/>
    </row>
    <row r="10029" spans="3:3">
      <c r="C10029" s="3"/>
    </row>
    <row r="10030" spans="3:3">
      <c r="C10030" s="3"/>
    </row>
    <row r="10031" spans="3:3">
      <c r="C10031" s="3"/>
    </row>
    <row r="10032" spans="3:3">
      <c r="C10032" s="3"/>
    </row>
    <row r="10033" spans="3:3">
      <c r="C10033" s="3"/>
    </row>
    <row r="10034" spans="3:3">
      <c r="C10034" s="3"/>
    </row>
    <row r="10035" spans="3:3">
      <c r="C10035" s="3"/>
    </row>
    <row r="10036" spans="3:3">
      <c r="C10036" s="3"/>
    </row>
    <row r="10037" spans="3:3">
      <c r="C10037" s="3"/>
    </row>
    <row r="10038" spans="3:3">
      <c r="C10038" s="3"/>
    </row>
    <row r="10039" spans="3:3">
      <c r="C10039" s="3"/>
    </row>
    <row r="10040" spans="3:3">
      <c r="C10040" s="3"/>
    </row>
    <row r="10041" spans="3:3">
      <c r="C10041" s="3"/>
    </row>
    <row r="10042" spans="3:3">
      <c r="C10042" s="3"/>
    </row>
    <row r="10043" spans="3:3">
      <c r="C10043" s="3"/>
    </row>
    <row r="10044" spans="3:3">
      <c r="C10044" s="3"/>
    </row>
    <row r="10045" spans="3:3">
      <c r="C10045" s="3"/>
    </row>
    <row r="10046" spans="3:3">
      <c r="C10046" s="3"/>
    </row>
    <row r="10047" spans="3:3">
      <c r="C10047" s="3"/>
    </row>
    <row r="10048" spans="3:3">
      <c r="C10048" s="3"/>
    </row>
    <row r="10049" spans="3:3">
      <c r="C10049" s="3"/>
    </row>
    <row r="10050" spans="3:3">
      <c r="C10050" s="3"/>
    </row>
    <row r="10051" spans="3:3">
      <c r="C10051" s="3"/>
    </row>
    <row r="10052" spans="3:3">
      <c r="C10052" s="3"/>
    </row>
    <row r="10053" spans="3:3">
      <c r="C10053" s="3"/>
    </row>
    <row r="10054" spans="3:3">
      <c r="C10054" s="3"/>
    </row>
    <row r="10055" spans="3:3">
      <c r="C10055" s="3"/>
    </row>
    <row r="10056" spans="3:3">
      <c r="C10056" s="3"/>
    </row>
    <row r="10057" spans="3:3">
      <c r="C10057" s="3"/>
    </row>
    <row r="10058" spans="3:3">
      <c r="C10058" s="3"/>
    </row>
    <row r="10059" spans="3:3">
      <c r="C10059" s="3"/>
    </row>
    <row r="10060" spans="3:3">
      <c r="C10060" s="3"/>
    </row>
    <row r="10061" spans="3:3">
      <c r="C10061" s="3"/>
    </row>
    <row r="10062" spans="3:3">
      <c r="C10062" s="3"/>
    </row>
    <row r="10063" spans="3:3">
      <c r="C10063" s="3"/>
    </row>
    <row r="10064" spans="3:3">
      <c r="C10064" s="3"/>
    </row>
    <row r="10065" spans="3:3">
      <c r="C10065" s="3"/>
    </row>
    <row r="10066" spans="3:3">
      <c r="C10066" s="3"/>
    </row>
    <row r="10067" spans="3:3">
      <c r="C10067" s="3"/>
    </row>
    <row r="10068" spans="3:3">
      <c r="C10068" s="3"/>
    </row>
    <row r="10069" spans="3:3">
      <c r="C10069" s="3"/>
    </row>
    <row r="10070" spans="3:3">
      <c r="C10070" s="3"/>
    </row>
    <row r="10071" spans="3:3">
      <c r="C10071" s="3"/>
    </row>
    <row r="10072" spans="3:3">
      <c r="C10072" s="3"/>
    </row>
    <row r="10073" spans="3:3">
      <c r="C10073" s="3"/>
    </row>
    <row r="10074" spans="3:3">
      <c r="C10074" s="3"/>
    </row>
    <row r="10075" spans="3:3">
      <c r="C10075" s="3"/>
    </row>
    <row r="10076" spans="3:3">
      <c r="C10076" s="3"/>
    </row>
    <row r="10077" spans="3:3">
      <c r="C10077" s="3"/>
    </row>
    <row r="10078" spans="3:3">
      <c r="C10078" s="3"/>
    </row>
    <row r="10079" spans="3:3">
      <c r="C10079" s="3"/>
    </row>
    <row r="10080" spans="3:3">
      <c r="C10080" s="3"/>
    </row>
    <row r="10081" spans="3:3">
      <c r="C10081" s="3"/>
    </row>
    <row r="10082" spans="3:3">
      <c r="C10082" s="3"/>
    </row>
    <row r="10083" spans="3:3">
      <c r="C10083" s="3"/>
    </row>
    <row r="10084" spans="3:3">
      <c r="C10084" s="3"/>
    </row>
    <row r="10085" spans="3:3">
      <c r="C10085" s="3"/>
    </row>
    <row r="10086" spans="3:3">
      <c r="C10086" s="3"/>
    </row>
    <row r="10087" spans="3:3">
      <c r="C10087" s="3"/>
    </row>
    <row r="10088" spans="3:3">
      <c r="C10088" s="3"/>
    </row>
    <row r="10089" spans="3:3">
      <c r="C10089" s="3"/>
    </row>
    <row r="10090" spans="3:3">
      <c r="C10090" s="3"/>
    </row>
    <row r="10091" spans="3:3">
      <c r="C10091" s="3"/>
    </row>
    <row r="10092" spans="3:3">
      <c r="C10092" s="3"/>
    </row>
    <row r="10093" spans="3:3">
      <c r="C10093" s="3"/>
    </row>
    <row r="10094" spans="3:3">
      <c r="C10094" s="3"/>
    </row>
    <row r="10095" spans="3:3">
      <c r="C10095" s="3"/>
    </row>
    <row r="10096" spans="3:3">
      <c r="C10096" s="3"/>
    </row>
    <row r="10097" spans="3:3">
      <c r="C10097" s="3"/>
    </row>
    <row r="10098" spans="3:3">
      <c r="C10098" s="3"/>
    </row>
    <row r="10099" spans="3:3">
      <c r="C10099" s="3"/>
    </row>
    <row r="10100" spans="3:3">
      <c r="C10100" s="3"/>
    </row>
    <row r="10101" spans="3:3">
      <c r="C10101" s="3"/>
    </row>
    <row r="10102" spans="3:3">
      <c r="C10102" s="3"/>
    </row>
    <row r="10103" spans="3:3">
      <c r="C10103" s="3"/>
    </row>
    <row r="10104" spans="3:3">
      <c r="C10104" s="3"/>
    </row>
    <row r="10105" spans="3:3">
      <c r="C10105" s="3"/>
    </row>
    <row r="10106" spans="3:3">
      <c r="C10106" s="3"/>
    </row>
    <row r="10107" spans="3:3">
      <c r="C10107" s="3"/>
    </row>
    <row r="10108" spans="3:3">
      <c r="C10108" s="3"/>
    </row>
    <row r="10109" spans="3:3">
      <c r="C10109" s="3"/>
    </row>
    <row r="10110" spans="3:3">
      <c r="C10110" s="3"/>
    </row>
    <row r="10111" spans="3:3">
      <c r="C10111" s="3"/>
    </row>
    <row r="10112" spans="3:3">
      <c r="C10112" s="3"/>
    </row>
    <row r="10113" spans="3:3">
      <c r="C10113" s="3"/>
    </row>
    <row r="10114" spans="3:3">
      <c r="C10114" s="3"/>
    </row>
    <row r="10115" spans="3:3">
      <c r="C10115" s="3"/>
    </row>
    <row r="10116" spans="3:3">
      <c r="C10116" s="3"/>
    </row>
    <row r="10117" spans="3:3">
      <c r="C10117" s="3"/>
    </row>
    <row r="10118" spans="3:3">
      <c r="C10118" s="3"/>
    </row>
    <row r="10119" spans="3:3">
      <c r="C10119" s="3"/>
    </row>
    <row r="10120" spans="3:3">
      <c r="C10120" s="3"/>
    </row>
    <row r="10121" spans="3:3">
      <c r="C10121" s="3"/>
    </row>
    <row r="10122" spans="3:3">
      <c r="C10122" s="3"/>
    </row>
    <row r="10123" spans="3:3">
      <c r="C10123" s="3"/>
    </row>
    <row r="10124" spans="3:3">
      <c r="C10124" s="3"/>
    </row>
    <row r="10125" spans="3:3">
      <c r="C10125" s="3"/>
    </row>
    <row r="10126" spans="3:3">
      <c r="C10126" s="3"/>
    </row>
    <row r="10127" spans="3:3">
      <c r="C10127" s="3"/>
    </row>
    <row r="10128" spans="3:3">
      <c r="C10128" s="3"/>
    </row>
    <row r="10129" spans="3:3">
      <c r="C10129" s="3"/>
    </row>
    <row r="10130" spans="3:3">
      <c r="C10130" s="3"/>
    </row>
    <row r="10131" spans="3:3">
      <c r="C10131" s="3"/>
    </row>
    <row r="10132" spans="3:3">
      <c r="C10132" s="3"/>
    </row>
    <row r="10133" spans="3:3">
      <c r="C10133" s="3"/>
    </row>
    <row r="10134" spans="3:3">
      <c r="C10134" s="3"/>
    </row>
    <row r="10135" spans="3:3">
      <c r="C10135" s="3"/>
    </row>
    <row r="10136" spans="3:3">
      <c r="C10136" s="3"/>
    </row>
    <row r="10137" spans="3:3">
      <c r="C10137" s="3"/>
    </row>
    <row r="10138" spans="3:3">
      <c r="C10138" s="3"/>
    </row>
    <row r="10139" spans="3:3">
      <c r="C10139" s="3"/>
    </row>
    <row r="10140" spans="3:3">
      <c r="C10140" s="3"/>
    </row>
    <row r="10141" spans="3:3">
      <c r="C10141" s="3"/>
    </row>
    <row r="10142" spans="3:3">
      <c r="C10142" s="3"/>
    </row>
    <row r="10143" spans="3:3">
      <c r="C10143" s="3"/>
    </row>
    <row r="10144" spans="3:3">
      <c r="C10144" s="3"/>
    </row>
    <row r="10145" spans="3:3">
      <c r="C10145" s="3"/>
    </row>
    <row r="10146" spans="3:3">
      <c r="C10146" s="3"/>
    </row>
    <row r="10147" spans="3:3">
      <c r="C10147" s="3"/>
    </row>
    <row r="10148" spans="3:3">
      <c r="C10148" s="3"/>
    </row>
    <row r="10149" spans="3:3">
      <c r="C10149" s="3"/>
    </row>
    <row r="10150" spans="3:3">
      <c r="C10150" s="3"/>
    </row>
    <row r="10151" spans="3:3">
      <c r="C10151" s="3"/>
    </row>
    <row r="10152" spans="3:3">
      <c r="C10152" s="3"/>
    </row>
    <row r="10153" spans="3:3">
      <c r="C10153" s="3"/>
    </row>
    <row r="10154" spans="3:3">
      <c r="C10154" s="3"/>
    </row>
    <row r="10155" spans="3:3">
      <c r="C10155" s="3"/>
    </row>
    <row r="10156" spans="3:3">
      <c r="C10156" s="3"/>
    </row>
    <row r="10157" spans="3:3">
      <c r="C10157" s="3"/>
    </row>
    <row r="10158" spans="3:3">
      <c r="C10158" s="3"/>
    </row>
    <row r="10159" spans="3:3">
      <c r="C10159" s="3"/>
    </row>
    <row r="10160" spans="3:3">
      <c r="C10160" s="3"/>
    </row>
    <row r="10161" spans="3:3">
      <c r="C10161" s="3"/>
    </row>
    <row r="10162" spans="3:3">
      <c r="C10162" s="3"/>
    </row>
    <row r="10163" spans="3:3">
      <c r="C10163" s="3"/>
    </row>
    <row r="10164" spans="3:3">
      <c r="C10164" s="3"/>
    </row>
    <row r="10165" spans="3:3">
      <c r="C10165" s="3"/>
    </row>
    <row r="10166" spans="3:3">
      <c r="C10166" s="3"/>
    </row>
    <row r="10167" spans="3:3">
      <c r="C10167" s="3"/>
    </row>
    <row r="10168" spans="3:3">
      <c r="C10168" s="3"/>
    </row>
    <row r="10169" spans="3:3">
      <c r="C10169" s="3"/>
    </row>
    <row r="10170" spans="3:3">
      <c r="C10170" s="3"/>
    </row>
    <row r="10171" spans="3:3">
      <c r="C10171" s="3"/>
    </row>
    <row r="10172" spans="3:3">
      <c r="C10172" s="3"/>
    </row>
    <row r="10173" spans="3:3">
      <c r="C10173" s="3"/>
    </row>
    <row r="10174" spans="3:3">
      <c r="C10174" s="3"/>
    </row>
    <row r="10175" spans="3:3">
      <c r="C10175" s="3"/>
    </row>
    <row r="10176" spans="3:3">
      <c r="C10176" s="3"/>
    </row>
    <row r="10177" spans="3:3">
      <c r="C10177" s="3"/>
    </row>
    <row r="10178" spans="3:3">
      <c r="C10178" s="3"/>
    </row>
    <row r="10179" spans="3:3">
      <c r="C10179" s="3"/>
    </row>
    <row r="10180" spans="3:3">
      <c r="C10180" s="3"/>
    </row>
    <row r="10181" spans="3:3">
      <c r="C10181" s="3"/>
    </row>
    <row r="10182" spans="3:3">
      <c r="C10182" s="3"/>
    </row>
    <row r="10183" spans="3:3">
      <c r="C10183" s="3"/>
    </row>
    <row r="10184" spans="3:3">
      <c r="C10184" s="3"/>
    </row>
    <row r="10185" spans="3:3">
      <c r="C10185" s="3"/>
    </row>
    <row r="10186" spans="3:3">
      <c r="C10186" s="3"/>
    </row>
    <row r="10187" spans="3:3">
      <c r="C10187" s="3"/>
    </row>
    <row r="10188" spans="3:3">
      <c r="C10188" s="3"/>
    </row>
    <row r="10189" spans="3:3">
      <c r="C10189" s="3"/>
    </row>
    <row r="10190" spans="3:3">
      <c r="C10190" s="3"/>
    </row>
    <row r="10191" spans="3:3">
      <c r="C10191" s="3"/>
    </row>
    <row r="10192" spans="3:3">
      <c r="C10192" s="3"/>
    </row>
    <row r="10193" spans="3:3">
      <c r="C10193" s="3"/>
    </row>
    <row r="10194" spans="3:3">
      <c r="C10194" s="3"/>
    </row>
    <row r="10195" spans="3:3">
      <c r="C10195" s="3"/>
    </row>
    <row r="10196" spans="3:3">
      <c r="C10196" s="3"/>
    </row>
    <row r="10197" spans="3:3">
      <c r="C10197" s="3"/>
    </row>
    <row r="10198" spans="3:3">
      <c r="C10198" s="3"/>
    </row>
    <row r="10199" spans="3:3">
      <c r="C10199" s="3"/>
    </row>
    <row r="10200" spans="3:3">
      <c r="C10200" s="3"/>
    </row>
    <row r="10201" spans="3:3">
      <c r="C10201" s="3"/>
    </row>
    <row r="10202" spans="3:3">
      <c r="C10202" s="3"/>
    </row>
    <row r="10203" spans="3:3">
      <c r="C10203" s="3"/>
    </row>
    <row r="10204" spans="3:3">
      <c r="C10204" s="3"/>
    </row>
    <row r="10205" spans="3:3">
      <c r="C10205" s="3"/>
    </row>
    <row r="10206" spans="3:3">
      <c r="C10206" s="3"/>
    </row>
    <row r="10207" spans="3:3">
      <c r="C10207" s="3"/>
    </row>
    <row r="10208" spans="3:3">
      <c r="C10208" s="3"/>
    </row>
    <row r="10209" spans="3:3">
      <c r="C10209" s="3"/>
    </row>
    <row r="10210" spans="3:3">
      <c r="C10210" s="3"/>
    </row>
    <row r="10211" spans="3:3">
      <c r="C10211" s="3"/>
    </row>
    <row r="10212" spans="3:3">
      <c r="C10212" s="3"/>
    </row>
    <row r="10213" spans="3:3">
      <c r="C10213" s="3"/>
    </row>
    <row r="10214" spans="3:3">
      <c r="C10214" s="3"/>
    </row>
    <row r="10215" spans="3:3">
      <c r="C10215" s="3"/>
    </row>
    <row r="10216" spans="3:3">
      <c r="C10216" s="3"/>
    </row>
    <row r="10217" spans="3:3">
      <c r="C10217" s="3"/>
    </row>
    <row r="10218" spans="3:3">
      <c r="C10218" s="3"/>
    </row>
    <row r="10219" spans="3:3">
      <c r="C10219" s="3"/>
    </row>
    <row r="10220" spans="3:3">
      <c r="C10220" s="3"/>
    </row>
    <row r="10221" spans="3:3">
      <c r="C10221" s="3"/>
    </row>
    <row r="10222" spans="3:3">
      <c r="C10222" s="3"/>
    </row>
    <row r="10223" spans="3:3">
      <c r="C10223" s="3"/>
    </row>
    <row r="10224" spans="3:3">
      <c r="C10224" s="3"/>
    </row>
    <row r="10225" spans="3:3">
      <c r="C10225" s="3"/>
    </row>
    <row r="10226" spans="3:3">
      <c r="C10226" s="3"/>
    </row>
    <row r="10227" spans="3:3">
      <c r="C10227" s="3"/>
    </row>
    <row r="10228" spans="3:3">
      <c r="C10228" s="3"/>
    </row>
    <row r="10229" spans="3:3">
      <c r="C10229" s="3"/>
    </row>
    <row r="10230" spans="3:3">
      <c r="C10230" s="3"/>
    </row>
    <row r="10231" spans="3:3">
      <c r="C10231" s="3"/>
    </row>
    <row r="10232" spans="3:3">
      <c r="C10232" s="3"/>
    </row>
    <row r="10233" spans="3:3">
      <c r="C10233" s="3"/>
    </row>
    <row r="10234" spans="3:3">
      <c r="C10234" s="3"/>
    </row>
    <row r="10235" spans="3:3">
      <c r="C10235" s="3"/>
    </row>
    <row r="10236" spans="3:3">
      <c r="C10236" s="3"/>
    </row>
    <row r="10237" spans="3:3">
      <c r="C10237" s="3"/>
    </row>
    <row r="10238" spans="3:3">
      <c r="C10238" s="3"/>
    </row>
    <row r="10239" spans="3:3">
      <c r="C10239" s="3"/>
    </row>
    <row r="10240" spans="3:3">
      <c r="C10240" s="3"/>
    </row>
    <row r="10241" spans="3:3">
      <c r="C10241" s="3"/>
    </row>
    <row r="10242" spans="3:3">
      <c r="C10242" s="3"/>
    </row>
    <row r="10243" spans="3:3">
      <c r="C10243" s="3"/>
    </row>
    <row r="10244" spans="3:3">
      <c r="C10244" s="3"/>
    </row>
    <row r="10245" spans="3:3">
      <c r="C10245" s="3"/>
    </row>
    <row r="10246" spans="3:3">
      <c r="C10246" s="3"/>
    </row>
    <row r="10247" spans="3:3">
      <c r="C10247" s="3"/>
    </row>
    <row r="10248" spans="3:3">
      <c r="C10248" s="3"/>
    </row>
    <row r="10249" spans="3:3">
      <c r="C10249" s="3"/>
    </row>
    <row r="10250" spans="3:3">
      <c r="C10250" s="3"/>
    </row>
    <row r="10251" spans="3:3">
      <c r="C10251" s="3"/>
    </row>
    <row r="10252" spans="3:3">
      <c r="C10252" s="3"/>
    </row>
    <row r="10253" spans="3:3">
      <c r="C10253" s="3"/>
    </row>
    <row r="10254" spans="3:3">
      <c r="C10254" s="3"/>
    </row>
    <row r="10255" spans="3:3">
      <c r="C10255" s="3"/>
    </row>
    <row r="10256" spans="3:3">
      <c r="C10256" s="3"/>
    </row>
    <row r="10257" spans="3:3">
      <c r="C10257" s="3"/>
    </row>
    <row r="10258" spans="3:3">
      <c r="C10258" s="3"/>
    </row>
    <row r="10259" spans="3:3">
      <c r="C10259" s="3"/>
    </row>
    <row r="10260" spans="3:3">
      <c r="C10260" s="3"/>
    </row>
    <row r="10261" spans="3:3">
      <c r="C10261" s="3"/>
    </row>
    <row r="10262" spans="3:3">
      <c r="C10262" s="3"/>
    </row>
    <row r="10263" spans="3:3">
      <c r="C10263" s="3"/>
    </row>
    <row r="10264" spans="3:3">
      <c r="C10264" s="3"/>
    </row>
    <row r="10265" spans="3:3">
      <c r="C10265" s="3"/>
    </row>
    <row r="10266" spans="3:3">
      <c r="C10266" s="3"/>
    </row>
    <row r="10267" spans="3:3">
      <c r="C10267" s="3"/>
    </row>
    <row r="10268" spans="3:3">
      <c r="C10268" s="3"/>
    </row>
    <row r="10269" spans="3:3">
      <c r="C10269" s="3"/>
    </row>
    <row r="10270" spans="3:3">
      <c r="C10270" s="3"/>
    </row>
    <row r="10271" spans="3:3">
      <c r="C10271" s="3"/>
    </row>
    <row r="10272" spans="3:3">
      <c r="C10272" s="3"/>
    </row>
    <row r="10273" spans="3:3">
      <c r="C10273" s="3"/>
    </row>
    <row r="10274" spans="3:3">
      <c r="C10274" s="3"/>
    </row>
    <row r="10275" spans="3:3">
      <c r="C10275" s="3"/>
    </row>
    <row r="10276" spans="3:3">
      <c r="C10276" s="3"/>
    </row>
    <row r="10277" spans="3:3">
      <c r="C10277" s="3"/>
    </row>
    <row r="10278" spans="3:3">
      <c r="C10278" s="3"/>
    </row>
    <row r="10279" spans="3:3">
      <c r="C10279" s="3"/>
    </row>
    <row r="10280" spans="3:3">
      <c r="C10280" s="3"/>
    </row>
    <row r="10281" spans="3:3">
      <c r="C10281" s="3"/>
    </row>
    <row r="10282" spans="3:3">
      <c r="C10282" s="3"/>
    </row>
    <row r="10283" spans="3:3">
      <c r="C10283" s="3"/>
    </row>
    <row r="10284" spans="3:3">
      <c r="C10284" s="3"/>
    </row>
    <row r="10285" spans="3:3">
      <c r="C10285" s="3"/>
    </row>
    <row r="10286" spans="3:3">
      <c r="C10286" s="3"/>
    </row>
    <row r="10287" spans="3:3">
      <c r="C10287" s="3"/>
    </row>
    <row r="10288" spans="3:3">
      <c r="C10288" s="3"/>
    </row>
    <row r="10289" spans="3:3">
      <c r="C10289" s="3"/>
    </row>
    <row r="10290" spans="3:3">
      <c r="C10290" s="3"/>
    </row>
    <row r="10291" spans="3:3">
      <c r="C10291" s="3"/>
    </row>
    <row r="10292" spans="3:3">
      <c r="C10292" s="3"/>
    </row>
    <row r="10293" spans="3:3">
      <c r="C10293" s="3"/>
    </row>
    <row r="10294" spans="3:3">
      <c r="C10294" s="3"/>
    </row>
    <row r="10295" spans="3:3">
      <c r="C10295" s="3"/>
    </row>
    <row r="10296" spans="3:3">
      <c r="C10296" s="3"/>
    </row>
    <row r="10297" spans="3:3">
      <c r="C10297" s="3"/>
    </row>
    <row r="10298" spans="3:3">
      <c r="C10298" s="3"/>
    </row>
    <row r="10299" spans="3:3">
      <c r="C10299" s="3"/>
    </row>
    <row r="10300" spans="3:3">
      <c r="C10300" s="3"/>
    </row>
    <row r="10301" spans="3:3">
      <c r="C10301" s="3"/>
    </row>
    <row r="10302" spans="3:3">
      <c r="C10302" s="3"/>
    </row>
    <row r="10303" spans="3:3">
      <c r="C10303" s="3"/>
    </row>
    <row r="10304" spans="3:3">
      <c r="C10304" s="3"/>
    </row>
    <row r="10305" spans="3:3">
      <c r="C10305" s="3"/>
    </row>
    <row r="10306" spans="3:3">
      <c r="C10306" s="3"/>
    </row>
    <row r="10307" spans="3:3">
      <c r="C10307" s="3"/>
    </row>
    <row r="10308" spans="3:3">
      <c r="C10308" s="3"/>
    </row>
    <row r="10309" spans="3:3">
      <c r="C10309" s="3"/>
    </row>
    <row r="10310" spans="3:3">
      <c r="C10310" s="3"/>
    </row>
    <row r="10311" spans="3:3">
      <c r="C10311" s="3"/>
    </row>
    <row r="10312" spans="3:3">
      <c r="C10312" s="3"/>
    </row>
    <row r="10313" spans="3:3">
      <c r="C10313" s="3"/>
    </row>
    <row r="10314" spans="3:3">
      <c r="C10314" s="3"/>
    </row>
    <row r="10315" spans="3:3">
      <c r="C10315" s="3"/>
    </row>
    <row r="10316" spans="3:3">
      <c r="C10316" s="3"/>
    </row>
    <row r="10317" spans="3:3">
      <c r="C10317" s="3"/>
    </row>
    <row r="10318" spans="3:3">
      <c r="C10318" s="3"/>
    </row>
    <row r="10319" spans="3:3">
      <c r="C10319" s="3"/>
    </row>
    <row r="10320" spans="3:3">
      <c r="C10320" s="3"/>
    </row>
    <row r="10321" spans="3:3">
      <c r="C10321" s="3"/>
    </row>
    <row r="10322" spans="3:3">
      <c r="C10322" s="3"/>
    </row>
    <row r="10323" spans="3:3">
      <c r="C10323" s="3"/>
    </row>
    <row r="10324" spans="3:3">
      <c r="C10324" s="3"/>
    </row>
    <row r="10325" spans="3:3">
      <c r="C10325" s="3"/>
    </row>
    <row r="10326" spans="3:3">
      <c r="C10326" s="3"/>
    </row>
    <row r="10327" spans="3:3">
      <c r="C10327" s="3"/>
    </row>
    <row r="10328" spans="3:3">
      <c r="C10328" s="3"/>
    </row>
    <row r="10329" spans="3:3">
      <c r="C10329" s="3"/>
    </row>
    <row r="10330" spans="3:3">
      <c r="C10330" s="3"/>
    </row>
    <row r="10331" spans="3:3">
      <c r="C10331" s="3"/>
    </row>
    <row r="10332" spans="3:3">
      <c r="C10332" s="3"/>
    </row>
    <row r="10333" spans="3:3">
      <c r="C10333" s="3"/>
    </row>
    <row r="10334" spans="3:3">
      <c r="C10334" s="3"/>
    </row>
    <row r="10335" spans="3:3">
      <c r="C10335" s="3"/>
    </row>
    <row r="10336" spans="3:3">
      <c r="C10336" s="3"/>
    </row>
    <row r="10337" spans="3:3">
      <c r="C10337" s="3"/>
    </row>
    <row r="10338" spans="3:3">
      <c r="C10338" s="3"/>
    </row>
    <row r="10339" spans="3:3">
      <c r="C10339" s="3"/>
    </row>
    <row r="10340" spans="3:3">
      <c r="C10340" s="3"/>
    </row>
    <row r="10341" spans="3:3">
      <c r="C10341" s="3"/>
    </row>
    <row r="10342" spans="3:3">
      <c r="C10342" s="3"/>
    </row>
    <row r="10343" spans="3:3">
      <c r="C10343" s="3"/>
    </row>
    <row r="10344" spans="3:3">
      <c r="C10344" s="3"/>
    </row>
    <row r="10345" spans="3:3">
      <c r="C10345" s="3"/>
    </row>
    <row r="10346" spans="3:3">
      <c r="C10346" s="3"/>
    </row>
    <row r="10347" spans="3:3">
      <c r="C10347" s="3"/>
    </row>
    <row r="10348" spans="3:3">
      <c r="C10348" s="3"/>
    </row>
    <row r="10349" spans="3:3">
      <c r="C10349" s="3"/>
    </row>
    <row r="10350" spans="3:3">
      <c r="C10350" s="3"/>
    </row>
    <row r="10351" spans="3:3">
      <c r="C10351" s="3"/>
    </row>
    <row r="10352" spans="3:3">
      <c r="C10352" s="3"/>
    </row>
    <row r="10353" spans="3:3">
      <c r="C10353" s="3"/>
    </row>
    <row r="10354" spans="3:3">
      <c r="C10354" s="3"/>
    </row>
    <row r="10355" spans="3:3">
      <c r="C10355" s="3"/>
    </row>
    <row r="10356" spans="3:3">
      <c r="C10356" s="3"/>
    </row>
    <row r="10357" spans="3:3">
      <c r="C10357" s="3"/>
    </row>
    <row r="10358" spans="3:3">
      <c r="C10358" s="3"/>
    </row>
    <row r="10359" spans="3:3">
      <c r="C10359" s="3"/>
    </row>
    <row r="10360" spans="3:3">
      <c r="C10360" s="3"/>
    </row>
    <row r="10361" spans="3:3">
      <c r="C10361" s="3"/>
    </row>
    <row r="10362" spans="3:3">
      <c r="C10362" s="3"/>
    </row>
    <row r="10363" spans="3:3">
      <c r="C10363" s="3"/>
    </row>
    <row r="10364" spans="3:3">
      <c r="C10364" s="3"/>
    </row>
    <row r="10365" spans="3:3">
      <c r="C10365" s="3"/>
    </row>
    <row r="10366" spans="3:3">
      <c r="C10366" s="3"/>
    </row>
    <row r="10367" spans="3:3">
      <c r="C10367" s="3"/>
    </row>
    <row r="10368" spans="3:3">
      <c r="C10368" s="3"/>
    </row>
    <row r="10369" spans="3:3">
      <c r="C10369" s="3"/>
    </row>
    <row r="10370" spans="3:3">
      <c r="C10370" s="3"/>
    </row>
    <row r="10371" spans="3:3">
      <c r="C10371" s="3"/>
    </row>
    <row r="10372" spans="3:3">
      <c r="C10372" s="3"/>
    </row>
    <row r="10373" spans="3:3">
      <c r="C10373" s="3"/>
    </row>
    <row r="10374" spans="3:3">
      <c r="C10374" s="3"/>
    </row>
    <row r="10375" spans="3:3">
      <c r="C10375" s="3"/>
    </row>
    <row r="10376" spans="3:3">
      <c r="C10376" s="3"/>
    </row>
    <row r="10377" spans="3:3">
      <c r="C10377" s="3"/>
    </row>
    <row r="10378" spans="3:3">
      <c r="C10378" s="3"/>
    </row>
    <row r="10379" spans="3:3">
      <c r="C10379" s="3"/>
    </row>
    <row r="10380" spans="3:3">
      <c r="C10380" s="3"/>
    </row>
    <row r="10381" spans="3:3">
      <c r="C10381" s="3"/>
    </row>
    <row r="10382" spans="3:3">
      <c r="C10382" s="3"/>
    </row>
    <row r="10383" spans="3:3">
      <c r="C10383" s="3"/>
    </row>
    <row r="10384" spans="3:3">
      <c r="C10384" s="3"/>
    </row>
    <row r="10385" spans="3:3">
      <c r="C10385" s="3"/>
    </row>
    <row r="10386" spans="3:3">
      <c r="C10386" s="3"/>
    </row>
    <row r="10387" spans="3:3">
      <c r="C10387" s="3"/>
    </row>
    <row r="10388" spans="3:3">
      <c r="C10388" s="3"/>
    </row>
    <row r="10389" spans="3:3">
      <c r="C10389" s="3"/>
    </row>
    <row r="10390" spans="3:3">
      <c r="C10390" s="3"/>
    </row>
    <row r="10391" spans="3:3">
      <c r="C10391" s="3"/>
    </row>
    <row r="10392" spans="3:3">
      <c r="C10392" s="3"/>
    </row>
    <row r="10393" spans="3:3">
      <c r="C10393" s="3"/>
    </row>
    <row r="10394" spans="3:3">
      <c r="C10394" s="3"/>
    </row>
    <row r="10395" spans="3:3">
      <c r="C10395" s="3"/>
    </row>
    <row r="10396" spans="3:3">
      <c r="C10396" s="3"/>
    </row>
    <row r="10397" spans="3:3">
      <c r="C10397" s="3"/>
    </row>
    <row r="10398" spans="3:3">
      <c r="C10398" s="3"/>
    </row>
    <row r="10399" spans="3:3">
      <c r="C10399" s="3"/>
    </row>
    <row r="10400" spans="3:3">
      <c r="C10400" s="3"/>
    </row>
    <row r="10401" spans="3:3">
      <c r="C10401" s="3"/>
    </row>
    <row r="10402" spans="3:3">
      <c r="C10402" s="3"/>
    </row>
    <row r="10403" spans="3:3">
      <c r="C10403" s="3"/>
    </row>
    <row r="10404" spans="3:3">
      <c r="C10404" s="3"/>
    </row>
    <row r="10405" spans="3:3">
      <c r="C10405" s="3"/>
    </row>
    <row r="10406" spans="3:3">
      <c r="C10406" s="3"/>
    </row>
    <row r="10407" spans="3:3">
      <c r="C10407" s="3"/>
    </row>
    <row r="10408" spans="3:3">
      <c r="C10408" s="3"/>
    </row>
    <row r="10409" spans="3:3">
      <c r="C10409" s="3"/>
    </row>
    <row r="10410" spans="3:3">
      <c r="C10410" s="3"/>
    </row>
    <row r="10411" spans="3:3">
      <c r="C10411" s="3"/>
    </row>
    <row r="10412" spans="3:3">
      <c r="C10412" s="3"/>
    </row>
    <row r="10413" spans="3:3">
      <c r="C10413" s="3"/>
    </row>
    <row r="10414" spans="3:3">
      <c r="C10414" s="3"/>
    </row>
    <row r="10415" spans="3:3">
      <c r="C10415" s="3"/>
    </row>
    <row r="10416" spans="3:3">
      <c r="C10416" s="3"/>
    </row>
    <row r="10417" spans="3:3">
      <c r="C10417" s="3"/>
    </row>
    <row r="10418" spans="3:3">
      <c r="C10418" s="3"/>
    </row>
    <row r="10419" spans="3:3">
      <c r="C10419" s="3"/>
    </row>
    <row r="10420" spans="3:3">
      <c r="C10420" s="3"/>
    </row>
    <row r="10421" spans="3:3">
      <c r="C10421" s="3"/>
    </row>
    <row r="10422" spans="3:3">
      <c r="C10422" s="3"/>
    </row>
    <row r="10423" spans="3:3">
      <c r="C10423" s="3"/>
    </row>
    <row r="10424" spans="3:3">
      <c r="C10424" s="3"/>
    </row>
    <row r="10425" spans="3:3">
      <c r="C10425" s="3"/>
    </row>
    <row r="10426" spans="3:3">
      <c r="C10426" s="3"/>
    </row>
    <row r="10427" spans="3:3">
      <c r="C10427" s="3"/>
    </row>
    <row r="10428" spans="3:3">
      <c r="C10428" s="3"/>
    </row>
    <row r="10429" spans="3:3">
      <c r="C10429" s="3"/>
    </row>
    <row r="10430" spans="3:3">
      <c r="C10430" s="3"/>
    </row>
    <row r="10431" spans="3:3">
      <c r="C10431" s="3"/>
    </row>
    <row r="10432" spans="3:3">
      <c r="C10432" s="3"/>
    </row>
    <row r="10433" spans="3:3">
      <c r="C10433" s="3"/>
    </row>
    <row r="10434" spans="3:3">
      <c r="C10434" s="3"/>
    </row>
    <row r="10435" spans="3:3">
      <c r="C10435" s="3"/>
    </row>
    <row r="10436" spans="3:3">
      <c r="C10436" s="3"/>
    </row>
    <row r="10437" spans="3:3">
      <c r="C10437" s="3"/>
    </row>
    <row r="10438" spans="3:3">
      <c r="C10438" s="3"/>
    </row>
    <row r="10439" spans="3:3">
      <c r="C10439" s="3"/>
    </row>
    <row r="10440" spans="3:3">
      <c r="C10440" s="3"/>
    </row>
    <row r="10441" spans="3:3">
      <c r="C10441" s="3"/>
    </row>
    <row r="10442" spans="3:3">
      <c r="C10442" s="3"/>
    </row>
    <row r="10443" spans="3:3">
      <c r="C10443" s="3"/>
    </row>
    <row r="10444" spans="3:3">
      <c r="C10444" s="3"/>
    </row>
    <row r="10445" spans="3:3">
      <c r="C10445" s="3"/>
    </row>
    <row r="10446" spans="3:3">
      <c r="C10446" s="3"/>
    </row>
    <row r="10447" spans="3:3">
      <c r="C10447" s="3"/>
    </row>
    <row r="10448" spans="3:3">
      <c r="C10448" s="3"/>
    </row>
    <row r="10449" spans="3:3">
      <c r="C10449" s="3"/>
    </row>
    <row r="10450" spans="3:3">
      <c r="C10450" s="3"/>
    </row>
    <row r="10451" spans="3:3">
      <c r="C10451" s="3"/>
    </row>
    <row r="10452" spans="3:3">
      <c r="C10452" s="3"/>
    </row>
    <row r="10453" spans="3:3">
      <c r="C10453" s="3"/>
    </row>
    <row r="10454" spans="3:3">
      <c r="C10454" s="3"/>
    </row>
    <row r="10455" spans="3:3">
      <c r="C10455" s="3"/>
    </row>
    <row r="10456" spans="3:3">
      <c r="C10456" s="3"/>
    </row>
    <row r="10457" spans="3:3">
      <c r="C10457" s="3"/>
    </row>
    <row r="10458" spans="3:3">
      <c r="C10458" s="3"/>
    </row>
    <row r="10459" spans="3:3">
      <c r="C10459" s="3"/>
    </row>
    <row r="10460" spans="3:3">
      <c r="C10460" s="3"/>
    </row>
    <row r="10461" spans="3:3">
      <c r="C10461" s="3"/>
    </row>
    <row r="10462" spans="3:3">
      <c r="C10462" s="3"/>
    </row>
    <row r="10463" spans="3:3">
      <c r="C10463" s="3"/>
    </row>
    <row r="10464" spans="3:3">
      <c r="C10464" s="3"/>
    </row>
    <row r="10465" spans="3:3">
      <c r="C10465" s="3"/>
    </row>
    <row r="10466" spans="3:3">
      <c r="C10466" s="3"/>
    </row>
    <row r="10467" spans="3:3">
      <c r="C10467" s="3"/>
    </row>
    <row r="10468" spans="3:3">
      <c r="C10468" s="3"/>
    </row>
    <row r="10469" spans="3:3">
      <c r="C10469" s="3"/>
    </row>
    <row r="10470" spans="3:3">
      <c r="C10470" s="3"/>
    </row>
    <row r="10471" spans="3:3">
      <c r="C10471" s="3"/>
    </row>
    <row r="10472" spans="3:3">
      <c r="C10472" s="3"/>
    </row>
    <row r="10473" spans="3:3">
      <c r="C10473" s="3"/>
    </row>
    <row r="10474" spans="3:3">
      <c r="C10474" s="3"/>
    </row>
    <row r="10475" spans="3:3">
      <c r="C10475" s="3"/>
    </row>
    <row r="10476" spans="3:3">
      <c r="C10476" s="3"/>
    </row>
    <row r="10477" spans="3:3">
      <c r="C10477" s="3"/>
    </row>
    <row r="10478" spans="3:3">
      <c r="C10478" s="3"/>
    </row>
    <row r="10479" spans="3:3">
      <c r="C10479" s="3"/>
    </row>
    <row r="10480" spans="3:3">
      <c r="C10480" s="3"/>
    </row>
    <row r="10481" spans="3:3">
      <c r="C10481" s="3"/>
    </row>
    <row r="10482" spans="3:3">
      <c r="C10482" s="3"/>
    </row>
    <row r="10483" spans="3:3">
      <c r="C10483" s="3"/>
    </row>
    <row r="10484" spans="3:3">
      <c r="C10484" s="3"/>
    </row>
    <row r="10485" spans="3:3">
      <c r="C10485" s="3"/>
    </row>
    <row r="10486" spans="3:3">
      <c r="C10486" s="3"/>
    </row>
    <row r="10487" spans="3:3">
      <c r="C10487" s="3"/>
    </row>
    <row r="10488" spans="3:3">
      <c r="C10488" s="3"/>
    </row>
    <row r="10489" spans="3:3">
      <c r="C10489" s="3"/>
    </row>
    <row r="10490" spans="3:3">
      <c r="C10490" s="3"/>
    </row>
    <row r="10491" spans="3:3">
      <c r="C10491" s="3"/>
    </row>
    <row r="10492" spans="3:3">
      <c r="C10492" s="3"/>
    </row>
    <row r="10493" spans="3:3">
      <c r="C10493" s="3"/>
    </row>
    <row r="10494" spans="3:3">
      <c r="C10494" s="3"/>
    </row>
    <row r="10495" spans="3:3">
      <c r="C10495" s="3"/>
    </row>
    <row r="10496" spans="3:3">
      <c r="C10496" s="3"/>
    </row>
    <row r="10497" spans="3:3">
      <c r="C10497" s="3"/>
    </row>
    <row r="10498" spans="3:3">
      <c r="C10498" s="3"/>
    </row>
    <row r="10499" spans="3:3">
      <c r="C10499" s="3"/>
    </row>
    <row r="10500" spans="3:3">
      <c r="C10500" s="3"/>
    </row>
    <row r="10501" spans="3:3">
      <c r="C10501" s="3"/>
    </row>
    <row r="10502" spans="3:3">
      <c r="C10502" s="3"/>
    </row>
    <row r="10503" spans="3:3">
      <c r="C10503" s="3"/>
    </row>
    <row r="10504" spans="3:3">
      <c r="C10504" s="3"/>
    </row>
    <row r="10505" spans="3:3">
      <c r="C10505" s="3"/>
    </row>
    <row r="10506" spans="3:3">
      <c r="C10506" s="3"/>
    </row>
    <row r="10507" spans="3:3">
      <c r="C10507" s="3"/>
    </row>
    <row r="10508" spans="3:3">
      <c r="C10508" s="3"/>
    </row>
    <row r="10509" spans="3:3">
      <c r="C10509" s="3"/>
    </row>
    <row r="10510" spans="3:3">
      <c r="C10510" s="3"/>
    </row>
    <row r="10511" spans="3:3">
      <c r="C10511" s="3"/>
    </row>
    <row r="10512" spans="3:3">
      <c r="C10512" s="3"/>
    </row>
    <row r="10513" spans="3:3">
      <c r="C10513" s="3"/>
    </row>
    <row r="10514" spans="3:3">
      <c r="C10514" s="3"/>
    </row>
    <row r="10515" spans="3:3">
      <c r="C10515" s="3"/>
    </row>
    <row r="10516" spans="3:3">
      <c r="C10516" s="3"/>
    </row>
    <row r="10517" spans="3:3">
      <c r="C10517" s="3"/>
    </row>
    <row r="10518" spans="3:3">
      <c r="C10518" s="3"/>
    </row>
    <row r="10519" spans="3:3">
      <c r="C10519" s="3"/>
    </row>
    <row r="10520" spans="3:3">
      <c r="C10520" s="3"/>
    </row>
    <row r="10521" spans="3:3">
      <c r="C10521" s="3"/>
    </row>
    <row r="10522" spans="3:3">
      <c r="C10522" s="3"/>
    </row>
    <row r="10523" spans="3:3">
      <c r="C10523" s="3"/>
    </row>
    <row r="10524" spans="3:3">
      <c r="C10524" s="3"/>
    </row>
    <row r="10525" spans="3:3">
      <c r="C10525" s="3"/>
    </row>
    <row r="10526" spans="3:3">
      <c r="C10526" s="3"/>
    </row>
    <row r="10527" spans="3:3">
      <c r="C10527" s="3"/>
    </row>
    <row r="10528" spans="3:3">
      <c r="C10528" s="3"/>
    </row>
    <row r="10529" spans="3:3">
      <c r="C10529" s="3"/>
    </row>
    <row r="10530" spans="3:3">
      <c r="C10530" s="3"/>
    </row>
    <row r="10531" spans="3:3">
      <c r="C10531" s="3"/>
    </row>
    <row r="10532" spans="3:3">
      <c r="C10532" s="3"/>
    </row>
    <row r="10533" spans="3:3">
      <c r="C10533" s="3"/>
    </row>
    <row r="10534" spans="3:3">
      <c r="C10534" s="3"/>
    </row>
    <row r="10535" spans="3:3">
      <c r="C10535" s="3"/>
    </row>
    <row r="10536" spans="3:3">
      <c r="C10536" s="3"/>
    </row>
    <row r="10537" spans="3:3">
      <c r="C10537" s="3"/>
    </row>
    <row r="10538" spans="3:3">
      <c r="C10538" s="3"/>
    </row>
    <row r="10539" spans="3:3">
      <c r="C10539" s="3"/>
    </row>
    <row r="10540" spans="3:3">
      <c r="C10540" s="3"/>
    </row>
    <row r="10541" spans="3:3">
      <c r="C10541" s="3"/>
    </row>
    <row r="10542" spans="3:3">
      <c r="C10542" s="3"/>
    </row>
    <row r="10543" spans="3:3">
      <c r="C10543" s="3"/>
    </row>
    <row r="10544" spans="3:3">
      <c r="C10544" s="3"/>
    </row>
    <row r="10545" spans="3:3">
      <c r="C10545" s="3"/>
    </row>
    <row r="10546" spans="3:3">
      <c r="C10546" s="3"/>
    </row>
    <row r="10547" spans="3:3">
      <c r="C10547" s="3"/>
    </row>
    <row r="10548" spans="3:3">
      <c r="C10548" s="3"/>
    </row>
    <row r="10549" spans="3:3">
      <c r="C10549" s="3"/>
    </row>
    <row r="10550" spans="3:3">
      <c r="C10550" s="3"/>
    </row>
    <row r="10551" spans="3:3">
      <c r="C10551" s="3"/>
    </row>
    <row r="10552" spans="3:3">
      <c r="C10552" s="3"/>
    </row>
    <row r="10553" spans="3:3">
      <c r="C10553" s="3"/>
    </row>
    <row r="10554" spans="3:3">
      <c r="C10554" s="3"/>
    </row>
    <row r="10555" spans="3:3">
      <c r="C10555" s="3"/>
    </row>
    <row r="10556" spans="3:3">
      <c r="C10556" s="3"/>
    </row>
    <row r="10557" spans="3:3">
      <c r="C10557" s="3"/>
    </row>
    <row r="10558" spans="3:3">
      <c r="C10558" s="3"/>
    </row>
    <row r="10559" spans="3:3">
      <c r="C10559" s="3"/>
    </row>
    <row r="10560" spans="3:3">
      <c r="C10560" s="3"/>
    </row>
    <row r="10561" spans="3:3">
      <c r="C10561" s="3"/>
    </row>
    <row r="10562" spans="3:3">
      <c r="C10562" s="3"/>
    </row>
    <row r="10563" spans="3:3">
      <c r="C10563" s="3"/>
    </row>
    <row r="10564" spans="3:3">
      <c r="C10564" s="3"/>
    </row>
    <row r="10565" spans="3:3">
      <c r="C10565" s="3"/>
    </row>
    <row r="10566" spans="3:3">
      <c r="C10566" s="3"/>
    </row>
    <row r="10567" spans="3:3">
      <c r="C10567" s="3"/>
    </row>
    <row r="10568" spans="3:3">
      <c r="C10568" s="3"/>
    </row>
    <row r="10569" spans="3:3">
      <c r="C10569" s="3"/>
    </row>
    <row r="10570" spans="3:3">
      <c r="C10570" s="3"/>
    </row>
    <row r="10571" spans="3:3">
      <c r="C10571" s="3"/>
    </row>
    <row r="10572" spans="3:3">
      <c r="C10572" s="3"/>
    </row>
    <row r="10573" spans="3:3">
      <c r="C10573" s="3"/>
    </row>
    <row r="10574" spans="3:3">
      <c r="C10574" s="3"/>
    </row>
    <row r="10575" spans="3:3">
      <c r="C10575" s="3"/>
    </row>
    <row r="10576" spans="3:3">
      <c r="C10576" s="3"/>
    </row>
    <row r="10577" spans="3:3">
      <c r="C10577" s="3"/>
    </row>
    <row r="10578" spans="3:3">
      <c r="C10578" s="3"/>
    </row>
    <row r="10579" spans="3:3">
      <c r="C10579" s="3"/>
    </row>
    <row r="10580" spans="3:3">
      <c r="C10580" s="3"/>
    </row>
    <row r="10581" spans="3:3">
      <c r="C10581" s="3"/>
    </row>
    <row r="10582" spans="3:3">
      <c r="C10582" s="3"/>
    </row>
    <row r="10583" spans="3:3">
      <c r="C10583" s="3"/>
    </row>
    <row r="10584" spans="3:3">
      <c r="C10584" s="3"/>
    </row>
    <row r="10585" spans="3:3">
      <c r="C10585" s="3"/>
    </row>
    <row r="10586" spans="3:3">
      <c r="C10586" s="3"/>
    </row>
    <row r="10587" spans="3:3">
      <c r="C10587" s="3"/>
    </row>
    <row r="10588" spans="3:3">
      <c r="C10588" s="3"/>
    </row>
    <row r="10589" spans="3:3">
      <c r="C10589" s="3"/>
    </row>
    <row r="10590" spans="3:3">
      <c r="C10590" s="3"/>
    </row>
    <row r="10591" spans="3:3">
      <c r="C10591" s="3"/>
    </row>
    <row r="10592" spans="3:3">
      <c r="C10592" s="3"/>
    </row>
    <row r="10593" spans="3:3">
      <c r="C10593" s="3"/>
    </row>
    <row r="10594" spans="3:3">
      <c r="C10594" s="3"/>
    </row>
    <row r="10595" spans="3:3">
      <c r="C10595" s="3"/>
    </row>
    <row r="10596" spans="3:3">
      <c r="C10596" s="3"/>
    </row>
    <row r="10597" spans="3:3">
      <c r="C10597" s="3"/>
    </row>
    <row r="10598" spans="3:3">
      <c r="C10598" s="3"/>
    </row>
    <row r="10599" spans="3:3">
      <c r="C10599" s="3"/>
    </row>
    <row r="10600" spans="3:3">
      <c r="C10600" s="3"/>
    </row>
    <row r="10601" spans="3:3">
      <c r="C10601" s="3"/>
    </row>
    <row r="10602" spans="3:3">
      <c r="C10602" s="3"/>
    </row>
    <row r="10603" spans="3:3">
      <c r="C10603" s="3"/>
    </row>
    <row r="10604" spans="3:3">
      <c r="C10604" s="3"/>
    </row>
    <row r="10605" spans="3:3">
      <c r="C10605" s="3"/>
    </row>
    <row r="10606" spans="3:3">
      <c r="C10606" s="3"/>
    </row>
    <row r="10607" spans="3:3">
      <c r="C10607" s="3"/>
    </row>
    <row r="10608" spans="3:3">
      <c r="C10608" s="3"/>
    </row>
    <row r="10609" spans="3:3">
      <c r="C10609" s="3"/>
    </row>
    <row r="10610" spans="3:3">
      <c r="C10610" s="3"/>
    </row>
    <row r="10611" spans="3:3">
      <c r="C10611" s="3"/>
    </row>
    <row r="10612" spans="3:3">
      <c r="C10612" s="3"/>
    </row>
    <row r="10613" spans="3:3">
      <c r="C10613" s="3"/>
    </row>
    <row r="10614" spans="3:3">
      <c r="C10614" s="3"/>
    </row>
    <row r="10615" spans="3:3">
      <c r="C10615" s="3"/>
    </row>
    <row r="10616" spans="3:3">
      <c r="C10616" s="3"/>
    </row>
    <row r="10617" spans="3:3">
      <c r="C10617" s="3"/>
    </row>
    <row r="10618" spans="3:3">
      <c r="C10618" s="3"/>
    </row>
    <row r="10619" spans="3:3">
      <c r="C10619" s="3"/>
    </row>
    <row r="10620" spans="3:3">
      <c r="C10620" s="3"/>
    </row>
    <row r="10621" spans="3:3">
      <c r="C10621" s="3"/>
    </row>
    <row r="10622" spans="3:3">
      <c r="C10622" s="3"/>
    </row>
    <row r="10623" spans="3:3">
      <c r="C10623" s="3"/>
    </row>
    <row r="10624" spans="3:3">
      <c r="C10624" s="3"/>
    </row>
    <row r="10625" spans="3:3">
      <c r="C10625" s="3"/>
    </row>
    <row r="10626" spans="3:3">
      <c r="C10626" s="3"/>
    </row>
    <row r="10627" spans="3:3">
      <c r="C10627" s="3"/>
    </row>
    <row r="10628" spans="3:3">
      <c r="C10628" s="3"/>
    </row>
    <row r="10629" spans="3:3">
      <c r="C10629" s="3"/>
    </row>
    <row r="10630" spans="3:3">
      <c r="C10630" s="3"/>
    </row>
    <row r="10631" spans="3:3">
      <c r="C10631" s="3"/>
    </row>
    <row r="10632" spans="3:3">
      <c r="C10632" s="3"/>
    </row>
    <row r="10633" spans="3:3">
      <c r="C10633" s="3"/>
    </row>
    <row r="10634" spans="3:3">
      <c r="C10634" s="3"/>
    </row>
    <row r="10635" spans="3:3">
      <c r="C10635" s="3"/>
    </row>
    <row r="10636" spans="3:3">
      <c r="C10636" s="3"/>
    </row>
    <row r="10637" spans="3:3">
      <c r="C10637" s="3"/>
    </row>
    <row r="10638" spans="3:3">
      <c r="C10638" s="3"/>
    </row>
    <row r="10639" spans="3:3">
      <c r="C10639" s="3"/>
    </row>
    <row r="10640" spans="3:3">
      <c r="C10640" s="3"/>
    </row>
    <row r="10641" spans="3:3">
      <c r="C10641" s="3"/>
    </row>
    <row r="10642" spans="3:3">
      <c r="C10642" s="3"/>
    </row>
    <row r="10643" spans="3:3">
      <c r="C10643" s="3"/>
    </row>
    <row r="10644" spans="3:3">
      <c r="C10644" s="3"/>
    </row>
    <row r="10645" spans="3:3">
      <c r="C10645" s="3"/>
    </row>
    <row r="10646" spans="3:3">
      <c r="C10646" s="3"/>
    </row>
    <row r="10647" spans="3:3">
      <c r="C10647" s="3"/>
    </row>
    <row r="10648" spans="3:3">
      <c r="C10648" s="3"/>
    </row>
    <row r="10649" spans="3:3">
      <c r="C10649" s="3"/>
    </row>
    <row r="10650" spans="3:3">
      <c r="C10650" s="3"/>
    </row>
    <row r="10651" spans="3:3">
      <c r="C10651" s="3"/>
    </row>
    <row r="10652" spans="3:3">
      <c r="C10652" s="3"/>
    </row>
    <row r="10653" spans="3:3">
      <c r="C10653" s="3"/>
    </row>
    <row r="10654" spans="3:3">
      <c r="C10654" s="3"/>
    </row>
    <row r="10655" spans="3:3">
      <c r="C10655" s="3"/>
    </row>
    <row r="10656" spans="3:3">
      <c r="C10656" s="3"/>
    </row>
    <row r="10657" spans="3:3">
      <c r="C10657" s="3"/>
    </row>
    <row r="10658" spans="3:3">
      <c r="C10658" s="3"/>
    </row>
    <row r="10659" spans="3:3">
      <c r="C10659" s="3"/>
    </row>
    <row r="10660" spans="3:3">
      <c r="C10660" s="3"/>
    </row>
    <row r="10661" spans="3:3">
      <c r="C10661" s="3"/>
    </row>
    <row r="10662" spans="3:3">
      <c r="C10662" s="3"/>
    </row>
    <row r="10663" spans="3:3">
      <c r="C10663" s="3"/>
    </row>
    <row r="10664" spans="3:3">
      <c r="C10664" s="3"/>
    </row>
    <row r="10665" spans="3:3">
      <c r="C10665" s="3"/>
    </row>
    <row r="10666" spans="3:3">
      <c r="C10666" s="3"/>
    </row>
    <row r="10667" spans="3:3">
      <c r="C10667" s="3"/>
    </row>
    <row r="10668" spans="3:3">
      <c r="C10668" s="3"/>
    </row>
    <row r="10669" spans="3:3">
      <c r="C10669" s="3"/>
    </row>
    <row r="10670" spans="3:3">
      <c r="C10670" s="3"/>
    </row>
    <row r="10671" spans="3:3">
      <c r="C10671" s="3"/>
    </row>
    <row r="10672" spans="3:3">
      <c r="C10672" s="3"/>
    </row>
    <row r="10673" spans="3:3">
      <c r="C10673" s="3"/>
    </row>
    <row r="10674" spans="3:3">
      <c r="C10674" s="3"/>
    </row>
    <row r="10675" spans="3:3">
      <c r="C10675" s="3"/>
    </row>
    <row r="10676" spans="3:3">
      <c r="C10676" s="3"/>
    </row>
    <row r="10677" spans="3:3">
      <c r="C10677" s="3"/>
    </row>
    <row r="10678" spans="3:3">
      <c r="C10678" s="3"/>
    </row>
    <row r="10679" spans="3:3">
      <c r="C10679" s="3"/>
    </row>
    <row r="10680" spans="3:3">
      <c r="C10680" s="3"/>
    </row>
    <row r="10681" spans="3:3">
      <c r="C10681" s="3"/>
    </row>
    <row r="10682" spans="3:3">
      <c r="C10682" s="3"/>
    </row>
    <row r="10683" spans="3:3">
      <c r="C10683" s="3"/>
    </row>
    <row r="10684" spans="3:3">
      <c r="C10684" s="3"/>
    </row>
    <row r="10685" spans="3:3">
      <c r="C10685" s="3"/>
    </row>
    <row r="10686" spans="3:3">
      <c r="C10686" s="3"/>
    </row>
    <row r="10687" spans="3:3">
      <c r="C10687" s="3"/>
    </row>
    <row r="10688" spans="3:3">
      <c r="C10688" s="3"/>
    </row>
    <row r="10689" spans="3:3">
      <c r="C10689" s="3"/>
    </row>
    <row r="10690" spans="3:3">
      <c r="C10690" s="3"/>
    </row>
    <row r="10691" spans="3:3">
      <c r="C10691" s="3"/>
    </row>
    <row r="10692" spans="3:3">
      <c r="C10692" s="3"/>
    </row>
    <row r="10693" spans="3:3">
      <c r="C10693" s="3"/>
    </row>
    <row r="10694" spans="3:3">
      <c r="C10694" s="3"/>
    </row>
    <row r="10695" spans="3:3">
      <c r="C10695" s="3"/>
    </row>
    <row r="10696" spans="3:3">
      <c r="C10696" s="3"/>
    </row>
    <row r="10697" spans="3:3">
      <c r="C10697" s="3"/>
    </row>
    <row r="10698" spans="3:3">
      <c r="C10698" s="3"/>
    </row>
    <row r="10699" spans="3:3">
      <c r="C10699" s="3"/>
    </row>
    <row r="10700" spans="3:3">
      <c r="C10700" s="3"/>
    </row>
    <row r="10701" spans="3:3">
      <c r="C10701" s="3"/>
    </row>
    <row r="10702" spans="3:3">
      <c r="C10702" s="3"/>
    </row>
    <row r="10703" spans="3:3">
      <c r="C10703" s="3"/>
    </row>
    <row r="10704" spans="3:3">
      <c r="C10704" s="3"/>
    </row>
    <row r="10705" spans="3:3">
      <c r="C10705" s="3"/>
    </row>
    <row r="10706" spans="3:3">
      <c r="C10706" s="3"/>
    </row>
    <row r="10707" spans="3:3">
      <c r="C10707" s="3"/>
    </row>
    <row r="10708" spans="3:3">
      <c r="C10708" s="3"/>
    </row>
    <row r="10709" spans="3:3">
      <c r="C10709" s="3"/>
    </row>
    <row r="10710" spans="3:3">
      <c r="C10710" s="3"/>
    </row>
    <row r="10711" spans="3:3">
      <c r="C10711" s="3"/>
    </row>
    <row r="10712" spans="3:3">
      <c r="C10712" s="3"/>
    </row>
    <row r="10713" spans="3:3">
      <c r="C10713" s="3"/>
    </row>
    <row r="10714" spans="3:3">
      <c r="C10714" s="3"/>
    </row>
    <row r="10715" spans="3:3">
      <c r="C10715" s="3"/>
    </row>
    <row r="10716" spans="3:3">
      <c r="C10716" s="3"/>
    </row>
    <row r="10717" spans="3:3">
      <c r="C10717" s="3"/>
    </row>
    <row r="10718" spans="3:3">
      <c r="C10718" s="3"/>
    </row>
    <row r="10719" spans="3:3">
      <c r="C10719" s="3"/>
    </row>
    <row r="10720" spans="3:3">
      <c r="C10720" s="3"/>
    </row>
    <row r="10721" spans="3:3">
      <c r="C10721" s="3"/>
    </row>
    <row r="10722" spans="3:3">
      <c r="C10722" s="3"/>
    </row>
    <row r="10723" spans="3:3">
      <c r="C10723" s="3"/>
    </row>
    <row r="10724" spans="3:3">
      <c r="C10724" s="3"/>
    </row>
    <row r="10725" spans="3:3">
      <c r="C10725" s="3"/>
    </row>
    <row r="10726" spans="3:3">
      <c r="C10726" s="3"/>
    </row>
    <row r="10727" spans="3:3">
      <c r="C10727" s="3"/>
    </row>
    <row r="10728" spans="3:3">
      <c r="C10728" s="3"/>
    </row>
    <row r="10729" spans="3:3">
      <c r="C10729" s="3"/>
    </row>
    <row r="10730" spans="3:3">
      <c r="C10730" s="3"/>
    </row>
    <row r="10731" spans="3:3">
      <c r="C10731" s="3"/>
    </row>
    <row r="10732" spans="3:3">
      <c r="C10732" s="3"/>
    </row>
    <row r="10733" spans="3:3">
      <c r="C10733" s="3"/>
    </row>
    <row r="10734" spans="3:3">
      <c r="C10734" s="3"/>
    </row>
    <row r="10735" spans="3:3">
      <c r="C10735" s="3"/>
    </row>
    <row r="10736" spans="3:3">
      <c r="C10736" s="3"/>
    </row>
    <row r="10737" spans="3:3">
      <c r="C10737" s="3"/>
    </row>
    <row r="10738" spans="3:3">
      <c r="C10738" s="3"/>
    </row>
    <row r="10739" spans="3:3">
      <c r="C10739" s="3"/>
    </row>
    <row r="10740" spans="3:3">
      <c r="C10740" s="3"/>
    </row>
    <row r="10741" spans="3:3">
      <c r="C10741" s="3"/>
    </row>
    <row r="10742" spans="3:3">
      <c r="C10742" s="3"/>
    </row>
    <row r="10743" spans="3:3">
      <c r="C10743" s="3"/>
    </row>
    <row r="10744" spans="3:3">
      <c r="C10744" s="3"/>
    </row>
    <row r="10745" spans="3:3">
      <c r="C10745" s="3"/>
    </row>
    <row r="10746" spans="3:3">
      <c r="C10746" s="3"/>
    </row>
    <row r="10747" spans="3:3">
      <c r="C10747" s="3"/>
    </row>
    <row r="10748" spans="3:3">
      <c r="C10748" s="3"/>
    </row>
    <row r="10749" spans="3:3">
      <c r="C10749" s="3"/>
    </row>
    <row r="10750" spans="3:3">
      <c r="C10750" s="3"/>
    </row>
    <row r="10751" spans="3:3">
      <c r="C10751" s="3"/>
    </row>
    <row r="10752" spans="3:3">
      <c r="C10752" s="3"/>
    </row>
    <row r="10753" spans="3:3">
      <c r="C10753" s="3"/>
    </row>
    <row r="10754" spans="3:3">
      <c r="C10754" s="3"/>
    </row>
    <row r="10755" spans="3:3">
      <c r="C10755" s="3"/>
    </row>
    <row r="10756" spans="3:3">
      <c r="C10756" s="3"/>
    </row>
    <row r="10757" spans="3:3">
      <c r="C10757" s="3"/>
    </row>
    <row r="10758" spans="3:3">
      <c r="C10758" s="3"/>
    </row>
    <row r="10759" spans="3:3">
      <c r="C10759" s="3"/>
    </row>
    <row r="10760" spans="3:3">
      <c r="C10760" s="3"/>
    </row>
    <row r="10761" spans="3:3">
      <c r="C10761" s="3"/>
    </row>
    <row r="10762" spans="3:3">
      <c r="C10762" s="3"/>
    </row>
    <row r="10763" spans="3:3">
      <c r="C10763" s="3"/>
    </row>
    <row r="10764" spans="3:3">
      <c r="C10764" s="3"/>
    </row>
    <row r="10765" spans="3:3">
      <c r="C10765" s="3"/>
    </row>
    <row r="10766" spans="3:3">
      <c r="C10766" s="3"/>
    </row>
    <row r="10767" spans="3:3">
      <c r="C10767" s="3"/>
    </row>
    <row r="10768" spans="3:3">
      <c r="C10768" s="3"/>
    </row>
    <row r="10769" spans="3:3">
      <c r="C10769" s="3"/>
    </row>
    <row r="10770" spans="3:3">
      <c r="C10770" s="3"/>
    </row>
    <row r="10771" spans="3:3">
      <c r="C10771" s="3"/>
    </row>
    <row r="10772" spans="3:3">
      <c r="C10772" s="3"/>
    </row>
    <row r="10773" spans="3:3">
      <c r="C10773" s="3"/>
    </row>
    <row r="10774" spans="3:3">
      <c r="C10774" s="3"/>
    </row>
    <row r="10775" spans="3:3">
      <c r="C10775" s="3"/>
    </row>
    <row r="10776" spans="3:3">
      <c r="C10776" s="3"/>
    </row>
    <row r="10777" spans="3:3">
      <c r="C10777" s="3"/>
    </row>
    <row r="10778" spans="3:3">
      <c r="C10778" s="3"/>
    </row>
    <row r="10779" spans="3:3">
      <c r="C10779" s="3"/>
    </row>
    <row r="10780" spans="3:3">
      <c r="C10780" s="3"/>
    </row>
    <row r="10781" spans="3:3">
      <c r="C10781" s="3"/>
    </row>
    <row r="10782" spans="3:3">
      <c r="C10782" s="3"/>
    </row>
    <row r="10783" spans="3:3">
      <c r="C10783" s="3"/>
    </row>
    <row r="10784" spans="3:3">
      <c r="C10784" s="3"/>
    </row>
    <row r="10785" spans="3:3">
      <c r="C10785" s="3"/>
    </row>
    <row r="10786" spans="3:3">
      <c r="C10786" s="3"/>
    </row>
    <row r="10787" spans="3:3">
      <c r="C10787" s="3"/>
    </row>
    <row r="10788" spans="3:3">
      <c r="C10788" s="3"/>
    </row>
    <row r="10789" spans="3:3">
      <c r="C10789" s="3"/>
    </row>
    <row r="10790" spans="3:3">
      <c r="C10790" s="3"/>
    </row>
    <row r="10791" spans="3:3">
      <c r="C10791" s="3"/>
    </row>
    <row r="10792" spans="3:3">
      <c r="C10792" s="3"/>
    </row>
    <row r="10793" spans="3:3">
      <c r="C10793" s="3"/>
    </row>
    <row r="10794" spans="3:3">
      <c r="C10794" s="3"/>
    </row>
    <row r="10795" spans="3:3">
      <c r="C10795" s="3"/>
    </row>
    <row r="10796" spans="3:3">
      <c r="C10796" s="3"/>
    </row>
    <row r="10797" spans="3:3">
      <c r="C10797" s="3"/>
    </row>
    <row r="10798" spans="3:3">
      <c r="C10798" s="3"/>
    </row>
    <row r="10799" spans="3:3">
      <c r="C10799" s="3"/>
    </row>
    <row r="10800" spans="3:3">
      <c r="C10800" s="3"/>
    </row>
    <row r="10801" spans="3:3">
      <c r="C10801" s="3"/>
    </row>
    <row r="10802" spans="3:3">
      <c r="C10802" s="3"/>
    </row>
    <row r="10803" spans="3:3">
      <c r="C10803" s="3"/>
    </row>
    <row r="10804" spans="3:3">
      <c r="C10804" s="3"/>
    </row>
    <row r="10805" spans="3:3">
      <c r="C10805" s="3"/>
    </row>
    <row r="10806" spans="3:3">
      <c r="C10806" s="3"/>
    </row>
    <row r="10807" spans="3:3">
      <c r="C10807" s="3"/>
    </row>
    <row r="10808" spans="3:3">
      <c r="C10808" s="3"/>
    </row>
    <row r="10809" spans="3:3">
      <c r="C10809" s="3"/>
    </row>
    <row r="10810" spans="3:3">
      <c r="C10810" s="3"/>
    </row>
    <row r="10811" spans="3:3">
      <c r="C10811" s="3"/>
    </row>
    <row r="10812" spans="3:3">
      <c r="C10812" s="3"/>
    </row>
    <row r="10813" spans="3:3">
      <c r="C10813" s="3"/>
    </row>
    <row r="10814" spans="3:3">
      <c r="C10814" s="3"/>
    </row>
    <row r="10815" spans="3:3">
      <c r="C10815" s="3"/>
    </row>
    <row r="10816" spans="3:3">
      <c r="C10816" s="3"/>
    </row>
    <row r="10817" spans="3:3">
      <c r="C10817" s="3"/>
    </row>
    <row r="10818" spans="3:3">
      <c r="C10818" s="3"/>
    </row>
    <row r="10819" spans="3:3">
      <c r="C10819" s="3"/>
    </row>
    <row r="10820" spans="3:3">
      <c r="C10820" s="3"/>
    </row>
    <row r="10821" spans="3:3">
      <c r="C10821" s="3"/>
    </row>
    <row r="10822" spans="3:3">
      <c r="C10822" s="3"/>
    </row>
    <row r="10823" spans="3:3">
      <c r="C10823" s="3"/>
    </row>
    <row r="10824" spans="3:3">
      <c r="C10824" s="3"/>
    </row>
    <row r="10825" spans="3:3">
      <c r="C10825" s="3"/>
    </row>
    <row r="10826" spans="3:3">
      <c r="C10826" s="3"/>
    </row>
    <row r="10827" spans="3:3">
      <c r="C10827" s="3"/>
    </row>
    <row r="10828" spans="3:3">
      <c r="C10828" s="3"/>
    </row>
    <row r="10829" spans="3:3">
      <c r="C10829" s="3"/>
    </row>
    <row r="10830" spans="3:3">
      <c r="C10830" s="3"/>
    </row>
    <row r="10831" spans="3:3">
      <c r="C10831" s="3"/>
    </row>
    <row r="10832" spans="3:3">
      <c r="C10832" s="3"/>
    </row>
    <row r="10833" spans="3:3">
      <c r="C10833" s="3"/>
    </row>
    <row r="10834" spans="3:3">
      <c r="C10834" s="3"/>
    </row>
    <row r="10835" spans="3:3">
      <c r="C10835" s="3"/>
    </row>
    <row r="10836" spans="3:3">
      <c r="C10836" s="3"/>
    </row>
    <row r="10837" spans="3:3">
      <c r="C10837" s="3"/>
    </row>
    <row r="10838" spans="3:3">
      <c r="C10838" s="3"/>
    </row>
    <row r="10839" spans="3:3">
      <c r="C10839" s="3"/>
    </row>
    <row r="10840" spans="3:3">
      <c r="C10840" s="3"/>
    </row>
    <row r="10841" spans="3:3">
      <c r="C10841" s="3"/>
    </row>
    <row r="10842" spans="3:3">
      <c r="C10842" s="3"/>
    </row>
    <row r="10843" spans="3:3">
      <c r="C10843" s="3"/>
    </row>
    <row r="10844" spans="3:3">
      <c r="C10844" s="3"/>
    </row>
    <row r="10845" spans="3:3">
      <c r="C10845" s="3"/>
    </row>
    <row r="10846" spans="3:3">
      <c r="C10846" s="3"/>
    </row>
    <row r="10847" spans="3:3">
      <c r="C10847" s="3"/>
    </row>
    <row r="10848" spans="3:3">
      <c r="C10848" s="3"/>
    </row>
    <row r="10849" spans="3:3">
      <c r="C10849" s="3"/>
    </row>
    <row r="10850" spans="3:3">
      <c r="C10850" s="3"/>
    </row>
    <row r="10851" spans="3:3">
      <c r="C10851" s="3"/>
    </row>
    <row r="10852" spans="3:3">
      <c r="C10852" s="3"/>
    </row>
    <row r="10853" spans="3:3">
      <c r="C10853" s="3"/>
    </row>
    <row r="10854" spans="3:3">
      <c r="C10854" s="3"/>
    </row>
    <row r="10855" spans="3:3">
      <c r="C10855" s="3"/>
    </row>
    <row r="10856" spans="3:3">
      <c r="C10856" s="3"/>
    </row>
    <row r="10857" spans="3:3">
      <c r="C10857" s="3"/>
    </row>
    <row r="10858" spans="3:3">
      <c r="C10858" s="3"/>
    </row>
    <row r="10859" spans="3:3">
      <c r="C10859" s="3"/>
    </row>
    <row r="10860" spans="3:3">
      <c r="C10860" s="3"/>
    </row>
    <row r="10861" spans="3:3">
      <c r="C10861" s="3"/>
    </row>
    <row r="10862" spans="3:3">
      <c r="C10862" s="3"/>
    </row>
    <row r="10863" spans="3:3">
      <c r="C10863" s="3"/>
    </row>
    <row r="10864" spans="3:3">
      <c r="C10864" s="3"/>
    </row>
    <row r="10865" spans="3:3">
      <c r="C10865" s="3"/>
    </row>
    <row r="10866" spans="3:3">
      <c r="C10866" s="3"/>
    </row>
    <row r="10867" spans="3:3">
      <c r="C10867" s="3"/>
    </row>
    <row r="10868" spans="3:3">
      <c r="C10868" s="3"/>
    </row>
    <row r="10869" spans="3:3">
      <c r="C10869" s="3"/>
    </row>
    <row r="10870" spans="3:3">
      <c r="C10870" s="3"/>
    </row>
    <row r="10871" spans="3:3">
      <c r="C10871" s="3"/>
    </row>
    <row r="10872" spans="3:3">
      <c r="C10872" s="3"/>
    </row>
    <row r="10873" spans="3:3">
      <c r="C10873" s="3"/>
    </row>
    <row r="10874" spans="3:3">
      <c r="C10874" s="3"/>
    </row>
    <row r="10875" spans="3:3">
      <c r="C10875" s="3"/>
    </row>
    <row r="10876" spans="3:3">
      <c r="C10876" s="3"/>
    </row>
    <row r="10877" spans="3:3">
      <c r="C10877" s="3"/>
    </row>
    <row r="10878" spans="3:3">
      <c r="C10878" s="3"/>
    </row>
    <row r="10879" spans="3:3">
      <c r="C10879" s="3"/>
    </row>
    <row r="10880" spans="3:3">
      <c r="C10880" s="3"/>
    </row>
    <row r="10881" spans="3:3">
      <c r="C10881" s="3"/>
    </row>
    <row r="10882" spans="3:3">
      <c r="C10882" s="3"/>
    </row>
    <row r="10883" spans="3:3">
      <c r="C10883" s="3"/>
    </row>
    <row r="10884" spans="3:3">
      <c r="C10884" s="3"/>
    </row>
    <row r="10885" spans="3:3">
      <c r="C10885" s="3"/>
    </row>
    <row r="10886" spans="3:3">
      <c r="C10886" s="3"/>
    </row>
    <row r="10887" spans="3:3">
      <c r="C10887" s="3"/>
    </row>
    <row r="10888" spans="3:3">
      <c r="C10888" s="3"/>
    </row>
    <row r="10889" spans="3:3">
      <c r="C10889" s="3"/>
    </row>
    <row r="10890" spans="3:3">
      <c r="C10890" s="3"/>
    </row>
    <row r="10891" spans="3:3">
      <c r="C10891" s="3"/>
    </row>
    <row r="10892" spans="3:3">
      <c r="C10892" s="3"/>
    </row>
    <row r="10893" spans="3:3">
      <c r="C10893" s="3"/>
    </row>
    <row r="10894" spans="3:3">
      <c r="C10894" s="3"/>
    </row>
    <row r="10895" spans="3:3">
      <c r="C10895" s="3"/>
    </row>
    <row r="10896" spans="3:3">
      <c r="C10896" s="3"/>
    </row>
    <row r="10897" spans="3:3">
      <c r="C10897" s="3"/>
    </row>
    <row r="10898" spans="3:3">
      <c r="C10898" s="3"/>
    </row>
    <row r="10899" spans="3:3">
      <c r="C10899" s="3"/>
    </row>
    <row r="10900" spans="3:3">
      <c r="C10900" s="3"/>
    </row>
    <row r="10901" spans="3:3">
      <c r="C10901" s="3"/>
    </row>
    <row r="10902" spans="3:3">
      <c r="C10902" s="3"/>
    </row>
    <row r="10903" spans="3:3">
      <c r="C10903" s="3"/>
    </row>
    <row r="10904" spans="3:3">
      <c r="C10904" s="3"/>
    </row>
    <row r="10905" spans="3:3">
      <c r="C10905" s="3"/>
    </row>
    <row r="10906" spans="3:3">
      <c r="C10906" s="3"/>
    </row>
    <row r="10907" spans="3:3">
      <c r="C10907" s="3"/>
    </row>
    <row r="10908" spans="3:3">
      <c r="C10908" s="3"/>
    </row>
    <row r="10909" spans="3:3">
      <c r="C10909" s="3"/>
    </row>
    <row r="10910" spans="3:3">
      <c r="C10910" s="3"/>
    </row>
    <row r="10911" spans="3:3">
      <c r="C10911" s="3"/>
    </row>
    <row r="10912" spans="3:3">
      <c r="C10912" s="3"/>
    </row>
    <row r="10913" spans="3:3">
      <c r="C10913" s="3"/>
    </row>
    <row r="10914" spans="3:3">
      <c r="C10914" s="3"/>
    </row>
    <row r="10915" spans="3:3">
      <c r="C10915" s="3"/>
    </row>
    <row r="10916" spans="3:3">
      <c r="C10916" s="3"/>
    </row>
    <row r="10917" spans="3:3">
      <c r="C10917" s="3"/>
    </row>
    <row r="10918" spans="3:3">
      <c r="C10918" s="3"/>
    </row>
    <row r="10919" spans="3:3">
      <c r="C10919" s="3"/>
    </row>
    <row r="10920" spans="3:3">
      <c r="C10920" s="3"/>
    </row>
    <row r="10921" spans="3:3">
      <c r="C10921" s="3"/>
    </row>
    <row r="10922" spans="3:3">
      <c r="C10922" s="3"/>
    </row>
    <row r="10923" spans="3:3">
      <c r="C10923" s="3"/>
    </row>
    <row r="10924" spans="3:3">
      <c r="C10924" s="3"/>
    </row>
    <row r="10925" spans="3:3">
      <c r="C10925" s="3"/>
    </row>
    <row r="10926" spans="3:3">
      <c r="C10926" s="3"/>
    </row>
    <row r="10927" spans="3:3">
      <c r="C10927" s="3"/>
    </row>
    <row r="10928" spans="3:3">
      <c r="C10928" s="3"/>
    </row>
    <row r="10929" spans="3:3">
      <c r="C10929" s="3"/>
    </row>
    <row r="10930" spans="3:3">
      <c r="C10930" s="3"/>
    </row>
    <row r="10931" spans="3:3">
      <c r="C10931" s="3"/>
    </row>
    <row r="10932" spans="3:3">
      <c r="C10932" s="3"/>
    </row>
    <row r="10933" spans="3:3">
      <c r="C10933" s="3"/>
    </row>
    <row r="10934" spans="3:3">
      <c r="C10934" s="3"/>
    </row>
    <row r="10935" spans="3:3">
      <c r="C10935" s="3"/>
    </row>
    <row r="10936" spans="3:3">
      <c r="C10936" s="3"/>
    </row>
    <row r="10937" spans="3:3">
      <c r="C10937" s="3"/>
    </row>
    <row r="10938" spans="3:3">
      <c r="C10938" s="3"/>
    </row>
    <row r="10939" spans="3:3">
      <c r="C10939" s="3"/>
    </row>
    <row r="10940" spans="3:3">
      <c r="C10940" s="3"/>
    </row>
    <row r="10941" spans="3:3">
      <c r="C10941" s="3"/>
    </row>
    <row r="10942" spans="3:3">
      <c r="C10942" s="3"/>
    </row>
    <row r="10943" spans="3:3">
      <c r="C10943" s="3"/>
    </row>
    <row r="10944" spans="3:3">
      <c r="C10944" s="3"/>
    </row>
    <row r="10945" spans="3:3">
      <c r="C10945" s="3"/>
    </row>
    <row r="10946" spans="3:3">
      <c r="C10946" s="3"/>
    </row>
    <row r="10947" spans="3:3">
      <c r="C10947" s="3"/>
    </row>
    <row r="10948" spans="3:3">
      <c r="C10948" s="3"/>
    </row>
    <row r="10949" spans="3:3">
      <c r="C10949" s="3"/>
    </row>
    <row r="10950" spans="3:3">
      <c r="C10950" s="3"/>
    </row>
    <row r="10951" spans="3:3">
      <c r="C10951" s="3"/>
    </row>
    <row r="10952" spans="3:3">
      <c r="C10952" s="3"/>
    </row>
    <row r="10953" spans="3:3">
      <c r="C10953" s="3"/>
    </row>
    <row r="10954" spans="3:3">
      <c r="C10954" s="3"/>
    </row>
    <row r="10955" spans="3:3">
      <c r="C10955" s="3"/>
    </row>
    <row r="10956" spans="3:3">
      <c r="C10956" s="3"/>
    </row>
    <row r="10957" spans="3:3">
      <c r="C10957" s="3"/>
    </row>
    <row r="10958" spans="3:3">
      <c r="C10958" s="3"/>
    </row>
    <row r="10959" spans="3:3">
      <c r="C10959" s="3"/>
    </row>
    <row r="10960" spans="3:3">
      <c r="C10960" s="3"/>
    </row>
    <row r="10961" spans="3:3">
      <c r="C10961" s="3"/>
    </row>
    <row r="10962" spans="3:3">
      <c r="C10962" s="3"/>
    </row>
    <row r="10963" spans="3:3">
      <c r="C10963" s="3"/>
    </row>
    <row r="10964" spans="3:3">
      <c r="C10964" s="3"/>
    </row>
    <row r="10965" spans="3:3">
      <c r="C10965" s="3"/>
    </row>
    <row r="10966" spans="3:3">
      <c r="C10966" s="3"/>
    </row>
    <row r="10967" spans="3:3">
      <c r="C10967" s="3"/>
    </row>
    <row r="10968" spans="3:3">
      <c r="C10968" s="3"/>
    </row>
    <row r="10969" spans="3:3">
      <c r="C10969" s="3"/>
    </row>
    <row r="10970" spans="3:3">
      <c r="C10970" s="3"/>
    </row>
    <row r="10971" spans="3:3">
      <c r="C10971" s="3"/>
    </row>
    <row r="10972" spans="3:3">
      <c r="C10972" s="3"/>
    </row>
    <row r="10973" spans="3:3">
      <c r="C10973" s="3"/>
    </row>
    <row r="10974" spans="3:3">
      <c r="C10974" s="3"/>
    </row>
    <row r="10975" spans="3:3">
      <c r="C10975" s="3"/>
    </row>
    <row r="10976" spans="3:3">
      <c r="C10976" s="3"/>
    </row>
    <row r="10977" spans="3:3">
      <c r="C10977" s="3"/>
    </row>
    <row r="10978" spans="3:3">
      <c r="C10978" s="3"/>
    </row>
    <row r="10979" spans="3:3">
      <c r="C10979" s="3"/>
    </row>
    <row r="10980" spans="3:3">
      <c r="C10980" s="3"/>
    </row>
    <row r="10981" spans="3:3">
      <c r="C10981" s="3"/>
    </row>
    <row r="10982" spans="3:3">
      <c r="C10982" s="3"/>
    </row>
    <row r="10983" spans="3:3">
      <c r="C10983" s="3"/>
    </row>
    <row r="10984" spans="3:3">
      <c r="C10984" s="3"/>
    </row>
    <row r="10985" spans="3:3">
      <c r="C10985" s="3"/>
    </row>
    <row r="10986" spans="3:3">
      <c r="C10986" s="3"/>
    </row>
    <row r="10987" spans="3:3">
      <c r="C10987" s="3"/>
    </row>
    <row r="10988" spans="3:3">
      <c r="C10988" s="3"/>
    </row>
    <row r="10989" spans="3:3">
      <c r="C10989" s="3"/>
    </row>
    <row r="10990" spans="3:3">
      <c r="C10990" s="3"/>
    </row>
    <row r="10991" spans="3:3">
      <c r="C10991" s="3"/>
    </row>
    <row r="10992" spans="3:3">
      <c r="C10992" s="3"/>
    </row>
    <row r="10993" spans="3:3">
      <c r="C10993" s="3"/>
    </row>
    <row r="10994" spans="3:3">
      <c r="C10994" s="3"/>
    </row>
    <row r="10995" spans="3:3">
      <c r="C10995" s="3"/>
    </row>
    <row r="10996" spans="3:3">
      <c r="C10996" s="3"/>
    </row>
    <row r="10997" spans="3:3">
      <c r="C10997" s="3"/>
    </row>
    <row r="10998" spans="3:3">
      <c r="C10998" s="3"/>
    </row>
    <row r="10999" spans="3:3">
      <c r="C10999" s="3"/>
    </row>
    <row r="11000" spans="3:3">
      <c r="C11000" s="3"/>
    </row>
    <row r="11001" spans="3:3">
      <c r="C11001" s="3"/>
    </row>
    <row r="11002" spans="3:3">
      <c r="C11002" s="3"/>
    </row>
    <row r="11003" spans="3:3">
      <c r="C11003" s="3"/>
    </row>
    <row r="11004" spans="3:3">
      <c r="C11004" s="3"/>
    </row>
    <row r="11005" spans="3:3">
      <c r="C11005" s="3"/>
    </row>
    <row r="11006" spans="3:3">
      <c r="C11006" s="3"/>
    </row>
    <row r="11007" spans="3:3">
      <c r="C11007" s="3"/>
    </row>
    <row r="11008" spans="3:3">
      <c r="C11008" s="3"/>
    </row>
    <row r="11009" spans="3:3">
      <c r="C11009" s="3"/>
    </row>
    <row r="11010" spans="3:3">
      <c r="C11010" s="3"/>
    </row>
    <row r="11011" spans="3:3">
      <c r="C11011" s="3"/>
    </row>
    <row r="11012" spans="3:3">
      <c r="C11012" s="3"/>
    </row>
    <row r="11013" spans="3:3">
      <c r="C11013" s="3"/>
    </row>
    <row r="11014" spans="3:3">
      <c r="C11014" s="3"/>
    </row>
    <row r="11015" spans="3:3">
      <c r="C11015" s="3"/>
    </row>
    <row r="11016" spans="3:3">
      <c r="C11016" s="3"/>
    </row>
    <row r="11017" spans="3:3">
      <c r="C11017" s="3"/>
    </row>
    <row r="11018" spans="3:3">
      <c r="C11018" s="3"/>
    </row>
    <row r="11019" spans="3:3">
      <c r="C11019" s="3"/>
    </row>
    <row r="11020" spans="3:3">
      <c r="C11020" s="3"/>
    </row>
    <row r="11021" spans="3:3">
      <c r="C11021" s="3"/>
    </row>
    <row r="11022" spans="3:3">
      <c r="C11022" s="3"/>
    </row>
    <row r="11023" spans="3:3">
      <c r="C11023" s="3"/>
    </row>
    <row r="11024" spans="3:3">
      <c r="C11024" s="3"/>
    </row>
    <row r="11025" spans="3:3">
      <c r="C11025" s="3"/>
    </row>
    <row r="11026" spans="3:3">
      <c r="C11026" s="3"/>
    </row>
    <row r="11027" spans="3:3">
      <c r="C11027" s="3"/>
    </row>
    <row r="11028" spans="3:3">
      <c r="C11028" s="3"/>
    </row>
    <row r="11029" spans="3:3">
      <c r="C11029" s="3"/>
    </row>
    <row r="11030" spans="3:3">
      <c r="C11030" s="3"/>
    </row>
    <row r="11031" spans="3:3">
      <c r="C11031" s="3"/>
    </row>
    <row r="11032" spans="3:3">
      <c r="C11032" s="3"/>
    </row>
    <row r="11033" spans="3:3">
      <c r="C11033" s="3"/>
    </row>
    <row r="11034" spans="3:3">
      <c r="C11034" s="3"/>
    </row>
    <row r="11035" spans="3:3">
      <c r="C11035" s="3"/>
    </row>
    <row r="11036" spans="3:3">
      <c r="C11036" s="3"/>
    </row>
    <row r="11037" spans="3:3">
      <c r="C11037" s="3"/>
    </row>
    <row r="11038" spans="3:3">
      <c r="C11038" s="3"/>
    </row>
    <row r="11039" spans="3:3">
      <c r="C11039" s="3"/>
    </row>
    <row r="11040" spans="3:3">
      <c r="C11040" s="3"/>
    </row>
    <row r="11041" spans="3:3">
      <c r="C11041" s="3"/>
    </row>
    <row r="11042" spans="3:3">
      <c r="C11042" s="3"/>
    </row>
    <row r="11043" spans="3:3">
      <c r="C11043" s="3"/>
    </row>
    <row r="11044" spans="3:3">
      <c r="C11044" s="3"/>
    </row>
    <row r="11045" spans="3:3">
      <c r="C11045" s="3"/>
    </row>
    <row r="11046" spans="3:3">
      <c r="C11046" s="3"/>
    </row>
    <row r="11047" spans="3:3">
      <c r="C11047" s="3"/>
    </row>
    <row r="11048" spans="3:3">
      <c r="C11048" s="3"/>
    </row>
    <row r="11049" spans="3:3">
      <c r="C11049" s="3"/>
    </row>
    <row r="11050" spans="3:3">
      <c r="C11050" s="3"/>
    </row>
    <row r="11051" spans="3:3">
      <c r="C11051" s="3"/>
    </row>
    <row r="11052" spans="3:3">
      <c r="C11052" s="3"/>
    </row>
    <row r="11053" spans="3:3">
      <c r="C11053" s="3"/>
    </row>
    <row r="11054" spans="3:3">
      <c r="C11054" s="3"/>
    </row>
    <row r="11055" spans="3:3">
      <c r="C11055" s="3"/>
    </row>
    <row r="11056" spans="3:3">
      <c r="C11056" s="3"/>
    </row>
    <row r="11057" spans="3:3">
      <c r="C11057" s="3"/>
    </row>
    <row r="11058" spans="3:3">
      <c r="C11058" s="3"/>
    </row>
    <row r="11059" spans="3:3">
      <c r="C11059" s="3"/>
    </row>
    <row r="11060" spans="3:3">
      <c r="C11060" s="3"/>
    </row>
    <row r="11061" spans="3:3">
      <c r="C11061" s="3"/>
    </row>
    <row r="11062" spans="3:3">
      <c r="C11062" s="3"/>
    </row>
    <row r="11063" spans="3:3">
      <c r="C11063" s="3"/>
    </row>
    <row r="11064" spans="3:3">
      <c r="C11064" s="3"/>
    </row>
    <row r="11065" spans="3:3">
      <c r="C11065" s="3"/>
    </row>
    <row r="11066" spans="3:3">
      <c r="C11066" s="3"/>
    </row>
    <row r="11067" spans="3:3">
      <c r="C11067" s="3"/>
    </row>
    <row r="11068" spans="3:3">
      <c r="C11068" s="3"/>
    </row>
    <row r="11069" spans="3:3">
      <c r="C11069" s="3"/>
    </row>
    <row r="11070" spans="3:3">
      <c r="C11070" s="3"/>
    </row>
    <row r="11071" spans="3:3">
      <c r="C11071" s="3"/>
    </row>
    <row r="11072" spans="3:3">
      <c r="C11072" s="3"/>
    </row>
    <row r="11073" spans="3:3">
      <c r="C11073" s="3"/>
    </row>
    <row r="11074" spans="3:3">
      <c r="C11074" s="3"/>
    </row>
    <row r="11075" spans="3:3">
      <c r="C11075" s="3"/>
    </row>
    <row r="11076" spans="3:3">
      <c r="C11076" s="3"/>
    </row>
    <row r="11077" spans="3:3">
      <c r="C11077" s="3"/>
    </row>
    <row r="11078" spans="3:3">
      <c r="C11078" s="3"/>
    </row>
    <row r="11079" spans="3:3">
      <c r="C11079" s="3"/>
    </row>
    <row r="11080" spans="3:3">
      <c r="C11080" s="3"/>
    </row>
    <row r="11081" spans="3:3">
      <c r="C11081" s="3"/>
    </row>
    <row r="11082" spans="3:3">
      <c r="C11082" s="3"/>
    </row>
    <row r="11083" spans="3:3">
      <c r="C11083" s="3"/>
    </row>
    <row r="11084" spans="3:3">
      <c r="C11084" s="3"/>
    </row>
    <row r="11085" spans="3:3">
      <c r="C11085" s="3"/>
    </row>
    <row r="11086" spans="3:3">
      <c r="C11086" s="3"/>
    </row>
    <row r="11087" spans="3:3">
      <c r="C11087" s="3"/>
    </row>
    <row r="11088" spans="3:3">
      <c r="C11088" s="3"/>
    </row>
    <row r="11089" spans="3:3">
      <c r="C11089" s="3"/>
    </row>
    <row r="11090" spans="3:3">
      <c r="C11090" s="3"/>
    </row>
    <row r="11091" spans="3:3">
      <c r="C11091" s="3"/>
    </row>
    <row r="11092" spans="3:3">
      <c r="C11092" s="3"/>
    </row>
    <row r="11093" spans="3:3">
      <c r="C11093" s="3"/>
    </row>
    <row r="11094" spans="3:3">
      <c r="C11094" s="3"/>
    </row>
    <row r="11095" spans="3:3">
      <c r="C11095" s="3"/>
    </row>
    <row r="11096" spans="3:3">
      <c r="C11096" s="3"/>
    </row>
    <row r="11097" spans="3:3">
      <c r="C11097" s="3"/>
    </row>
    <row r="11098" spans="3:3">
      <c r="C11098" s="3"/>
    </row>
    <row r="11099" spans="3:3">
      <c r="C11099" s="3"/>
    </row>
    <row r="11100" spans="3:3">
      <c r="C11100" s="3"/>
    </row>
    <row r="11101" spans="3:3">
      <c r="C11101" s="3"/>
    </row>
    <row r="11102" spans="3:3">
      <c r="C11102" s="3"/>
    </row>
    <row r="11103" spans="3:3">
      <c r="C11103" s="3"/>
    </row>
    <row r="11104" spans="3:3">
      <c r="C11104" s="3"/>
    </row>
    <row r="11105" spans="3:3">
      <c r="C11105" s="3"/>
    </row>
    <row r="11106" spans="3:3">
      <c r="C11106" s="3"/>
    </row>
    <row r="11107" spans="3:3">
      <c r="C11107" s="3"/>
    </row>
    <row r="11108" spans="3:3">
      <c r="C11108" s="3"/>
    </row>
    <row r="11109" spans="3:3">
      <c r="C11109" s="3"/>
    </row>
    <row r="11110" spans="3:3">
      <c r="C11110" s="3"/>
    </row>
    <row r="11111" spans="3:3">
      <c r="C11111" s="3"/>
    </row>
    <row r="11112" spans="3:3">
      <c r="C11112" s="3"/>
    </row>
    <row r="11113" spans="3:3">
      <c r="C11113" s="3"/>
    </row>
    <row r="11114" spans="3:3">
      <c r="C11114" s="3"/>
    </row>
    <row r="11115" spans="3:3">
      <c r="C11115" s="3"/>
    </row>
    <row r="11116" spans="3:3">
      <c r="C11116" s="3"/>
    </row>
    <row r="11117" spans="3:3">
      <c r="C11117" s="3"/>
    </row>
    <row r="11118" spans="3:3">
      <c r="C11118" s="3"/>
    </row>
    <row r="11119" spans="3:3">
      <c r="C11119" s="3"/>
    </row>
    <row r="11120" spans="3:3">
      <c r="C11120" s="3"/>
    </row>
    <row r="11121" spans="3:3">
      <c r="C11121" s="3"/>
    </row>
    <row r="11122" spans="3:3">
      <c r="C11122" s="3"/>
    </row>
    <row r="11123" spans="3:3">
      <c r="C11123" s="3"/>
    </row>
    <row r="11124" spans="3:3">
      <c r="C11124" s="3"/>
    </row>
    <row r="11125" spans="3:3">
      <c r="C11125" s="3"/>
    </row>
    <row r="11126" spans="3:3">
      <c r="C11126" s="3"/>
    </row>
    <row r="11127" spans="3:3">
      <c r="C11127" s="3"/>
    </row>
    <row r="11128" spans="3:3">
      <c r="C11128" s="3"/>
    </row>
    <row r="11129" spans="3:3">
      <c r="C11129" s="3"/>
    </row>
    <row r="11130" spans="3:3">
      <c r="C11130" s="3"/>
    </row>
    <row r="11131" spans="3:3">
      <c r="C11131" s="3"/>
    </row>
    <row r="11132" spans="3:3">
      <c r="C11132" s="3"/>
    </row>
    <row r="11133" spans="3:3">
      <c r="C11133" s="3"/>
    </row>
    <row r="11134" spans="3:3">
      <c r="C11134" s="3"/>
    </row>
    <row r="11135" spans="3:3">
      <c r="C11135" s="3"/>
    </row>
    <row r="11136" spans="3:3">
      <c r="C11136" s="3"/>
    </row>
    <row r="11137" spans="3:3">
      <c r="C11137" s="3"/>
    </row>
    <row r="11138" spans="3:3">
      <c r="C11138" s="3"/>
    </row>
    <row r="11139" spans="3:3">
      <c r="C11139" s="3"/>
    </row>
    <row r="11140" spans="3:3">
      <c r="C11140" s="3"/>
    </row>
    <row r="11141" spans="3:3">
      <c r="C11141" s="3"/>
    </row>
    <row r="11142" spans="3:3">
      <c r="C11142" s="3"/>
    </row>
    <row r="11143" spans="3:3">
      <c r="C11143" s="3"/>
    </row>
    <row r="11144" spans="3:3">
      <c r="C11144" s="3"/>
    </row>
    <row r="11145" spans="3:3">
      <c r="C11145" s="3"/>
    </row>
    <row r="11146" spans="3:3">
      <c r="C11146" s="3"/>
    </row>
    <row r="11147" spans="3:3">
      <c r="C11147" s="3"/>
    </row>
    <row r="11148" spans="3:3">
      <c r="C11148" s="3"/>
    </row>
    <row r="11149" spans="3:3">
      <c r="C11149" s="3"/>
    </row>
    <row r="11150" spans="3:3">
      <c r="C11150" s="3"/>
    </row>
    <row r="11151" spans="3:3">
      <c r="C11151" s="3"/>
    </row>
    <row r="11152" spans="3:3">
      <c r="C11152" s="3"/>
    </row>
    <row r="11153" spans="3:3">
      <c r="C11153" s="3"/>
    </row>
    <row r="11154" spans="3:3">
      <c r="C11154" s="3"/>
    </row>
    <row r="11155" spans="3:3">
      <c r="C11155" s="3"/>
    </row>
    <row r="11156" spans="3:3">
      <c r="C11156" s="3"/>
    </row>
    <row r="11157" spans="3:3">
      <c r="C11157" s="3"/>
    </row>
    <row r="11158" spans="3:3">
      <c r="C11158" s="3"/>
    </row>
    <row r="11159" spans="3:3">
      <c r="C11159" s="3"/>
    </row>
    <row r="11160" spans="3:3">
      <c r="C11160" s="3"/>
    </row>
    <row r="11161" spans="3:3">
      <c r="C11161" s="3"/>
    </row>
    <row r="11162" spans="3:3">
      <c r="C11162" s="3"/>
    </row>
    <row r="11163" spans="3:3">
      <c r="C11163" s="3"/>
    </row>
    <row r="11164" spans="3:3">
      <c r="C11164" s="3"/>
    </row>
    <row r="11165" spans="3:3">
      <c r="C11165" s="3"/>
    </row>
    <row r="11166" spans="3:3">
      <c r="C11166" s="3"/>
    </row>
    <row r="11167" spans="3:3">
      <c r="C11167" s="3"/>
    </row>
    <row r="11168" spans="3:3">
      <c r="C11168" s="3"/>
    </row>
    <row r="11169" spans="3:3">
      <c r="C11169" s="3"/>
    </row>
    <row r="11170" spans="3:3">
      <c r="C11170" s="3"/>
    </row>
    <row r="11171" spans="3:3">
      <c r="C11171" s="3"/>
    </row>
    <row r="11172" spans="3:3">
      <c r="C11172" s="3"/>
    </row>
    <row r="11173" spans="3:3">
      <c r="C11173" s="3"/>
    </row>
    <row r="11174" spans="3:3">
      <c r="C11174" s="3"/>
    </row>
    <row r="11175" spans="3:3">
      <c r="C11175" s="3"/>
    </row>
    <row r="11176" spans="3:3">
      <c r="C11176" s="3"/>
    </row>
    <row r="11177" spans="3:3">
      <c r="C11177" s="3"/>
    </row>
    <row r="11178" spans="3:3">
      <c r="C11178" s="3"/>
    </row>
    <row r="11179" spans="3:3">
      <c r="C11179" s="3"/>
    </row>
    <row r="11180" spans="3:3">
      <c r="C11180" s="3"/>
    </row>
    <row r="11181" spans="3:3">
      <c r="C11181" s="3"/>
    </row>
    <row r="11182" spans="3:3">
      <c r="C11182" s="3"/>
    </row>
    <row r="11183" spans="3:3">
      <c r="C11183" s="3"/>
    </row>
    <row r="11184" spans="3:3">
      <c r="C11184" s="3"/>
    </row>
    <row r="11185" spans="3:3">
      <c r="C11185" s="3"/>
    </row>
    <row r="11186" spans="3:3">
      <c r="C11186" s="3"/>
    </row>
    <row r="11187" spans="3:3">
      <c r="C11187" s="3"/>
    </row>
    <row r="11188" spans="3:3">
      <c r="C11188" s="3"/>
    </row>
    <row r="11189" spans="3:3">
      <c r="C11189" s="3"/>
    </row>
    <row r="11190" spans="3:3">
      <c r="C11190" s="3"/>
    </row>
    <row r="11191" spans="3:3">
      <c r="C11191" s="3"/>
    </row>
    <row r="11192" spans="3:3">
      <c r="C11192" s="3"/>
    </row>
    <row r="11193" spans="3:3">
      <c r="C11193" s="3"/>
    </row>
    <row r="11194" spans="3:3">
      <c r="C11194" s="3"/>
    </row>
    <row r="11195" spans="3:3">
      <c r="C11195" s="3"/>
    </row>
    <row r="11196" spans="3:3">
      <c r="C11196" s="3"/>
    </row>
    <row r="11197" spans="3:3">
      <c r="C11197" s="3"/>
    </row>
    <row r="11198" spans="3:3">
      <c r="C11198" s="3"/>
    </row>
    <row r="11199" spans="3:3">
      <c r="C11199" s="3"/>
    </row>
    <row r="11200" spans="3:3">
      <c r="C11200" s="3"/>
    </row>
    <row r="11201" spans="3:3">
      <c r="C11201" s="3"/>
    </row>
    <row r="11202" spans="3:3">
      <c r="C11202" s="3"/>
    </row>
    <row r="11203" spans="3:3">
      <c r="C11203" s="3"/>
    </row>
    <row r="11204" spans="3:3">
      <c r="C11204" s="3"/>
    </row>
    <row r="11205" spans="3:3">
      <c r="C11205" s="3"/>
    </row>
    <row r="11206" spans="3:3">
      <c r="C11206" s="3"/>
    </row>
    <row r="11207" spans="3:3">
      <c r="C11207" s="3"/>
    </row>
    <row r="11208" spans="3:3">
      <c r="C11208" s="3"/>
    </row>
    <row r="11209" spans="3:3">
      <c r="C11209" s="3"/>
    </row>
    <row r="11210" spans="3:3">
      <c r="C11210" s="3"/>
    </row>
    <row r="11211" spans="3:3">
      <c r="C11211" s="3"/>
    </row>
    <row r="11212" spans="3:3">
      <c r="C11212" s="3"/>
    </row>
    <row r="11213" spans="3:3">
      <c r="C11213" s="3"/>
    </row>
    <row r="11214" spans="3:3">
      <c r="C11214" s="3"/>
    </row>
    <row r="11215" spans="3:3">
      <c r="C11215" s="3"/>
    </row>
    <row r="11216" spans="3:3">
      <c r="C11216" s="3"/>
    </row>
    <row r="11217" spans="3:3">
      <c r="C11217" s="3"/>
    </row>
    <row r="11218" spans="3:3">
      <c r="C11218" s="3"/>
    </row>
    <row r="11219" spans="3:3">
      <c r="C11219" s="3"/>
    </row>
    <row r="11220" spans="3:3">
      <c r="C11220" s="3"/>
    </row>
    <row r="11221" spans="3:3">
      <c r="C11221" s="3"/>
    </row>
    <row r="11222" spans="3:3">
      <c r="C11222" s="3"/>
    </row>
    <row r="11223" spans="3:3">
      <c r="C11223" s="3"/>
    </row>
    <row r="11224" spans="3:3">
      <c r="C11224" s="3"/>
    </row>
    <row r="11225" spans="3:3">
      <c r="C11225" s="3"/>
    </row>
    <row r="11226" spans="3:3">
      <c r="C11226" s="3"/>
    </row>
    <row r="11227" spans="3:3">
      <c r="C11227" s="3"/>
    </row>
    <row r="11228" spans="3:3">
      <c r="C11228" s="3"/>
    </row>
    <row r="11229" spans="3:3">
      <c r="C11229" s="3"/>
    </row>
    <row r="11230" spans="3:3">
      <c r="C11230" s="3"/>
    </row>
    <row r="11231" spans="3:3">
      <c r="C11231" s="3"/>
    </row>
    <row r="11232" spans="3:3">
      <c r="C11232" s="3"/>
    </row>
    <row r="11233" spans="3:3">
      <c r="C11233" s="3"/>
    </row>
    <row r="11234" spans="3:3">
      <c r="C11234" s="3"/>
    </row>
    <row r="11235" spans="3:3">
      <c r="C11235" s="3"/>
    </row>
    <row r="11236" spans="3:3">
      <c r="C11236" s="3"/>
    </row>
    <row r="11237" spans="3:3">
      <c r="C11237" s="3"/>
    </row>
    <row r="11238" spans="3:3">
      <c r="C11238" s="3"/>
    </row>
    <row r="11239" spans="3:3">
      <c r="C11239" s="3"/>
    </row>
    <row r="11240" spans="3:3">
      <c r="C11240" s="3"/>
    </row>
    <row r="11241" spans="3:3">
      <c r="C11241" s="3"/>
    </row>
    <row r="11242" spans="3:3">
      <c r="C11242" s="3"/>
    </row>
    <row r="11243" spans="3:3">
      <c r="C11243" s="3"/>
    </row>
    <row r="11244" spans="3:3">
      <c r="C11244" s="3"/>
    </row>
    <row r="11245" spans="3:3">
      <c r="C11245" s="3"/>
    </row>
    <row r="11246" spans="3:3">
      <c r="C11246" s="3"/>
    </row>
    <row r="11247" spans="3:3">
      <c r="C11247" s="3"/>
    </row>
    <row r="11248" spans="3:3">
      <c r="C11248" s="3"/>
    </row>
    <row r="11249" spans="3:3">
      <c r="C11249" s="3"/>
    </row>
    <row r="11250" spans="3:3">
      <c r="C11250" s="3"/>
    </row>
    <row r="11251" spans="3:3">
      <c r="C11251" s="3"/>
    </row>
    <row r="11252" spans="3:3">
      <c r="C11252" s="3"/>
    </row>
    <row r="11253" spans="3:3">
      <c r="C11253" s="3"/>
    </row>
    <row r="11254" spans="3:3">
      <c r="C11254" s="3"/>
    </row>
    <row r="11255" spans="3:3">
      <c r="C11255" s="3"/>
    </row>
    <row r="11256" spans="3:3">
      <c r="C11256" s="3"/>
    </row>
    <row r="11257" spans="3:3">
      <c r="C11257" s="3"/>
    </row>
    <row r="11258" spans="3:3">
      <c r="C11258" s="3"/>
    </row>
    <row r="11259" spans="3:3">
      <c r="C11259" s="3"/>
    </row>
    <row r="11260" spans="3:3">
      <c r="C11260" s="3"/>
    </row>
    <row r="11261" spans="3:3">
      <c r="C11261" s="3"/>
    </row>
    <row r="11262" spans="3:3">
      <c r="C11262" s="3"/>
    </row>
    <row r="11263" spans="3:3">
      <c r="C11263" s="3"/>
    </row>
    <row r="11264" spans="3:3">
      <c r="C11264" s="3"/>
    </row>
    <row r="11265" spans="3:3">
      <c r="C11265" s="3"/>
    </row>
    <row r="11266" spans="3:3">
      <c r="C11266" s="3"/>
    </row>
    <row r="11267" spans="3:3">
      <c r="C11267" s="3"/>
    </row>
    <row r="11268" spans="3:3">
      <c r="C11268" s="3"/>
    </row>
    <row r="11269" spans="3:3">
      <c r="C11269" s="3"/>
    </row>
    <row r="11270" spans="3:3">
      <c r="C11270" s="3"/>
    </row>
    <row r="11271" spans="3:3">
      <c r="C11271" s="3"/>
    </row>
    <row r="11272" spans="3:3">
      <c r="C11272" s="3"/>
    </row>
    <row r="11273" spans="3:3">
      <c r="C11273" s="3"/>
    </row>
    <row r="11274" spans="3:3">
      <c r="C11274" s="3"/>
    </row>
    <row r="11275" spans="3:3">
      <c r="C11275" s="3"/>
    </row>
    <row r="11276" spans="3:3">
      <c r="C11276" s="3"/>
    </row>
    <row r="11277" spans="3:3">
      <c r="C11277" s="3"/>
    </row>
    <row r="11278" spans="3:3">
      <c r="C11278" s="3"/>
    </row>
    <row r="11279" spans="3:3">
      <c r="C11279" s="3"/>
    </row>
    <row r="11280" spans="3:3">
      <c r="C11280" s="3"/>
    </row>
    <row r="11281" spans="3:3">
      <c r="C11281" s="3"/>
    </row>
    <row r="11282" spans="3:3">
      <c r="C11282" s="3"/>
    </row>
    <row r="11283" spans="3:3">
      <c r="C11283" s="3"/>
    </row>
    <row r="11284" spans="3:3">
      <c r="C11284" s="3"/>
    </row>
    <row r="11285" spans="3:3">
      <c r="C11285" s="3"/>
    </row>
    <row r="11286" spans="3:3">
      <c r="C11286" s="3"/>
    </row>
    <row r="11287" spans="3:3">
      <c r="C11287" s="3"/>
    </row>
    <row r="11288" spans="3:3">
      <c r="C11288" s="3"/>
    </row>
    <row r="11289" spans="3:3">
      <c r="C11289" s="3"/>
    </row>
    <row r="11290" spans="3:3">
      <c r="C11290" s="3"/>
    </row>
    <row r="11291" spans="3:3">
      <c r="C11291" s="3"/>
    </row>
    <row r="11292" spans="3:3">
      <c r="C11292" s="3"/>
    </row>
    <row r="11293" spans="3:3">
      <c r="C11293" s="3"/>
    </row>
    <row r="11294" spans="3:3">
      <c r="C11294" s="3"/>
    </row>
    <row r="11295" spans="3:3">
      <c r="C11295" s="3"/>
    </row>
    <row r="11296" spans="3:3">
      <c r="C11296" s="3"/>
    </row>
    <row r="11297" spans="3:3">
      <c r="C11297" s="3"/>
    </row>
    <row r="11298" spans="3:3">
      <c r="C11298" s="3"/>
    </row>
    <row r="11299" spans="3:3">
      <c r="C11299" s="3"/>
    </row>
    <row r="11300" spans="3:3">
      <c r="C11300" s="3"/>
    </row>
    <row r="11301" spans="3:3">
      <c r="C11301" s="3"/>
    </row>
    <row r="11302" spans="3:3">
      <c r="C11302" s="3"/>
    </row>
    <row r="11303" spans="3:3">
      <c r="C11303" s="3"/>
    </row>
    <row r="11304" spans="3:3">
      <c r="C11304" s="3"/>
    </row>
    <row r="11305" spans="3:3">
      <c r="C11305" s="3"/>
    </row>
    <row r="11306" spans="3:3">
      <c r="C11306" s="3"/>
    </row>
    <row r="11307" spans="3:3">
      <c r="C11307" s="3"/>
    </row>
    <row r="11308" spans="3:3">
      <c r="C11308" s="3"/>
    </row>
    <row r="11309" spans="3:3">
      <c r="C11309" s="3"/>
    </row>
    <row r="11310" spans="3:3">
      <c r="C11310" s="3"/>
    </row>
    <row r="11311" spans="3:3">
      <c r="C11311" s="3"/>
    </row>
    <row r="11312" spans="3:3">
      <c r="C11312" s="3"/>
    </row>
    <row r="11313" spans="3:3">
      <c r="C11313" s="3"/>
    </row>
    <row r="11314" spans="3:3">
      <c r="C11314" s="3"/>
    </row>
    <row r="11315" spans="3:3">
      <c r="C11315" s="3"/>
    </row>
    <row r="11316" spans="3:3">
      <c r="C11316" s="3"/>
    </row>
    <row r="11317" spans="3:3">
      <c r="C11317" s="3"/>
    </row>
    <row r="11318" spans="3:3">
      <c r="C11318" s="3"/>
    </row>
    <row r="11319" spans="3:3">
      <c r="C11319" s="3"/>
    </row>
    <row r="11320" spans="3:3">
      <c r="C11320" s="3"/>
    </row>
    <row r="11321" spans="3:3">
      <c r="C11321" s="3"/>
    </row>
    <row r="11322" spans="3:3">
      <c r="C11322" s="3"/>
    </row>
    <row r="11323" spans="3:3">
      <c r="C11323" s="3"/>
    </row>
    <row r="11324" spans="3:3">
      <c r="C11324" s="3"/>
    </row>
    <row r="11325" spans="3:3">
      <c r="C11325" s="3"/>
    </row>
    <row r="11326" spans="3:3">
      <c r="C11326" s="3"/>
    </row>
    <row r="11327" spans="3:3">
      <c r="C11327" s="3"/>
    </row>
    <row r="11328" spans="3:3">
      <c r="C11328" s="3"/>
    </row>
    <row r="11329" spans="3:3">
      <c r="C11329" s="3"/>
    </row>
    <row r="11330" spans="3:3">
      <c r="C11330" s="3"/>
    </row>
    <row r="11331" spans="3:3">
      <c r="C11331" s="3"/>
    </row>
    <row r="11332" spans="3:3">
      <c r="C11332" s="3"/>
    </row>
    <row r="11333" spans="3:3">
      <c r="C11333" s="3"/>
    </row>
    <row r="11334" spans="3:3">
      <c r="C11334" s="3"/>
    </row>
    <row r="11335" spans="3:3">
      <c r="C11335" s="3"/>
    </row>
    <row r="11336" spans="3:3">
      <c r="C11336" s="3"/>
    </row>
    <row r="11337" spans="3:3">
      <c r="C11337" s="3"/>
    </row>
    <row r="11338" spans="3:3">
      <c r="C11338" s="3"/>
    </row>
    <row r="11339" spans="3:3">
      <c r="C11339" s="3"/>
    </row>
    <row r="11340" spans="3:3">
      <c r="C11340" s="3"/>
    </row>
    <row r="11341" spans="3:3">
      <c r="C11341" s="3"/>
    </row>
    <row r="11342" spans="3:3">
      <c r="C11342" s="3"/>
    </row>
    <row r="11343" spans="3:3">
      <c r="C11343" s="3"/>
    </row>
    <row r="11344" spans="3:3">
      <c r="C11344" s="3"/>
    </row>
    <row r="11345" spans="3:3">
      <c r="C11345" s="3"/>
    </row>
    <row r="11346" spans="3:3">
      <c r="C11346" s="3"/>
    </row>
    <row r="11347" spans="3:3">
      <c r="C11347" s="3"/>
    </row>
    <row r="11348" spans="3:3">
      <c r="C11348" s="3"/>
    </row>
    <row r="11349" spans="3:3">
      <c r="C11349" s="3"/>
    </row>
    <row r="11350" spans="3:3">
      <c r="C11350" s="3"/>
    </row>
    <row r="11351" spans="3:3">
      <c r="C11351" s="3"/>
    </row>
    <row r="11352" spans="3:3">
      <c r="C11352" s="3"/>
    </row>
    <row r="11353" spans="3:3">
      <c r="C11353" s="3"/>
    </row>
    <row r="11354" spans="3:3">
      <c r="C11354" s="3"/>
    </row>
    <row r="11355" spans="3:3">
      <c r="C11355" s="3"/>
    </row>
    <row r="11356" spans="3:3">
      <c r="C11356" s="3"/>
    </row>
    <row r="11357" spans="3:3">
      <c r="C11357" s="3"/>
    </row>
    <row r="11358" spans="3:3">
      <c r="C11358" s="3"/>
    </row>
    <row r="11359" spans="3:3">
      <c r="C11359" s="3"/>
    </row>
    <row r="11360" spans="3:3">
      <c r="C11360" s="3"/>
    </row>
    <row r="11361" spans="3:3">
      <c r="C11361" s="3"/>
    </row>
    <row r="11362" spans="3:3">
      <c r="C11362" s="3"/>
    </row>
    <row r="11363" spans="3:3">
      <c r="C11363" s="3"/>
    </row>
    <row r="11364" spans="3:3">
      <c r="C11364" s="3"/>
    </row>
    <row r="11365" spans="3:3">
      <c r="C11365" s="3"/>
    </row>
    <row r="11366" spans="3:3">
      <c r="C11366" s="3"/>
    </row>
    <row r="11367" spans="3:3">
      <c r="C11367" s="3"/>
    </row>
    <row r="11368" spans="3:3">
      <c r="C11368" s="3"/>
    </row>
    <row r="11369" spans="3:3">
      <c r="C11369" s="3"/>
    </row>
    <row r="11370" spans="3:3">
      <c r="C11370" s="3"/>
    </row>
    <row r="11371" spans="3:3">
      <c r="C11371" s="3"/>
    </row>
    <row r="11372" spans="3:3">
      <c r="C11372" s="3"/>
    </row>
    <row r="11373" spans="3:3">
      <c r="C11373" s="3"/>
    </row>
    <row r="11374" spans="3:3">
      <c r="C11374" s="3"/>
    </row>
    <row r="11375" spans="3:3">
      <c r="C11375" s="3"/>
    </row>
    <row r="11376" spans="3:3">
      <c r="C11376" s="3"/>
    </row>
    <row r="11377" spans="3:3">
      <c r="C11377" s="3"/>
    </row>
    <row r="11378" spans="3:3">
      <c r="C11378" s="3"/>
    </row>
    <row r="11379" spans="3:3">
      <c r="C11379" s="3"/>
    </row>
    <row r="11380" spans="3:3">
      <c r="C11380" s="3"/>
    </row>
    <row r="11381" spans="3:3">
      <c r="C11381" s="3"/>
    </row>
    <row r="11382" spans="3:3">
      <c r="C11382" s="3"/>
    </row>
    <row r="11383" spans="3:3">
      <c r="C11383" s="3"/>
    </row>
    <row r="11384" spans="3:3">
      <c r="C11384" s="3"/>
    </row>
    <row r="11385" spans="3:3">
      <c r="C11385" s="3"/>
    </row>
    <row r="11386" spans="3:3">
      <c r="C11386" s="3"/>
    </row>
    <row r="11387" spans="3:3">
      <c r="C11387" s="3"/>
    </row>
    <row r="11388" spans="3:3">
      <c r="C11388" s="3"/>
    </row>
    <row r="11389" spans="3:3">
      <c r="C11389" s="3"/>
    </row>
    <row r="11390" spans="3:3">
      <c r="C11390" s="3"/>
    </row>
    <row r="11391" spans="3:3">
      <c r="C11391" s="3"/>
    </row>
    <row r="11392" spans="3:3">
      <c r="C11392" s="3"/>
    </row>
    <row r="11393" spans="3:3">
      <c r="C11393" s="3"/>
    </row>
    <row r="11394" spans="3:3">
      <c r="C11394" s="3"/>
    </row>
    <row r="11395" spans="3:3">
      <c r="C11395" s="3"/>
    </row>
    <row r="11396" spans="3:3">
      <c r="C11396" s="3"/>
    </row>
    <row r="11397" spans="3:3">
      <c r="C11397" s="3"/>
    </row>
    <row r="11398" spans="3:3">
      <c r="C11398" s="3"/>
    </row>
    <row r="11399" spans="3:3">
      <c r="C11399" s="3"/>
    </row>
    <row r="11400" spans="3:3">
      <c r="C11400" s="3"/>
    </row>
    <row r="11401" spans="3:3">
      <c r="C11401" s="3"/>
    </row>
    <row r="11402" spans="3:3">
      <c r="C11402" s="3"/>
    </row>
    <row r="11403" spans="3:3">
      <c r="C11403" s="3"/>
    </row>
    <row r="11404" spans="3:3">
      <c r="C11404" s="3"/>
    </row>
    <row r="11405" spans="3:3">
      <c r="C11405" s="3"/>
    </row>
    <row r="11406" spans="3:3">
      <c r="C11406" s="3"/>
    </row>
    <row r="11407" spans="3:3">
      <c r="C11407" s="3"/>
    </row>
    <row r="11408" spans="3:3">
      <c r="C11408" s="3"/>
    </row>
    <row r="11409" spans="3:3">
      <c r="C11409" s="3"/>
    </row>
    <row r="11410" spans="3:3">
      <c r="C11410" s="3"/>
    </row>
    <row r="11411" spans="3:3">
      <c r="C11411" s="3"/>
    </row>
    <row r="11412" spans="3:3">
      <c r="C11412" s="3"/>
    </row>
    <row r="11413" spans="3:3">
      <c r="C11413" s="3"/>
    </row>
    <row r="11414" spans="3:3">
      <c r="C11414" s="3"/>
    </row>
    <row r="11415" spans="3:3">
      <c r="C11415" s="3"/>
    </row>
    <row r="11416" spans="3:3">
      <c r="C11416" s="3"/>
    </row>
    <row r="11417" spans="3:3">
      <c r="C11417" s="3"/>
    </row>
    <row r="11418" spans="3:3">
      <c r="C11418" s="3"/>
    </row>
    <row r="11419" spans="3:3">
      <c r="C11419" s="3"/>
    </row>
    <row r="11420" spans="3:3">
      <c r="C11420" s="3"/>
    </row>
    <row r="11421" spans="3:3">
      <c r="C11421" s="3"/>
    </row>
    <row r="11422" spans="3:3">
      <c r="C11422" s="3"/>
    </row>
    <row r="11423" spans="3:3">
      <c r="C11423" s="3"/>
    </row>
    <row r="11424" spans="3:3">
      <c r="C11424" s="3"/>
    </row>
    <row r="11425" spans="3:3">
      <c r="C11425" s="3"/>
    </row>
    <row r="11426" spans="3:3">
      <c r="C11426" s="3"/>
    </row>
    <row r="11427" spans="3:3">
      <c r="C11427" s="3"/>
    </row>
    <row r="11428" spans="3:3">
      <c r="C11428" s="3"/>
    </row>
    <row r="11429" spans="3:3">
      <c r="C11429" s="3"/>
    </row>
    <row r="11430" spans="3:3">
      <c r="C11430" s="3"/>
    </row>
    <row r="11431" spans="3:3">
      <c r="C11431" s="3"/>
    </row>
    <row r="11432" spans="3:3">
      <c r="C11432" s="3"/>
    </row>
    <row r="11433" spans="3:3">
      <c r="C11433" s="3"/>
    </row>
    <row r="11434" spans="3:3">
      <c r="C11434" s="3"/>
    </row>
    <row r="11435" spans="3:3">
      <c r="C11435" s="3"/>
    </row>
    <row r="11436" spans="3:3">
      <c r="C11436" s="3"/>
    </row>
    <row r="11437" spans="3:3">
      <c r="C11437" s="3"/>
    </row>
    <row r="11438" spans="3:3">
      <c r="C11438" s="3"/>
    </row>
    <row r="11439" spans="3:3">
      <c r="C11439" s="3"/>
    </row>
    <row r="11440" spans="3:3">
      <c r="C11440" s="3"/>
    </row>
    <row r="11441" spans="3:3">
      <c r="C11441" s="3"/>
    </row>
    <row r="11442" spans="3:3">
      <c r="C11442" s="3"/>
    </row>
    <row r="11443" spans="3:3">
      <c r="C11443" s="3"/>
    </row>
    <row r="11444" spans="3:3">
      <c r="C11444" s="3"/>
    </row>
    <row r="11445" spans="3:3">
      <c r="C11445" s="3"/>
    </row>
    <row r="11446" spans="3:3">
      <c r="C11446" s="3"/>
    </row>
    <row r="11447" spans="3:3">
      <c r="C11447" s="3"/>
    </row>
    <row r="11448" spans="3:3">
      <c r="C11448" s="3"/>
    </row>
    <row r="11449" spans="3:3">
      <c r="C11449" s="3"/>
    </row>
    <row r="11450" spans="3:3">
      <c r="C11450" s="3"/>
    </row>
    <row r="11451" spans="3:3">
      <c r="C11451" s="3"/>
    </row>
    <row r="11452" spans="3:3">
      <c r="C11452" s="3"/>
    </row>
    <row r="11453" spans="3:3">
      <c r="C11453" s="3"/>
    </row>
    <row r="11454" spans="3:3">
      <c r="C11454" s="3"/>
    </row>
    <row r="11455" spans="3:3">
      <c r="C11455" s="3"/>
    </row>
    <row r="11456" spans="3:3">
      <c r="C11456" s="3"/>
    </row>
    <row r="11457" spans="3:3">
      <c r="C11457" s="3"/>
    </row>
    <row r="11458" spans="3:3">
      <c r="C11458" s="3"/>
    </row>
    <row r="11459" spans="3:3">
      <c r="C11459" s="3"/>
    </row>
    <row r="11460" spans="3:3">
      <c r="C11460" s="3"/>
    </row>
    <row r="11461" spans="3:3">
      <c r="C11461" s="3"/>
    </row>
    <row r="11462" spans="3:3">
      <c r="C11462" s="3"/>
    </row>
    <row r="11463" spans="3:3">
      <c r="C11463" s="3"/>
    </row>
    <row r="11464" spans="3:3">
      <c r="C11464" s="3"/>
    </row>
    <row r="11465" spans="3:3">
      <c r="C11465" s="3"/>
    </row>
    <row r="11466" spans="3:3">
      <c r="C11466" s="3"/>
    </row>
    <row r="11467" spans="3:3">
      <c r="C11467" s="3"/>
    </row>
    <row r="11468" spans="3:3">
      <c r="C11468" s="3"/>
    </row>
    <row r="11469" spans="3:3">
      <c r="C11469" s="3"/>
    </row>
    <row r="11470" spans="3:3">
      <c r="C11470" s="3"/>
    </row>
    <row r="11471" spans="3:3">
      <c r="C11471" s="3"/>
    </row>
    <row r="11472" spans="3:3">
      <c r="C11472" s="3"/>
    </row>
    <row r="11473" spans="3:3">
      <c r="C11473" s="3"/>
    </row>
    <row r="11474" spans="3:3">
      <c r="C11474" s="3"/>
    </row>
    <row r="11475" spans="3:3">
      <c r="C11475" s="3"/>
    </row>
    <row r="11476" spans="3:3">
      <c r="C11476" s="3"/>
    </row>
    <row r="11477" spans="3:3">
      <c r="C11477" s="3"/>
    </row>
    <row r="11478" spans="3:3">
      <c r="C11478" s="3"/>
    </row>
    <row r="11479" spans="3:3">
      <c r="C11479" s="3"/>
    </row>
    <row r="11480" spans="3:3">
      <c r="C11480" s="3"/>
    </row>
    <row r="11481" spans="3:3">
      <c r="C11481" s="3"/>
    </row>
    <row r="11482" spans="3:3">
      <c r="C11482" s="3"/>
    </row>
    <row r="11483" spans="3:3">
      <c r="C11483" s="3"/>
    </row>
    <row r="11484" spans="3:3">
      <c r="C11484" s="3"/>
    </row>
    <row r="11485" spans="3:3">
      <c r="C11485" s="3"/>
    </row>
    <row r="11486" spans="3:3">
      <c r="C11486" s="3"/>
    </row>
    <row r="11487" spans="3:3">
      <c r="C11487" s="3"/>
    </row>
    <row r="11488" spans="3:3">
      <c r="C11488" s="3"/>
    </row>
    <row r="11489" spans="3:3">
      <c r="C11489" s="3"/>
    </row>
    <row r="11490" spans="3:3">
      <c r="C11490" s="3"/>
    </row>
    <row r="11491" spans="3:3">
      <c r="C11491" s="3"/>
    </row>
    <row r="11492" spans="3:3">
      <c r="C11492" s="3"/>
    </row>
    <row r="11493" spans="3:3">
      <c r="C11493" s="3"/>
    </row>
    <row r="11494" spans="3:3">
      <c r="C11494" s="3"/>
    </row>
    <row r="11495" spans="3:3">
      <c r="C11495" s="3"/>
    </row>
    <row r="11496" spans="3:3">
      <c r="C11496" s="3"/>
    </row>
    <row r="11497" spans="3:3">
      <c r="C11497" s="3"/>
    </row>
    <row r="11498" spans="3:3">
      <c r="C11498" s="3"/>
    </row>
    <row r="11499" spans="3:3">
      <c r="C11499" s="3"/>
    </row>
    <row r="11500" spans="3:3">
      <c r="C11500" s="3"/>
    </row>
    <row r="11501" spans="3:3">
      <c r="C11501" s="3"/>
    </row>
    <row r="11502" spans="3:3">
      <c r="C11502" s="3"/>
    </row>
    <row r="11503" spans="3:3">
      <c r="C11503" s="3"/>
    </row>
    <row r="11504" spans="3:3">
      <c r="C11504" s="3"/>
    </row>
    <row r="11505" spans="3:3">
      <c r="C11505" s="3"/>
    </row>
    <row r="11506" spans="3:3">
      <c r="C11506" s="3"/>
    </row>
    <row r="11507" spans="3:3">
      <c r="C11507" s="3"/>
    </row>
    <row r="11508" spans="3:3">
      <c r="C11508" s="3"/>
    </row>
    <row r="11509" spans="3:3">
      <c r="C11509" s="3"/>
    </row>
    <row r="11510" spans="3:3">
      <c r="C11510" s="3"/>
    </row>
    <row r="11511" spans="3:3">
      <c r="C11511" s="3"/>
    </row>
    <row r="11512" spans="3:3">
      <c r="C11512" s="3"/>
    </row>
    <row r="11513" spans="3:3">
      <c r="C11513" s="3"/>
    </row>
    <row r="11514" spans="3:3">
      <c r="C11514" s="3"/>
    </row>
    <row r="11515" spans="3:3">
      <c r="C11515" s="3"/>
    </row>
    <row r="11516" spans="3:3">
      <c r="C11516" s="3"/>
    </row>
    <row r="11517" spans="3:3">
      <c r="C11517" s="3"/>
    </row>
    <row r="11518" spans="3:3">
      <c r="C11518" s="3"/>
    </row>
    <row r="11519" spans="3:3">
      <c r="C11519" s="3"/>
    </row>
    <row r="11520" spans="3:3">
      <c r="C11520" s="3"/>
    </row>
    <row r="11521" spans="3:3">
      <c r="C11521" s="3"/>
    </row>
    <row r="11522" spans="3:3">
      <c r="C11522" s="3"/>
    </row>
    <row r="11523" spans="3:3">
      <c r="C11523" s="3"/>
    </row>
    <row r="11524" spans="3:3">
      <c r="C11524" s="3"/>
    </row>
    <row r="11525" spans="3:3">
      <c r="C11525" s="3"/>
    </row>
    <row r="11526" spans="3:3">
      <c r="C11526" s="3"/>
    </row>
    <row r="11527" spans="3:3">
      <c r="C11527" s="3"/>
    </row>
    <row r="11528" spans="3:3">
      <c r="C11528" s="3"/>
    </row>
    <row r="11529" spans="3:3">
      <c r="C11529" s="3"/>
    </row>
    <row r="11530" spans="3:3">
      <c r="C11530" s="3"/>
    </row>
    <row r="11531" spans="3:3">
      <c r="C11531" s="3"/>
    </row>
    <row r="11532" spans="3:3">
      <c r="C11532" s="3"/>
    </row>
    <row r="11533" spans="3:3">
      <c r="C11533" s="3"/>
    </row>
    <row r="11534" spans="3:3">
      <c r="C11534" s="3"/>
    </row>
    <row r="11535" spans="3:3">
      <c r="C11535" s="3"/>
    </row>
    <row r="11536" spans="3:3">
      <c r="C11536" s="3"/>
    </row>
    <row r="11537" spans="3:3">
      <c r="C11537" s="3"/>
    </row>
    <row r="11538" spans="3:3">
      <c r="C11538" s="3"/>
    </row>
    <row r="11539" spans="3:3">
      <c r="C11539" s="3"/>
    </row>
    <row r="11540" spans="3:3">
      <c r="C11540" s="3"/>
    </row>
    <row r="11541" spans="3:3">
      <c r="C11541" s="3"/>
    </row>
    <row r="11542" spans="3:3">
      <c r="C11542" s="3"/>
    </row>
    <row r="11543" spans="3:3">
      <c r="C11543" s="3"/>
    </row>
    <row r="11544" spans="3:3">
      <c r="C11544" s="3"/>
    </row>
    <row r="11545" spans="3:3">
      <c r="C11545" s="3"/>
    </row>
    <row r="11546" spans="3:3">
      <c r="C11546" s="3"/>
    </row>
    <row r="11547" spans="3:3">
      <c r="C11547" s="3"/>
    </row>
    <row r="11548" spans="3:3">
      <c r="C11548" s="3"/>
    </row>
    <row r="11549" spans="3:3">
      <c r="C11549" s="3"/>
    </row>
    <row r="11550" spans="3:3">
      <c r="C11550" s="3"/>
    </row>
    <row r="11551" spans="3:3">
      <c r="C11551" s="3"/>
    </row>
    <row r="11552" spans="3:3">
      <c r="C11552" s="3"/>
    </row>
    <row r="11553" spans="3:3">
      <c r="C11553" s="3"/>
    </row>
    <row r="11554" spans="3:3">
      <c r="C11554" s="3"/>
    </row>
    <row r="11555" spans="3:3">
      <c r="C11555" s="3"/>
    </row>
    <row r="11556" spans="3:3">
      <c r="C11556" s="3"/>
    </row>
    <row r="11557" spans="3:3">
      <c r="C11557" s="3"/>
    </row>
    <row r="11558" spans="3:3">
      <c r="C11558" s="3"/>
    </row>
    <row r="11559" spans="3:3">
      <c r="C11559" s="3"/>
    </row>
    <row r="11560" spans="3:3">
      <c r="C11560" s="3"/>
    </row>
    <row r="11561" spans="3:3">
      <c r="C11561" s="3"/>
    </row>
    <row r="11562" spans="3:3">
      <c r="C11562" s="3"/>
    </row>
    <row r="11563" spans="3:3">
      <c r="C11563" s="3"/>
    </row>
    <row r="11564" spans="3:3">
      <c r="C11564" s="3"/>
    </row>
    <row r="11565" spans="3:3">
      <c r="C11565" s="3"/>
    </row>
    <row r="11566" spans="3:3">
      <c r="C11566" s="3"/>
    </row>
    <row r="11567" spans="3:3">
      <c r="C11567" s="3"/>
    </row>
    <row r="11568" spans="3:3">
      <c r="C11568" s="3"/>
    </row>
    <row r="11569" spans="3:3">
      <c r="C11569" s="3"/>
    </row>
    <row r="11570" spans="3:3">
      <c r="C11570" s="3"/>
    </row>
    <row r="11571" spans="3:3">
      <c r="C11571" s="3"/>
    </row>
    <row r="11572" spans="3:3">
      <c r="C11572" s="3"/>
    </row>
    <row r="11573" spans="3:3">
      <c r="C11573" s="3"/>
    </row>
    <row r="11574" spans="3:3">
      <c r="C11574" s="3"/>
    </row>
    <row r="11575" spans="3:3">
      <c r="C11575" s="3"/>
    </row>
    <row r="11576" spans="3:3">
      <c r="C11576" s="3"/>
    </row>
    <row r="11577" spans="3:3">
      <c r="C11577" s="3"/>
    </row>
    <row r="11578" spans="3:3">
      <c r="C11578" s="3"/>
    </row>
    <row r="11579" spans="3:3">
      <c r="C11579" s="3"/>
    </row>
    <row r="11580" spans="3:3">
      <c r="C11580" s="3"/>
    </row>
    <row r="11581" spans="3:3">
      <c r="C11581" s="3"/>
    </row>
    <row r="11582" spans="3:3">
      <c r="C11582" s="3"/>
    </row>
    <row r="11583" spans="3:3">
      <c r="C11583" s="3"/>
    </row>
    <row r="11584" spans="3:3">
      <c r="C11584" s="3"/>
    </row>
    <row r="11585" spans="3:3">
      <c r="C11585" s="3"/>
    </row>
    <row r="11586" spans="3:3">
      <c r="C11586" s="3"/>
    </row>
    <row r="11587" spans="3:3">
      <c r="C11587" s="3"/>
    </row>
    <row r="11588" spans="3:3">
      <c r="C11588" s="3"/>
    </row>
    <row r="11589" spans="3:3">
      <c r="C11589" s="3"/>
    </row>
    <row r="11590" spans="3:3">
      <c r="C11590" s="3"/>
    </row>
    <row r="11591" spans="3:3">
      <c r="C11591" s="3"/>
    </row>
    <row r="11592" spans="3:3">
      <c r="C11592" s="3"/>
    </row>
    <row r="11593" spans="3:3">
      <c r="C11593" s="3"/>
    </row>
    <row r="11594" spans="3:3">
      <c r="C11594" s="3"/>
    </row>
    <row r="11595" spans="3:3">
      <c r="C11595" s="3"/>
    </row>
    <row r="11596" spans="3:3">
      <c r="C11596" s="3"/>
    </row>
    <row r="11597" spans="3:3">
      <c r="C11597" s="3"/>
    </row>
    <row r="11598" spans="3:3">
      <c r="C11598" s="3"/>
    </row>
    <row r="11599" spans="3:3">
      <c r="C11599" s="3"/>
    </row>
    <row r="11600" spans="3:3">
      <c r="C11600" s="3"/>
    </row>
    <row r="11601" spans="3:3">
      <c r="C11601" s="3"/>
    </row>
    <row r="11602" spans="3:3">
      <c r="C11602" s="3"/>
    </row>
    <row r="11603" spans="3:3">
      <c r="C11603" s="3"/>
    </row>
    <row r="11604" spans="3:3">
      <c r="C11604" s="3"/>
    </row>
    <row r="11605" spans="3:3">
      <c r="C11605" s="3"/>
    </row>
    <row r="11606" spans="3:3">
      <c r="C11606" s="3"/>
    </row>
    <row r="11607" spans="3:3">
      <c r="C11607" s="3"/>
    </row>
    <row r="11608" spans="3:3">
      <c r="C11608" s="3"/>
    </row>
    <row r="11609" spans="3:3">
      <c r="C11609" s="3"/>
    </row>
    <row r="11610" spans="3:3">
      <c r="C11610" s="3"/>
    </row>
    <row r="11611" spans="3:3">
      <c r="C11611" s="3"/>
    </row>
    <row r="11612" spans="3:3">
      <c r="C11612" s="3"/>
    </row>
    <row r="11613" spans="3:3">
      <c r="C11613" s="3"/>
    </row>
    <row r="11614" spans="3:3">
      <c r="C11614" s="3"/>
    </row>
    <row r="11615" spans="3:3">
      <c r="C11615" s="3"/>
    </row>
    <row r="11616" spans="3:3">
      <c r="C11616" s="3"/>
    </row>
    <row r="11617" spans="3:3">
      <c r="C11617" s="3"/>
    </row>
    <row r="11618" spans="3:3">
      <c r="C11618" s="3"/>
    </row>
    <row r="11619" spans="3:3">
      <c r="C11619" s="3"/>
    </row>
    <row r="11620" spans="3:3">
      <c r="C11620" s="3"/>
    </row>
    <row r="11621" spans="3:3">
      <c r="C11621" s="3"/>
    </row>
    <row r="11622" spans="3:3">
      <c r="C11622" s="3"/>
    </row>
    <row r="11623" spans="3:3">
      <c r="C11623" s="3"/>
    </row>
    <row r="11624" spans="3:3">
      <c r="C11624" s="3"/>
    </row>
    <row r="11625" spans="3:3">
      <c r="C11625" s="3"/>
    </row>
    <row r="11626" spans="3:3">
      <c r="C11626" s="3"/>
    </row>
    <row r="11627" spans="3:3">
      <c r="C11627" s="3"/>
    </row>
    <row r="11628" spans="3:3">
      <c r="C11628" s="3"/>
    </row>
    <row r="11629" spans="3:3">
      <c r="C11629" s="3"/>
    </row>
    <row r="11630" spans="3:3">
      <c r="C11630" s="3"/>
    </row>
    <row r="11631" spans="3:3">
      <c r="C11631" s="3"/>
    </row>
    <row r="11632" spans="3:3">
      <c r="C11632" s="3"/>
    </row>
    <row r="11633" spans="3:3">
      <c r="C11633" s="3"/>
    </row>
    <row r="11634" spans="3:3">
      <c r="C11634" s="3"/>
    </row>
    <row r="11635" spans="3:3">
      <c r="C11635" s="3"/>
    </row>
    <row r="11636" spans="3:3">
      <c r="C11636" s="3"/>
    </row>
    <row r="11637" spans="3:3">
      <c r="C11637" s="3"/>
    </row>
    <row r="11638" spans="3:3">
      <c r="C11638" s="3"/>
    </row>
    <row r="11639" spans="3:3">
      <c r="C11639" s="3"/>
    </row>
    <row r="11640" spans="3:3">
      <c r="C11640" s="3"/>
    </row>
    <row r="11641" spans="3:3">
      <c r="C11641" s="3"/>
    </row>
    <row r="11642" spans="3:3">
      <c r="C11642" s="3"/>
    </row>
    <row r="11643" spans="3:3">
      <c r="C11643" s="3"/>
    </row>
    <row r="11644" spans="3:3">
      <c r="C11644" s="3"/>
    </row>
    <row r="11645" spans="3:3">
      <c r="C11645" s="3"/>
    </row>
    <row r="11646" spans="3:3">
      <c r="C11646" s="3"/>
    </row>
    <row r="11647" spans="3:3">
      <c r="C11647" s="3"/>
    </row>
    <row r="11648" spans="3:3">
      <c r="C11648" s="3"/>
    </row>
    <row r="11649" spans="3:3">
      <c r="C11649" s="3"/>
    </row>
    <row r="11650" spans="3:3">
      <c r="C11650" s="3"/>
    </row>
    <row r="11651" spans="3:3">
      <c r="C11651" s="3"/>
    </row>
    <row r="11652" spans="3:3">
      <c r="C11652" s="3"/>
    </row>
    <row r="11653" spans="3:3">
      <c r="C11653" s="3"/>
    </row>
    <row r="11654" spans="3:3">
      <c r="C11654" s="3"/>
    </row>
    <row r="11655" spans="3:3">
      <c r="C11655" s="3"/>
    </row>
    <row r="11656" spans="3:3">
      <c r="C11656" s="3"/>
    </row>
    <row r="11657" spans="3:3">
      <c r="C11657" s="3"/>
    </row>
    <row r="11658" spans="3:3">
      <c r="C11658" s="3"/>
    </row>
    <row r="11659" spans="3:3">
      <c r="C11659" s="3"/>
    </row>
    <row r="11660" spans="3:3">
      <c r="C11660" s="3"/>
    </row>
    <row r="11661" spans="3:3">
      <c r="C11661" s="3"/>
    </row>
    <row r="11662" spans="3:3">
      <c r="C11662" s="3"/>
    </row>
    <row r="11663" spans="3:3">
      <c r="C11663" s="3"/>
    </row>
    <row r="11664" spans="3:3">
      <c r="C11664" s="3"/>
    </row>
    <row r="11665" spans="3:3">
      <c r="C11665" s="3"/>
    </row>
    <row r="11666" spans="3:3">
      <c r="C11666" s="3"/>
    </row>
    <row r="11667" spans="3:3">
      <c r="C11667" s="3"/>
    </row>
    <row r="11668" spans="3:3">
      <c r="C11668" s="3"/>
    </row>
    <row r="11669" spans="3:3">
      <c r="C11669" s="3"/>
    </row>
    <row r="11670" spans="3:3">
      <c r="C11670" s="3"/>
    </row>
    <row r="11671" spans="3:3">
      <c r="C11671" s="3"/>
    </row>
    <row r="11672" spans="3:3">
      <c r="C11672" s="3"/>
    </row>
    <row r="11673" spans="3:3">
      <c r="C11673" s="3"/>
    </row>
    <row r="11674" spans="3:3">
      <c r="C11674" s="3"/>
    </row>
    <row r="11675" spans="3:3">
      <c r="C11675" s="3"/>
    </row>
    <row r="11676" spans="3:3">
      <c r="C11676" s="3"/>
    </row>
    <row r="11677" spans="3:3">
      <c r="C11677" s="3"/>
    </row>
    <row r="11678" spans="3:3">
      <c r="C11678" s="3"/>
    </row>
    <row r="11679" spans="3:3">
      <c r="C11679" s="3"/>
    </row>
    <row r="11680" spans="3:3">
      <c r="C11680" s="3"/>
    </row>
    <row r="11681" spans="3:3">
      <c r="C11681" s="3"/>
    </row>
    <row r="11682" spans="3:3">
      <c r="C11682" s="3"/>
    </row>
    <row r="11683" spans="3:3">
      <c r="C11683" s="3"/>
    </row>
    <row r="11684" spans="3:3">
      <c r="C11684" s="3"/>
    </row>
    <row r="11685" spans="3:3">
      <c r="C11685" s="3"/>
    </row>
    <row r="11686" spans="3:3">
      <c r="C11686" s="3"/>
    </row>
    <row r="11687" spans="3:3">
      <c r="C11687" s="3"/>
    </row>
    <row r="11688" spans="3:3">
      <c r="C11688" s="3"/>
    </row>
    <row r="11689" spans="3:3">
      <c r="C11689" s="3"/>
    </row>
    <row r="11690" spans="3:3">
      <c r="C11690" s="3"/>
    </row>
    <row r="11691" spans="3:3">
      <c r="C11691" s="3"/>
    </row>
    <row r="11692" spans="3:3">
      <c r="C11692" s="3"/>
    </row>
    <row r="11693" spans="3:3">
      <c r="C11693" s="3"/>
    </row>
    <row r="11694" spans="3:3">
      <c r="C11694" s="3"/>
    </row>
    <row r="11695" spans="3:3">
      <c r="C11695" s="3"/>
    </row>
    <row r="11696" spans="3:3">
      <c r="C11696" s="3"/>
    </row>
    <row r="11697" spans="3:3">
      <c r="C11697" s="3"/>
    </row>
    <row r="11698" spans="3:3">
      <c r="C11698" s="3"/>
    </row>
    <row r="11699" spans="3:3">
      <c r="C11699" s="3"/>
    </row>
    <row r="11700" spans="3:3">
      <c r="C11700" s="3"/>
    </row>
    <row r="11701" spans="3:3">
      <c r="C11701" s="3"/>
    </row>
    <row r="11702" spans="3:3">
      <c r="C11702" s="3"/>
    </row>
    <row r="11703" spans="3:3">
      <c r="C11703" s="3"/>
    </row>
    <row r="11704" spans="3:3">
      <c r="C11704" s="3"/>
    </row>
    <row r="11705" spans="3:3">
      <c r="C11705" s="3"/>
    </row>
    <row r="11706" spans="3:3">
      <c r="C11706" s="3"/>
    </row>
    <row r="11707" spans="3:3">
      <c r="C11707" s="3"/>
    </row>
    <row r="11708" spans="3:3">
      <c r="C11708" s="3"/>
    </row>
    <row r="11709" spans="3:3">
      <c r="C11709" s="3"/>
    </row>
    <row r="11710" spans="3:3">
      <c r="C11710" s="3"/>
    </row>
    <row r="11711" spans="3:3">
      <c r="C11711" s="3"/>
    </row>
    <row r="11712" spans="3:3">
      <c r="C11712" s="3"/>
    </row>
    <row r="11713" spans="3:3">
      <c r="C11713" s="3"/>
    </row>
    <row r="11714" spans="3:3">
      <c r="C11714" s="3"/>
    </row>
    <row r="11715" spans="3:3">
      <c r="C11715" s="3"/>
    </row>
    <row r="11716" spans="3:3">
      <c r="C11716" s="3"/>
    </row>
    <row r="11717" spans="3:3">
      <c r="C11717" s="3"/>
    </row>
    <row r="11718" spans="3:3">
      <c r="C11718" s="3"/>
    </row>
    <row r="11719" spans="3:3">
      <c r="C11719" s="3"/>
    </row>
    <row r="11720" spans="3:3">
      <c r="C11720" s="3"/>
    </row>
    <row r="11721" spans="3:3">
      <c r="C11721" s="3"/>
    </row>
    <row r="11722" spans="3:3">
      <c r="C11722" s="3"/>
    </row>
    <row r="11723" spans="3:3">
      <c r="C11723" s="3"/>
    </row>
    <row r="11724" spans="3:3">
      <c r="C11724" s="3"/>
    </row>
    <row r="11725" spans="3:3">
      <c r="C11725" s="3"/>
    </row>
    <row r="11726" spans="3:3">
      <c r="C11726" s="3"/>
    </row>
    <row r="11727" spans="3:3">
      <c r="C11727" s="3"/>
    </row>
    <row r="11728" spans="3:3">
      <c r="C11728" s="3"/>
    </row>
    <row r="11729" spans="3:3">
      <c r="C11729" s="3"/>
    </row>
    <row r="11730" spans="3:3">
      <c r="C11730" s="3"/>
    </row>
    <row r="11731" spans="3:3">
      <c r="C11731" s="3"/>
    </row>
    <row r="11732" spans="3:3">
      <c r="C11732" s="3"/>
    </row>
    <row r="11733" spans="3:3">
      <c r="C11733" s="3"/>
    </row>
    <row r="11734" spans="3:3">
      <c r="C11734" s="3"/>
    </row>
    <row r="11735" spans="3:3">
      <c r="C11735" s="3"/>
    </row>
    <row r="11736" spans="3:3">
      <c r="C11736" s="3"/>
    </row>
    <row r="11737" spans="3:3">
      <c r="C11737" s="3"/>
    </row>
    <row r="11738" spans="3:3">
      <c r="C11738" s="3"/>
    </row>
    <row r="11739" spans="3:3">
      <c r="C11739" s="3"/>
    </row>
    <row r="11740" spans="3:3">
      <c r="C11740" s="3"/>
    </row>
    <row r="11741" spans="3:3">
      <c r="C11741" s="3"/>
    </row>
    <row r="11742" spans="3:3">
      <c r="C11742" s="3"/>
    </row>
    <row r="11743" spans="3:3">
      <c r="C11743" s="3"/>
    </row>
    <row r="11744" spans="3:3">
      <c r="C11744" s="3"/>
    </row>
    <row r="11745" spans="3:3">
      <c r="C11745" s="3"/>
    </row>
    <row r="11746" spans="3:3">
      <c r="C11746" s="3"/>
    </row>
    <row r="11747" spans="3:3">
      <c r="C11747" s="3"/>
    </row>
    <row r="11748" spans="3:3">
      <c r="C11748" s="3"/>
    </row>
    <row r="11749" spans="3:3">
      <c r="C11749" s="3"/>
    </row>
    <row r="11750" spans="3:3">
      <c r="C11750" s="3"/>
    </row>
    <row r="11751" spans="3:3">
      <c r="C11751" s="3"/>
    </row>
    <row r="11752" spans="3:3">
      <c r="C11752" s="3"/>
    </row>
    <row r="11753" spans="3:3">
      <c r="C11753" s="3"/>
    </row>
    <row r="11754" spans="3:3">
      <c r="C11754" s="3"/>
    </row>
    <row r="11755" spans="3:3">
      <c r="C11755" s="3"/>
    </row>
    <row r="11756" spans="3:3">
      <c r="C11756" s="3"/>
    </row>
    <row r="11757" spans="3:3">
      <c r="C11757" s="3"/>
    </row>
    <row r="11758" spans="3:3">
      <c r="C11758" s="3"/>
    </row>
    <row r="11759" spans="3:3">
      <c r="C11759" s="3"/>
    </row>
    <row r="11760" spans="3:3">
      <c r="C11760" s="3"/>
    </row>
    <row r="11761" spans="3:3">
      <c r="C11761" s="3"/>
    </row>
    <row r="11762" spans="3:3">
      <c r="C11762" s="3"/>
    </row>
    <row r="11763" spans="3:3">
      <c r="C11763" s="3"/>
    </row>
    <row r="11764" spans="3:3">
      <c r="C11764" s="3"/>
    </row>
    <row r="11765" spans="3:3">
      <c r="C11765" s="3"/>
    </row>
    <row r="11766" spans="3:3">
      <c r="C11766" s="3"/>
    </row>
    <row r="11767" spans="3:3">
      <c r="C11767" s="3"/>
    </row>
    <row r="11768" spans="3:3">
      <c r="C11768" s="3"/>
    </row>
    <row r="11769" spans="3:3">
      <c r="C11769" s="3"/>
    </row>
    <row r="11770" spans="3:3">
      <c r="C11770" s="3"/>
    </row>
    <row r="11771" spans="3:3">
      <c r="C11771" s="3"/>
    </row>
    <row r="11772" spans="3:3">
      <c r="C11772" s="3"/>
    </row>
    <row r="11773" spans="3:3">
      <c r="C11773" s="3"/>
    </row>
    <row r="11774" spans="3:3">
      <c r="C11774" s="3"/>
    </row>
    <row r="11775" spans="3:3">
      <c r="C11775" s="3"/>
    </row>
    <row r="11776" spans="3:3">
      <c r="C11776" s="3"/>
    </row>
    <row r="11777" spans="3:3">
      <c r="C11777" s="3"/>
    </row>
    <row r="11778" spans="3:3">
      <c r="C11778" s="3"/>
    </row>
    <row r="11779" spans="3:3">
      <c r="C11779" s="3"/>
    </row>
    <row r="11780" spans="3:3">
      <c r="C11780" s="3"/>
    </row>
    <row r="11781" spans="3:3">
      <c r="C11781" s="3"/>
    </row>
    <row r="11782" spans="3:3">
      <c r="C11782" s="3"/>
    </row>
    <row r="11783" spans="3:3">
      <c r="C11783" s="3"/>
    </row>
    <row r="11784" spans="3:3">
      <c r="C11784" s="3"/>
    </row>
    <row r="11785" spans="3:3">
      <c r="C11785" s="3"/>
    </row>
    <row r="11786" spans="3:3">
      <c r="C11786" s="3"/>
    </row>
    <row r="11787" spans="3:3">
      <c r="C11787" s="3"/>
    </row>
    <row r="11788" spans="3:3">
      <c r="C11788" s="3"/>
    </row>
    <row r="11789" spans="3:3">
      <c r="C11789" s="3"/>
    </row>
    <row r="11790" spans="3:3">
      <c r="C11790" s="3"/>
    </row>
    <row r="11791" spans="3:3">
      <c r="C11791" s="3"/>
    </row>
    <row r="11792" spans="3:3">
      <c r="C11792" s="3"/>
    </row>
    <row r="11793" spans="3:3">
      <c r="C11793" s="3"/>
    </row>
    <row r="11794" spans="3:3">
      <c r="C11794" s="3"/>
    </row>
    <row r="11795" spans="3:3">
      <c r="C11795" s="3"/>
    </row>
    <row r="11796" spans="3:3">
      <c r="C11796" s="3"/>
    </row>
    <row r="11797" spans="3:3">
      <c r="C11797" s="3"/>
    </row>
    <row r="11798" spans="3:3">
      <c r="C11798" s="3"/>
    </row>
    <row r="11799" spans="3:3">
      <c r="C11799" s="3"/>
    </row>
    <row r="11800" spans="3:3">
      <c r="C11800" s="3"/>
    </row>
    <row r="11801" spans="3:3">
      <c r="C11801" s="3"/>
    </row>
    <row r="11802" spans="3:3">
      <c r="C11802" s="3"/>
    </row>
    <row r="11803" spans="3:3">
      <c r="C11803" s="3"/>
    </row>
    <row r="11804" spans="3:3">
      <c r="C11804" s="3"/>
    </row>
    <row r="11805" spans="3:3">
      <c r="C11805" s="3"/>
    </row>
    <row r="11806" spans="3:3">
      <c r="C11806" s="3"/>
    </row>
    <row r="11807" spans="3:3">
      <c r="C11807" s="3"/>
    </row>
    <row r="11808" spans="3:3">
      <c r="C11808" s="3"/>
    </row>
    <row r="11809" spans="3:3">
      <c r="C11809" s="3"/>
    </row>
    <row r="11810" spans="3:3">
      <c r="C11810" s="3"/>
    </row>
    <row r="11811" spans="3:3">
      <c r="C11811" s="3"/>
    </row>
    <row r="11812" spans="3:3">
      <c r="C11812" s="3"/>
    </row>
    <row r="11813" spans="3:3">
      <c r="C11813" s="3"/>
    </row>
    <row r="11814" spans="3:3">
      <c r="C11814" s="3"/>
    </row>
    <row r="11815" spans="3:3">
      <c r="C11815" s="3"/>
    </row>
    <row r="11816" spans="3:3">
      <c r="C11816" s="3"/>
    </row>
    <row r="11817" spans="3:3">
      <c r="C11817" s="3"/>
    </row>
    <row r="11818" spans="3:3">
      <c r="C11818" s="3"/>
    </row>
    <row r="11819" spans="3:3">
      <c r="C11819" s="3"/>
    </row>
    <row r="11820" spans="3:3">
      <c r="C11820" s="3"/>
    </row>
    <row r="11821" spans="3:3">
      <c r="C11821" s="3"/>
    </row>
    <row r="11822" spans="3:3">
      <c r="C11822" s="3"/>
    </row>
    <row r="11823" spans="3:3">
      <c r="C11823" s="3"/>
    </row>
    <row r="11824" spans="3:3">
      <c r="C11824" s="3"/>
    </row>
    <row r="11825" spans="3:3">
      <c r="C11825" s="3"/>
    </row>
    <row r="11826" spans="3:3">
      <c r="C11826" s="3"/>
    </row>
    <row r="11827" spans="3:3">
      <c r="C11827" s="3"/>
    </row>
    <row r="11828" spans="3:3">
      <c r="C11828" s="3"/>
    </row>
    <row r="11829" spans="3:3">
      <c r="C11829" s="3"/>
    </row>
    <row r="11830" spans="3:3">
      <c r="C11830" s="3"/>
    </row>
    <row r="11831" spans="3:3">
      <c r="C11831" s="3"/>
    </row>
    <row r="11832" spans="3:3">
      <c r="C11832" s="3"/>
    </row>
    <row r="11833" spans="3:3">
      <c r="C11833" s="3"/>
    </row>
    <row r="11834" spans="3:3">
      <c r="C11834" s="3"/>
    </row>
    <row r="11835" spans="3:3">
      <c r="C11835" s="3"/>
    </row>
    <row r="11836" spans="3:3">
      <c r="C11836" s="3"/>
    </row>
    <row r="11837" spans="3:3">
      <c r="C11837" s="3"/>
    </row>
    <row r="11838" spans="3:3">
      <c r="C11838" s="3"/>
    </row>
    <row r="11839" spans="3:3">
      <c r="C11839" s="3"/>
    </row>
    <row r="11840" spans="3:3">
      <c r="C11840" s="3"/>
    </row>
    <row r="11841" spans="3:3">
      <c r="C11841" s="3"/>
    </row>
    <row r="11842" spans="3:3">
      <c r="C11842" s="3"/>
    </row>
    <row r="11843" spans="3:3">
      <c r="C11843" s="3"/>
    </row>
    <row r="11844" spans="3:3">
      <c r="C11844" s="3"/>
    </row>
    <row r="11845" spans="3:3">
      <c r="C11845" s="3"/>
    </row>
    <row r="11846" spans="3:3">
      <c r="C11846" s="3"/>
    </row>
    <row r="11847" spans="3:3">
      <c r="C11847" s="3"/>
    </row>
    <row r="11848" spans="3:3">
      <c r="C11848" s="3"/>
    </row>
    <row r="11849" spans="3:3">
      <c r="C11849" s="3"/>
    </row>
    <row r="11850" spans="3:3">
      <c r="C11850" s="3"/>
    </row>
    <row r="11851" spans="3:3">
      <c r="C11851" s="3"/>
    </row>
    <row r="11852" spans="3:3">
      <c r="C11852" s="3"/>
    </row>
    <row r="11853" spans="3:3">
      <c r="C11853" s="3"/>
    </row>
    <row r="11854" spans="3:3">
      <c r="C11854" s="3"/>
    </row>
    <row r="11855" spans="3:3">
      <c r="C11855" s="3"/>
    </row>
    <row r="11856" spans="3:3">
      <c r="C11856" s="3"/>
    </row>
    <row r="11857" spans="3:3">
      <c r="C11857" s="3"/>
    </row>
    <row r="11858" spans="3:3">
      <c r="C11858" s="3"/>
    </row>
    <row r="11859" spans="3:3">
      <c r="C11859" s="3"/>
    </row>
    <row r="11860" spans="3:3">
      <c r="C11860" s="3"/>
    </row>
    <row r="11861" spans="3:3">
      <c r="C11861" s="3"/>
    </row>
    <row r="11862" spans="3:3">
      <c r="C11862" s="3"/>
    </row>
    <row r="11863" spans="3:3">
      <c r="C11863" s="3"/>
    </row>
    <row r="11864" spans="3:3">
      <c r="C11864" s="3"/>
    </row>
    <row r="11865" spans="3:3">
      <c r="C11865" s="3"/>
    </row>
    <row r="11866" spans="3:3">
      <c r="C11866" s="3"/>
    </row>
    <row r="11867" spans="3:3">
      <c r="C11867" s="3"/>
    </row>
    <row r="11868" spans="3:3">
      <c r="C11868" s="3"/>
    </row>
    <row r="11869" spans="3:3">
      <c r="C11869" s="3"/>
    </row>
    <row r="11870" spans="3:3">
      <c r="C11870" s="3"/>
    </row>
    <row r="11871" spans="3:3">
      <c r="C11871" s="3"/>
    </row>
    <row r="11872" spans="3:3">
      <c r="C11872" s="3"/>
    </row>
    <row r="11873" spans="3:3">
      <c r="C11873" s="3"/>
    </row>
    <row r="11874" spans="3:3">
      <c r="C11874" s="3"/>
    </row>
    <row r="11875" spans="3:3">
      <c r="C11875" s="3"/>
    </row>
    <row r="11876" spans="3:3">
      <c r="C11876" s="3"/>
    </row>
    <row r="11877" spans="3:3">
      <c r="C11877" s="3"/>
    </row>
    <row r="11878" spans="3:3">
      <c r="C11878" s="3"/>
    </row>
    <row r="11879" spans="3:3">
      <c r="C11879" s="3"/>
    </row>
    <row r="11880" spans="3:3">
      <c r="C11880" s="3"/>
    </row>
    <row r="11881" spans="3:3">
      <c r="C11881" s="3"/>
    </row>
    <row r="11882" spans="3:3">
      <c r="C11882" s="3"/>
    </row>
    <row r="11883" spans="3:3">
      <c r="C11883" s="3"/>
    </row>
    <row r="11884" spans="3:3">
      <c r="C11884" s="3"/>
    </row>
    <row r="11885" spans="3:3">
      <c r="C11885" s="3"/>
    </row>
    <row r="11886" spans="3:3">
      <c r="C11886" s="3"/>
    </row>
    <row r="11887" spans="3:3">
      <c r="C11887" s="3"/>
    </row>
    <row r="11888" spans="3:3">
      <c r="C11888" s="3"/>
    </row>
    <row r="11889" spans="3:3">
      <c r="C11889" s="3"/>
    </row>
    <row r="11890" spans="3:3">
      <c r="C11890" s="3"/>
    </row>
    <row r="11891" spans="3:3">
      <c r="C11891" s="3"/>
    </row>
    <row r="11892" spans="3:3">
      <c r="C11892" s="3"/>
    </row>
    <row r="11893" spans="3:3">
      <c r="C11893" s="3"/>
    </row>
    <row r="11894" spans="3:3">
      <c r="C11894" s="3"/>
    </row>
    <row r="11895" spans="3:3">
      <c r="C11895" s="3"/>
    </row>
    <row r="11896" spans="3:3">
      <c r="C11896" s="3"/>
    </row>
    <row r="11897" spans="3:3">
      <c r="C11897" s="3"/>
    </row>
    <row r="11898" spans="3:3">
      <c r="C11898" s="3"/>
    </row>
    <row r="11899" spans="3:3">
      <c r="C11899" s="3"/>
    </row>
    <row r="11900" spans="3:3">
      <c r="C11900" s="3"/>
    </row>
    <row r="11901" spans="3:3">
      <c r="C11901" s="3"/>
    </row>
    <row r="11902" spans="3:3">
      <c r="C11902" s="3"/>
    </row>
    <row r="11903" spans="3:3">
      <c r="C11903" s="3"/>
    </row>
    <row r="11904" spans="3:3">
      <c r="C11904" s="3"/>
    </row>
    <row r="11905" spans="3:3">
      <c r="C11905" s="3"/>
    </row>
    <row r="11906" spans="3:3">
      <c r="C11906" s="3"/>
    </row>
    <row r="11907" spans="3:3">
      <c r="C11907" s="3"/>
    </row>
    <row r="11908" spans="3:3">
      <c r="C11908" s="3"/>
    </row>
    <row r="11909" spans="3:3">
      <c r="C11909" s="3"/>
    </row>
    <row r="11910" spans="3:3">
      <c r="C11910" s="3"/>
    </row>
    <row r="11911" spans="3:3">
      <c r="C11911" s="3"/>
    </row>
    <row r="11912" spans="3:3">
      <c r="C11912" s="3"/>
    </row>
    <row r="11913" spans="3:3">
      <c r="C11913" s="3"/>
    </row>
    <row r="11914" spans="3:3">
      <c r="C11914" s="3"/>
    </row>
    <row r="11915" spans="3:3">
      <c r="C11915" s="3"/>
    </row>
    <row r="11916" spans="3:3">
      <c r="C11916" s="3"/>
    </row>
    <row r="11917" spans="3:3">
      <c r="C11917" s="3"/>
    </row>
    <row r="11918" spans="3:3">
      <c r="C11918" s="3"/>
    </row>
    <row r="11919" spans="3:3">
      <c r="C11919" s="3"/>
    </row>
    <row r="11920" spans="3:3">
      <c r="C11920" s="3"/>
    </row>
    <row r="11921" spans="3:3">
      <c r="C11921" s="3"/>
    </row>
    <row r="11922" spans="3:3">
      <c r="C11922" s="3"/>
    </row>
    <row r="11923" spans="3:3">
      <c r="C11923" s="3"/>
    </row>
    <row r="11924" spans="3:3">
      <c r="C11924" s="3"/>
    </row>
    <row r="11925" spans="3:3">
      <c r="C11925" s="3"/>
    </row>
    <row r="11926" spans="3:3">
      <c r="C11926" s="3"/>
    </row>
    <row r="11927" spans="3:3">
      <c r="C11927" s="3"/>
    </row>
    <row r="11928" spans="3:3">
      <c r="C11928" s="3"/>
    </row>
    <row r="11929" spans="3:3">
      <c r="C11929" s="3"/>
    </row>
    <row r="11930" spans="3:3">
      <c r="C11930" s="3"/>
    </row>
    <row r="11931" spans="3:3">
      <c r="C11931" s="3"/>
    </row>
    <row r="11932" spans="3:3">
      <c r="C11932" s="3"/>
    </row>
    <row r="11933" spans="3:3">
      <c r="C11933" s="3"/>
    </row>
    <row r="11934" spans="3:3">
      <c r="C11934" s="3"/>
    </row>
    <row r="11935" spans="3:3">
      <c r="C11935" s="3"/>
    </row>
    <row r="11936" spans="3:3">
      <c r="C11936" s="3"/>
    </row>
    <row r="11937" spans="3:3">
      <c r="C11937" s="3"/>
    </row>
    <row r="11938" spans="3:3">
      <c r="C11938" s="3"/>
    </row>
    <row r="11939" spans="3:3">
      <c r="C11939" s="3"/>
    </row>
    <row r="11940" spans="3:3">
      <c r="C11940" s="3"/>
    </row>
    <row r="11941" spans="3:3">
      <c r="C11941" s="3"/>
    </row>
    <row r="11942" spans="3:3">
      <c r="C11942" s="3"/>
    </row>
    <row r="11943" spans="3:3">
      <c r="C11943" s="3"/>
    </row>
    <row r="11944" spans="3:3">
      <c r="C11944" s="3"/>
    </row>
    <row r="11945" spans="3:3">
      <c r="C11945" s="3"/>
    </row>
    <row r="11946" spans="3:3">
      <c r="C11946" s="3"/>
    </row>
    <row r="11947" spans="3:3">
      <c r="C11947" s="3"/>
    </row>
    <row r="11948" spans="3:3">
      <c r="C11948" s="3"/>
    </row>
    <row r="11949" spans="3:3">
      <c r="C11949" s="3"/>
    </row>
    <row r="11950" spans="3:3">
      <c r="C11950" s="3"/>
    </row>
    <row r="11951" spans="3:3">
      <c r="C11951" s="3"/>
    </row>
    <row r="11952" spans="3:3">
      <c r="C11952" s="3"/>
    </row>
    <row r="11953" spans="3:3">
      <c r="C11953" s="3"/>
    </row>
    <row r="11954" spans="3:3">
      <c r="C11954" s="3"/>
    </row>
    <row r="11955" spans="3:3">
      <c r="C11955" s="3"/>
    </row>
    <row r="11956" spans="3:3">
      <c r="C11956" s="3"/>
    </row>
    <row r="11957" spans="3:3">
      <c r="C11957" s="3"/>
    </row>
    <row r="11958" spans="3:3">
      <c r="C11958" s="3"/>
    </row>
    <row r="11959" spans="3:3">
      <c r="C11959" s="3"/>
    </row>
    <row r="11960" spans="3:3">
      <c r="C11960" s="3"/>
    </row>
    <row r="11961" spans="3:3">
      <c r="C11961" s="3"/>
    </row>
    <row r="11962" spans="3:3">
      <c r="C11962" s="3"/>
    </row>
    <row r="11963" spans="3:3">
      <c r="C11963" s="3"/>
    </row>
    <row r="11964" spans="3:3">
      <c r="C11964" s="3"/>
    </row>
    <row r="11965" spans="3:3">
      <c r="C11965" s="3"/>
    </row>
    <row r="11966" spans="3:3">
      <c r="C11966" s="3"/>
    </row>
    <row r="11967" spans="3:3">
      <c r="C11967" s="3"/>
    </row>
    <row r="11968" spans="3:3">
      <c r="C11968" s="3"/>
    </row>
    <row r="11969" spans="3:3">
      <c r="C11969" s="3"/>
    </row>
    <row r="11970" spans="3:3">
      <c r="C11970" s="3"/>
    </row>
    <row r="11971" spans="3:3">
      <c r="C11971" s="3"/>
    </row>
    <row r="11972" spans="3:3">
      <c r="C11972" s="3"/>
    </row>
    <row r="11973" spans="3:3">
      <c r="C11973" s="3"/>
    </row>
    <row r="11974" spans="3:3">
      <c r="C11974" s="3"/>
    </row>
    <row r="11975" spans="3:3">
      <c r="C11975" s="3"/>
    </row>
    <row r="11976" spans="3:3">
      <c r="C11976" s="3"/>
    </row>
    <row r="11977" spans="3:3">
      <c r="C11977" s="3"/>
    </row>
    <row r="11978" spans="3:3">
      <c r="C11978" s="3"/>
    </row>
    <row r="11979" spans="3:3">
      <c r="C11979" s="3"/>
    </row>
    <row r="11980" spans="3:3">
      <c r="C11980" s="3"/>
    </row>
    <row r="11981" spans="3:3">
      <c r="C11981" s="3"/>
    </row>
    <row r="11982" spans="3:3">
      <c r="C11982" s="3"/>
    </row>
    <row r="11983" spans="3:3">
      <c r="C11983" s="3"/>
    </row>
    <row r="11984" spans="3:3">
      <c r="C11984" s="3"/>
    </row>
    <row r="11985" spans="3:3">
      <c r="C11985" s="3"/>
    </row>
    <row r="11986" spans="3:3">
      <c r="C11986" s="3"/>
    </row>
    <row r="11987" spans="3:3">
      <c r="C11987" s="3"/>
    </row>
    <row r="11988" spans="3:3">
      <c r="C11988" s="3"/>
    </row>
    <row r="11989" spans="3:3">
      <c r="C11989" s="3"/>
    </row>
    <row r="11990" spans="3:3">
      <c r="C11990" s="3"/>
    </row>
    <row r="11991" spans="3:3">
      <c r="C11991" s="3"/>
    </row>
    <row r="11992" spans="3:3">
      <c r="C11992" s="3"/>
    </row>
    <row r="11993" spans="3:3">
      <c r="C11993" s="3"/>
    </row>
    <row r="11994" spans="3:3">
      <c r="C11994" s="3"/>
    </row>
    <row r="11995" spans="3:3">
      <c r="C11995" s="3"/>
    </row>
    <row r="11996" spans="3:3">
      <c r="C11996" s="3"/>
    </row>
    <row r="11997" spans="3:3">
      <c r="C11997" s="3"/>
    </row>
    <row r="11998" spans="3:3">
      <c r="C11998" s="3"/>
    </row>
    <row r="11999" spans="3:3">
      <c r="C11999" s="3"/>
    </row>
    <row r="12000" spans="3:3">
      <c r="C12000" s="3"/>
    </row>
    <row r="12001" spans="3:3">
      <c r="C12001" s="3"/>
    </row>
    <row r="12002" spans="3:3">
      <c r="C12002" s="3"/>
    </row>
    <row r="12003" spans="3:3">
      <c r="C12003" s="3"/>
    </row>
    <row r="12004" spans="3:3">
      <c r="C12004" s="3"/>
    </row>
    <row r="12005" spans="3:3">
      <c r="C12005" s="3"/>
    </row>
    <row r="12006" spans="3:3">
      <c r="C12006" s="3"/>
    </row>
    <row r="12007" spans="3:3">
      <c r="C12007" s="3"/>
    </row>
    <row r="12008" spans="3:3">
      <c r="C12008" s="3"/>
    </row>
    <row r="12009" spans="3:3">
      <c r="C12009" s="3"/>
    </row>
    <row r="12010" spans="3:3">
      <c r="C12010" s="3"/>
    </row>
    <row r="12011" spans="3:3">
      <c r="C12011" s="3"/>
    </row>
    <row r="12012" spans="3:3">
      <c r="C12012" s="3"/>
    </row>
    <row r="12013" spans="3:3">
      <c r="C12013" s="3"/>
    </row>
    <row r="12014" spans="3:3">
      <c r="C12014" s="3"/>
    </row>
    <row r="12015" spans="3:3">
      <c r="C12015" s="3"/>
    </row>
    <row r="12016" spans="3:3">
      <c r="C12016" s="3"/>
    </row>
    <row r="12017" spans="3:3">
      <c r="C12017" s="3"/>
    </row>
    <row r="12018" spans="3:3">
      <c r="C12018" s="3"/>
    </row>
    <row r="12019" spans="3:3">
      <c r="C12019" s="3"/>
    </row>
    <row r="12020" spans="3:3">
      <c r="C12020" s="3"/>
    </row>
    <row r="12021" spans="3:3">
      <c r="C12021" s="3"/>
    </row>
    <row r="12022" spans="3:3">
      <c r="C12022" s="3"/>
    </row>
    <row r="12023" spans="3:3">
      <c r="C12023" s="3"/>
    </row>
    <row r="12024" spans="3:3">
      <c r="C12024" s="3"/>
    </row>
    <row r="12025" spans="3:3">
      <c r="C12025" s="3"/>
    </row>
    <row r="12026" spans="3:3">
      <c r="C12026" s="3"/>
    </row>
    <row r="12027" spans="3:3">
      <c r="C12027" s="3"/>
    </row>
    <row r="12028" spans="3:3">
      <c r="C12028" s="3"/>
    </row>
    <row r="12029" spans="3:3">
      <c r="C12029" s="3"/>
    </row>
    <row r="12030" spans="3:3">
      <c r="C12030" s="3"/>
    </row>
    <row r="12031" spans="3:3">
      <c r="C12031" s="3"/>
    </row>
    <row r="12032" spans="3:3">
      <c r="C12032" s="3"/>
    </row>
    <row r="12033" spans="3:3">
      <c r="C12033" s="3"/>
    </row>
    <row r="12034" spans="3:3">
      <c r="C12034" s="3"/>
    </row>
    <row r="12035" spans="3:3">
      <c r="C12035" s="3"/>
    </row>
    <row r="12036" spans="3:3">
      <c r="C12036" s="3"/>
    </row>
    <row r="12037" spans="3:3">
      <c r="C12037" s="3"/>
    </row>
    <row r="12038" spans="3:3">
      <c r="C12038" s="3"/>
    </row>
    <row r="12039" spans="3:3">
      <c r="C12039" s="3"/>
    </row>
    <row r="12040" spans="3:3">
      <c r="C12040" s="3"/>
    </row>
    <row r="12041" spans="3:3">
      <c r="C12041" s="3"/>
    </row>
    <row r="12042" spans="3:3">
      <c r="C12042" s="3"/>
    </row>
    <row r="12043" spans="3:3">
      <c r="C12043" s="3"/>
    </row>
    <row r="12044" spans="3:3">
      <c r="C12044" s="3"/>
    </row>
    <row r="12045" spans="3:3">
      <c r="C12045" s="3"/>
    </row>
    <row r="12046" spans="3:3">
      <c r="C12046" s="3"/>
    </row>
    <row r="12047" spans="3:3">
      <c r="C12047" s="3"/>
    </row>
    <row r="12048" spans="3:3">
      <c r="C12048" s="3"/>
    </row>
    <row r="12049" spans="3:3">
      <c r="C12049" s="3"/>
    </row>
    <row r="12050" spans="3:3">
      <c r="C12050" s="3"/>
    </row>
    <row r="12051" spans="3:3">
      <c r="C12051" s="3"/>
    </row>
    <row r="12052" spans="3:3">
      <c r="C12052" s="3"/>
    </row>
    <row r="12053" spans="3:3">
      <c r="C12053" s="3"/>
    </row>
    <row r="12054" spans="3:3">
      <c r="C12054" s="3"/>
    </row>
    <row r="12055" spans="3:3">
      <c r="C12055" s="3"/>
    </row>
    <row r="12056" spans="3:3">
      <c r="C12056" s="3"/>
    </row>
    <row r="12057" spans="3:3">
      <c r="C12057" s="3"/>
    </row>
    <row r="12058" spans="3:3">
      <c r="C12058" s="3"/>
    </row>
    <row r="12059" spans="3:3">
      <c r="C12059" s="3"/>
    </row>
    <row r="12060" spans="3:3">
      <c r="C12060" s="3"/>
    </row>
    <row r="12061" spans="3:3">
      <c r="C12061" s="3"/>
    </row>
    <row r="12062" spans="3:3">
      <c r="C12062" s="3"/>
    </row>
    <row r="12063" spans="3:3">
      <c r="C12063" s="3"/>
    </row>
    <row r="12064" spans="3:3">
      <c r="C12064" s="3"/>
    </row>
    <row r="12065" spans="3:3">
      <c r="C12065" s="3"/>
    </row>
    <row r="12066" spans="3:3">
      <c r="C12066" s="3"/>
    </row>
    <row r="12067" spans="3:3">
      <c r="C12067" s="3"/>
    </row>
    <row r="12068" spans="3:3">
      <c r="C12068" s="3"/>
    </row>
    <row r="12069" spans="3:3">
      <c r="C12069" s="3"/>
    </row>
    <row r="12070" spans="3:3">
      <c r="C12070" s="3"/>
    </row>
    <row r="12071" spans="3:3">
      <c r="C12071" s="3"/>
    </row>
    <row r="12072" spans="3:3">
      <c r="C12072" s="3"/>
    </row>
    <row r="12073" spans="3:3">
      <c r="C12073" s="3"/>
    </row>
    <row r="12074" spans="3:3">
      <c r="C12074" s="3"/>
    </row>
    <row r="12075" spans="3:3">
      <c r="C12075" s="3"/>
    </row>
    <row r="12076" spans="3:3">
      <c r="C12076" s="3"/>
    </row>
    <row r="12077" spans="3:3">
      <c r="C12077" s="3"/>
    </row>
    <row r="12078" spans="3:3">
      <c r="C12078" s="3"/>
    </row>
    <row r="12079" spans="3:3">
      <c r="C12079" s="3"/>
    </row>
    <row r="12080" spans="3:3">
      <c r="C12080" s="3"/>
    </row>
    <row r="12081" spans="3:3">
      <c r="C12081" s="3"/>
    </row>
    <row r="12082" spans="3:3">
      <c r="C12082" s="3"/>
    </row>
    <row r="12083" spans="3:3">
      <c r="C12083" s="3"/>
    </row>
    <row r="12084" spans="3:3">
      <c r="C12084" s="3"/>
    </row>
    <row r="12085" spans="3:3">
      <c r="C12085" s="3"/>
    </row>
    <row r="12086" spans="3:3">
      <c r="C12086" s="3"/>
    </row>
    <row r="12087" spans="3:3">
      <c r="C12087" s="3"/>
    </row>
    <row r="12088" spans="3:3">
      <c r="C12088" s="3"/>
    </row>
    <row r="12089" spans="3:3">
      <c r="C12089" s="3"/>
    </row>
    <row r="12090" spans="3:3">
      <c r="C12090" s="3"/>
    </row>
    <row r="12091" spans="3:3">
      <c r="C12091" s="3"/>
    </row>
    <row r="12092" spans="3:3">
      <c r="C12092" s="3"/>
    </row>
    <row r="12093" spans="3:3">
      <c r="C12093" s="3"/>
    </row>
    <row r="12094" spans="3:3">
      <c r="C12094" s="3"/>
    </row>
    <row r="12095" spans="3:3">
      <c r="C12095" s="3"/>
    </row>
    <row r="12096" spans="3:3">
      <c r="C12096" s="3"/>
    </row>
    <row r="12097" spans="3:3">
      <c r="C12097" s="3"/>
    </row>
    <row r="12098" spans="3:3">
      <c r="C12098" s="3"/>
    </row>
    <row r="12099" spans="3:3">
      <c r="C12099" s="3"/>
    </row>
    <row r="12100" spans="3:3">
      <c r="C12100" s="3"/>
    </row>
    <row r="12101" spans="3:3">
      <c r="C12101" s="3"/>
    </row>
    <row r="12102" spans="3:3">
      <c r="C12102" s="3"/>
    </row>
    <row r="12103" spans="3:3">
      <c r="C12103" s="3"/>
    </row>
    <row r="12104" spans="3:3">
      <c r="C12104" s="3"/>
    </row>
    <row r="12105" spans="3:3">
      <c r="C12105" s="3"/>
    </row>
    <row r="12106" spans="3:3">
      <c r="C12106" s="3"/>
    </row>
    <row r="12107" spans="3:3">
      <c r="C12107" s="3"/>
    </row>
    <row r="12108" spans="3:3">
      <c r="C12108" s="3"/>
    </row>
    <row r="12109" spans="3:3">
      <c r="C12109" s="3"/>
    </row>
    <row r="12110" spans="3:3">
      <c r="C12110" s="3"/>
    </row>
    <row r="12111" spans="3:3">
      <c r="C12111" s="3"/>
    </row>
    <row r="12112" spans="3:3">
      <c r="C12112" s="3"/>
    </row>
    <row r="12113" spans="3:3">
      <c r="C12113" s="3"/>
    </row>
    <row r="12114" spans="3:3">
      <c r="C12114" s="3"/>
    </row>
    <row r="12115" spans="3:3">
      <c r="C12115" s="3"/>
    </row>
    <row r="12116" spans="3:3">
      <c r="C12116" s="3"/>
    </row>
    <row r="12117" spans="3:3">
      <c r="C12117" s="3"/>
    </row>
    <row r="12118" spans="3:3">
      <c r="C12118" s="3"/>
    </row>
    <row r="12119" spans="3:3">
      <c r="C12119" s="3"/>
    </row>
    <row r="12120" spans="3:3">
      <c r="C12120" s="3"/>
    </row>
    <row r="12121" spans="3:3">
      <c r="C12121" s="3"/>
    </row>
    <row r="12122" spans="3:3">
      <c r="C12122" s="3"/>
    </row>
    <row r="12123" spans="3:3">
      <c r="C12123" s="3"/>
    </row>
    <row r="12124" spans="3:3">
      <c r="C12124" s="3"/>
    </row>
    <row r="12125" spans="3:3">
      <c r="C12125" s="3"/>
    </row>
    <row r="12126" spans="3:3">
      <c r="C12126" s="3"/>
    </row>
    <row r="12127" spans="3:3">
      <c r="C12127" s="3"/>
    </row>
    <row r="12128" spans="3:3">
      <c r="C12128" s="3"/>
    </row>
    <row r="12129" spans="3:3">
      <c r="C12129" s="3"/>
    </row>
    <row r="12130" spans="3:3">
      <c r="C12130" s="3"/>
    </row>
    <row r="12131" spans="3:3">
      <c r="C12131" s="3"/>
    </row>
    <row r="12132" spans="3:3">
      <c r="C12132" s="3"/>
    </row>
    <row r="12133" spans="3:3">
      <c r="C12133" s="3"/>
    </row>
    <row r="12134" spans="3:3">
      <c r="C12134" s="3"/>
    </row>
    <row r="12135" spans="3:3">
      <c r="C12135" s="3"/>
    </row>
    <row r="12136" spans="3:3">
      <c r="C12136" s="3"/>
    </row>
    <row r="12137" spans="3:3">
      <c r="C12137" s="3"/>
    </row>
    <row r="12138" spans="3:3">
      <c r="C12138" s="3"/>
    </row>
    <row r="12139" spans="3:3">
      <c r="C12139" s="3"/>
    </row>
    <row r="12140" spans="3:3">
      <c r="C12140" s="3"/>
    </row>
    <row r="12141" spans="3:3">
      <c r="C12141" s="3"/>
    </row>
    <row r="12142" spans="3:3">
      <c r="C12142" s="3"/>
    </row>
    <row r="12143" spans="3:3">
      <c r="C12143" s="3"/>
    </row>
    <row r="12144" spans="3:3">
      <c r="C12144" s="3"/>
    </row>
    <row r="12145" spans="3:3">
      <c r="C12145" s="3"/>
    </row>
    <row r="12146" spans="3:3">
      <c r="C12146" s="3"/>
    </row>
    <row r="12147" spans="3:3">
      <c r="C12147" s="3"/>
    </row>
    <row r="12148" spans="3:3">
      <c r="C12148" s="3"/>
    </row>
    <row r="12149" spans="3:3">
      <c r="C12149" s="3"/>
    </row>
    <row r="12150" spans="3:3">
      <c r="C12150" s="3"/>
    </row>
    <row r="12151" spans="3:3">
      <c r="C12151" s="3"/>
    </row>
    <row r="12152" spans="3:3">
      <c r="C12152" s="3"/>
    </row>
    <row r="12153" spans="3:3">
      <c r="C12153" s="3"/>
    </row>
    <row r="12154" spans="3:3">
      <c r="C12154" s="3"/>
    </row>
    <row r="12155" spans="3:3">
      <c r="C12155" s="3"/>
    </row>
    <row r="12156" spans="3:3">
      <c r="C12156" s="3"/>
    </row>
    <row r="12157" spans="3:3">
      <c r="C12157" s="3"/>
    </row>
    <row r="12158" spans="3:3">
      <c r="C12158" s="3"/>
    </row>
    <row r="12159" spans="3:3">
      <c r="C12159" s="3"/>
    </row>
    <row r="12160" spans="3:3">
      <c r="C12160" s="3"/>
    </row>
    <row r="12161" spans="3:3">
      <c r="C12161" s="3"/>
    </row>
    <row r="12162" spans="3:3">
      <c r="C12162" s="3"/>
    </row>
    <row r="12163" spans="3:3">
      <c r="C12163" s="3"/>
    </row>
    <row r="12164" spans="3:3">
      <c r="C12164" s="3"/>
    </row>
    <row r="12165" spans="3:3">
      <c r="C12165" s="3"/>
    </row>
    <row r="12166" spans="3:3">
      <c r="C12166" s="3"/>
    </row>
    <row r="12167" spans="3:3">
      <c r="C12167" s="3"/>
    </row>
    <row r="12168" spans="3:3">
      <c r="C12168" s="3"/>
    </row>
    <row r="12169" spans="3:3">
      <c r="C12169" s="3"/>
    </row>
    <row r="12170" spans="3:3">
      <c r="C12170" s="3"/>
    </row>
    <row r="12171" spans="3:3">
      <c r="C12171" s="3"/>
    </row>
    <row r="12172" spans="3:3">
      <c r="C12172" s="3"/>
    </row>
    <row r="12173" spans="3:3">
      <c r="C12173" s="3"/>
    </row>
    <row r="12174" spans="3:3">
      <c r="C12174" s="3"/>
    </row>
    <row r="12175" spans="3:3">
      <c r="C12175" s="3"/>
    </row>
    <row r="12176" spans="3:3">
      <c r="C12176" s="3"/>
    </row>
    <row r="12177" spans="3:3">
      <c r="C12177" s="3"/>
    </row>
    <row r="12178" spans="3:3">
      <c r="C12178" s="3"/>
    </row>
    <row r="12179" spans="3:3">
      <c r="C12179" s="3"/>
    </row>
    <row r="12180" spans="3:3">
      <c r="C12180" s="3"/>
    </row>
    <row r="12181" spans="3:3">
      <c r="C12181" s="3"/>
    </row>
    <row r="12182" spans="3:3">
      <c r="C12182" s="3"/>
    </row>
    <row r="12183" spans="3:3">
      <c r="C12183" s="3"/>
    </row>
    <row r="12184" spans="3:3">
      <c r="C12184" s="3"/>
    </row>
    <row r="12185" spans="3:3">
      <c r="C12185" s="3"/>
    </row>
    <row r="12186" spans="3:3">
      <c r="C12186" s="3"/>
    </row>
    <row r="12187" spans="3:3">
      <c r="C12187" s="3"/>
    </row>
    <row r="12188" spans="3:3">
      <c r="C12188" s="3"/>
    </row>
    <row r="12189" spans="3:3">
      <c r="C12189" s="3"/>
    </row>
    <row r="12190" spans="3:3">
      <c r="C12190" s="3"/>
    </row>
    <row r="12191" spans="3:3">
      <c r="C12191" s="3"/>
    </row>
    <row r="12192" spans="3:3">
      <c r="C12192" s="3"/>
    </row>
    <row r="12193" spans="3:3">
      <c r="C12193" s="3"/>
    </row>
    <row r="12194" spans="3:3">
      <c r="C12194" s="3"/>
    </row>
    <row r="12195" spans="3:3">
      <c r="C12195" s="3"/>
    </row>
    <row r="12196" spans="3:3">
      <c r="C12196" s="3"/>
    </row>
    <row r="12197" spans="3:3">
      <c r="C12197" s="3"/>
    </row>
    <row r="12198" spans="3:3">
      <c r="C12198" s="3"/>
    </row>
    <row r="12199" spans="3:3">
      <c r="C12199" s="3"/>
    </row>
    <row r="12200" spans="3:3">
      <c r="C12200" s="3"/>
    </row>
    <row r="12201" spans="3:3">
      <c r="C12201" s="3"/>
    </row>
    <row r="12202" spans="3:3">
      <c r="C12202" s="3"/>
    </row>
    <row r="12203" spans="3:3">
      <c r="C12203" s="3"/>
    </row>
    <row r="12204" spans="3:3">
      <c r="C12204" s="3"/>
    </row>
    <row r="12205" spans="3:3">
      <c r="C12205" s="3"/>
    </row>
    <row r="12206" spans="3:3">
      <c r="C12206" s="3"/>
    </row>
    <row r="12207" spans="3:3">
      <c r="C12207" s="3"/>
    </row>
    <row r="12208" spans="3:3">
      <c r="C12208" s="3"/>
    </row>
    <row r="12209" spans="3:3">
      <c r="C12209" s="3"/>
    </row>
    <row r="12210" spans="3:3">
      <c r="C12210" s="3"/>
    </row>
    <row r="12211" spans="3:3">
      <c r="C12211" s="3"/>
    </row>
    <row r="12212" spans="3:3">
      <c r="C12212" s="3"/>
    </row>
    <row r="12213" spans="3:3">
      <c r="C12213" s="3"/>
    </row>
    <row r="12214" spans="3:3">
      <c r="C12214" s="3"/>
    </row>
    <row r="12215" spans="3:3">
      <c r="C12215" s="3"/>
    </row>
    <row r="12216" spans="3:3">
      <c r="C12216" s="3"/>
    </row>
    <row r="12217" spans="3:3">
      <c r="C12217" s="3"/>
    </row>
    <row r="12218" spans="3:3">
      <c r="C12218" s="3"/>
    </row>
    <row r="12219" spans="3:3">
      <c r="C12219" s="3"/>
    </row>
    <row r="12220" spans="3:3">
      <c r="C12220" s="3"/>
    </row>
    <row r="12221" spans="3:3">
      <c r="C12221" s="3"/>
    </row>
    <row r="12222" spans="3:3">
      <c r="C12222" s="3"/>
    </row>
    <row r="12223" spans="3:3">
      <c r="C12223" s="3"/>
    </row>
    <row r="12224" spans="3:3">
      <c r="C12224" s="3"/>
    </row>
    <row r="12225" spans="3:3">
      <c r="C12225" s="3"/>
    </row>
    <row r="12226" spans="3:3">
      <c r="C12226" s="3"/>
    </row>
    <row r="12227" spans="3:3">
      <c r="C12227" s="3"/>
    </row>
    <row r="12228" spans="3:3">
      <c r="C12228" s="3"/>
    </row>
    <row r="12229" spans="3:3">
      <c r="C12229" s="3"/>
    </row>
    <row r="12230" spans="3:3">
      <c r="C12230" s="3"/>
    </row>
    <row r="12231" spans="3:3">
      <c r="C12231" s="3"/>
    </row>
    <row r="12232" spans="3:3">
      <c r="C12232" s="3"/>
    </row>
    <row r="12233" spans="3:3">
      <c r="C12233" s="3"/>
    </row>
    <row r="12234" spans="3:3">
      <c r="C12234" s="3"/>
    </row>
    <row r="12235" spans="3:3">
      <c r="C12235" s="3"/>
    </row>
    <row r="12236" spans="3:3">
      <c r="C12236" s="3"/>
    </row>
    <row r="12237" spans="3:3">
      <c r="C12237" s="3"/>
    </row>
    <row r="12238" spans="3:3">
      <c r="C12238" s="3"/>
    </row>
    <row r="12239" spans="3:3">
      <c r="C12239" s="3"/>
    </row>
    <row r="12240" spans="3:3">
      <c r="C12240" s="3"/>
    </row>
    <row r="12241" spans="3:3">
      <c r="C12241" s="3"/>
    </row>
    <row r="12242" spans="3:3">
      <c r="C12242" s="3"/>
    </row>
    <row r="12243" spans="3:3">
      <c r="C12243" s="3"/>
    </row>
    <row r="12244" spans="3:3">
      <c r="C12244" s="3"/>
    </row>
    <row r="12245" spans="3:3">
      <c r="C12245" s="3"/>
    </row>
    <row r="12246" spans="3:3">
      <c r="C12246" s="3"/>
    </row>
    <row r="12247" spans="3:3">
      <c r="C12247" s="3"/>
    </row>
    <row r="12248" spans="3:3">
      <c r="C12248" s="3"/>
    </row>
    <row r="12249" spans="3:3">
      <c r="C12249" s="3"/>
    </row>
    <row r="12250" spans="3:3">
      <c r="C12250" s="3"/>
    </row>
    <row r="12251" spans="3:3">
      <c r="C12251" s="3"/>
    </row>
    <row r="12252" spans="3:3">
      <c r="C12252" s="3"/>
    </row>
    <row r="12253" spans="3:3">
      <c r="C12253" s="3"/>
    </row>
    <row r="12254" spans="3:3">
      <c r="C12254" s="3"/>
    </row>
    <row r="12255" spans="3:3">
      <c r="C12255" s="3"/>
    </row>
    <row r="12256" spans="3:3">
      <c r="C12256" s="3"/>
    </row>
    <row r="12257" spans="3:3">
      <c r="C12257" s="3"/>
    </row>
    <row r="12258" spans="3:3">
      <c r="C12258" s="3"/>
    </row>
    <row r="12259" spans="3:3">
      <c r="C12259" s="3"/>
    </row>
    <row r="12260" spans="3:3">
      <c r="C12260" s="3"/>
    </row>
    <row r="12261" spans="3:3">
      <c r="C12261" s="3"/>
    </row>
    <row r="12262" spans="3:3">
      <c r="C12262" s="3"/>
    </row>
    <row r="12263" spans="3:3">
      <c r="C12263" s="3"/>
    </row>
    <row r="12264" spans="3:3">
      <c r="C12264" s="3"/>
    </row>
    <row r="12265" spans="3:3">
      <c r="C12265" s="3"/>
    </row>
    <row r="12266" spans="3:3">
      <c r="C12266" s="3"/>
    </row>
    <row r="12267" spans="3:3">
      <c r="C12267" s="3"/>
    </row>
    <row r="12268" spans="3:3">
      <c r="C12268" s="3"/>
    </row>
    <row r="12269" spans="3:3">
      <c r="C12269" s="3"/>
    </row>
    <row r="12270" spans="3:3">
      <c r="C12270" s="3"/>
    </row>
    <row r="12271" spans="3:3">
      <c r="C12271" s="3"/>
    </row>
    <row r="12272" spans="3:3">
      <c r="C12272" s="3"/>
    </row>
    <row r="12273" spans="3:3">
      <c r="C12273" s="3"/>
    </row>
    <row r="12274" spans="3:3">
      <c r="C12274" s="3"/>
    </row>
    <row r="12275" spans="3:3">
      <c r="C12275" s="3"/>
    </row>
    <row r="12276" spans="3:3">
      <c r="C12276" s="3"/>
    </row>
    <row r="12277" spans="3:3">
      <c r="C12277" s="3"/>
    </row>
    <row r="12278" spans="3:3">
      <c r="C12278" s="3"/>
    </row>
    <row r="12279" spans="3:3">
      <c r="C12279" s="3"/>
    </row>
    <row r="12280" spans="3:3">
      <c r="C12280" s="3"/>
    </row>
    <row r="12281" spans="3:3">
      <c r="C12281" s="3"/>
    </row>
    <row r="12282" spans="3:3">
      <c r="C12282" s="3"/>
    </row>
    <row r="12283" spans="3:3">
      <c r="C12283" s="3"/>
    </row>
    <row r="12284" spans="3:3">
      <c r="C12284" s="3"/>
    </row>
    <row r="12285" spans="3:3">
      <c r="C12285" s="3"/>
    </row>
    <row r="12286" spans="3:3">
      <c r="C12286" s="3"/>
    </row>
    <row r="12287" spans="3:3">
      <c r="C12287" s="3"/>
    </row>
    <row r="12288" spans="3:3">
      <c r="C12288" s="3"/>
    </row>
    <row r="12289" spans="3:3">
      <c r="C12289" s="3"/>
    </row>
    <row r="12290" spans="3:3">
      <c r="C12290" s="3"/>
    </row>
    <row r="12291" spans="3:3">
      <c r="C12291" s="3"/>
    </row>
    <row r="12292" spans="3:3">
      <c r="C12292" s="3"/>
    </row>
    <row r="12293" spans="3:3">
      <c r="C12293" s="3"/>
    </row>
    <row r="12294" spans="3:3">
      <c r="C12294" s="3"/>
    </row>
    <row r="12295" spans="3:3">
      <c r="C12295" s="3"/>
    </row>
    <row r="12296" spans="3:3">
      <c r="C12296" s="3"/>
    </row>
    <row r="12297" spans="3:3">
      <c r="C12297" s="3"/>
    </row>
    <row r="12298" spans="3:3">
      <c r="C12298" s="3"/>
    </row>
    <row r="12299" spans="3:3">
      <c r="C12299" s="3"/>
    </row>
    <row r="12300" spans="3:3">
      <c r="C12300" s="3"/>
    </row>
    <row r="12301" spans="3:3">
      <c r="C12301" s="3"/>
    </row>
    <row r="12302" spans="3:3">
      <c r="C12302" s="3"/>
    </row>
    <row r="12303" spans="3:3">
      <c r="C12303" s="3"/>
    </row>
    <row r="12304" spans="3:3">
      <c r="C12304" s="3"/>
    </row>
    <row r="12305" spans="3:3">
      <c r="C12305" s="3"/>
    </row>
    <row r="12306" spans="3:3">
      <c r="C12306" s="3"/>
    </row>
    <row r="12307" spans="3:3">
      <c r="C12307" s="3"/>
    </row>
    <row r="12308" spans="3:3">
      <c r="C12308" s="3"/>
    </row>
    <row r="12309" spans="3:3">
      <c r="C12309" s="3"/>
    </row>
    <row r="12310" spans="3:3">
      <c r="C12310" s="3"/>
    </row>
    <row r="12311" spans="3:3">
      <c r="C12311" s="3"/>
    </row>
    <row r="12312" spans="3:3">
      <c r="C12312" s="3"/>
    </row>
    <row r="12313" spans="3:3">
      <c r="C12313" s="3"/>
    </row>
    <row r="12314" spans="3:3">
      <c r="C12314" s="3"/>
    </row>
    <row r="12315" spans="3:3">
      <c r="C12315" s="3"/>
    </row>
    <row r="12316" spans="3:3">
      <c r="C12316" s="3"/>
    </row>
    <row r="12317" spans="3:3">
      <c r="C12317" s="3"/>
    </row>
    <row r="12318" spans="3:3">
      <c r="C12318" s="3"/>
    </row>
    <row r="12319" spans="3:3">
      <c r="C12319" s="3"/>
    </row>
    <row r="12320" spans="3:3">
      <c r="C12320" s="3"/>
    </row>
    <row r="12321" spans="3:3">
      <c r="C12321" s="3"/>
    </row>
    <row r="12322" spans="3:3">
      <c r="C12322" s="3"/>
    </row>
    <row r="12323" spans="3:3">
      <c r="C12323" s="3"/>
    </row>
    <row r="12324" spans="3:3">
      <c r="C12324" s="3"/>
    </row>
    <row r="12325" spans="3:3">
      <c r="C12325" s="3"/>
    </row>
    <row r="12326" spans="3:3">
      <c r="C12326" s="3"/>
    </row>
    <row r="12327" spans="3:3">
      <c r="C12327" s="3"/>
    </row>
    <row r="12328" spans="3:3">
      <c r="C12328" s="3"/>
    </row>
    <row r="12329" spans="3:3">
      <c r="C12329" s="3"/>
    </row>
    <row r="12330" spans="3:3">
      <c r="C12330" s="3"/>
    </row>
    <row r="12331" spans="3:3">
      <c r="C12331" s="3"/>
    </row>
    <row r="12332" spans="3:3">
      <c r="C12332" s="3"/>
    </row>
    <row r="12333" spans="3:3">
      <c r="C12333" s="3"/>
    </row>
    <row r="12334" spans="3:3">
      <c r="C12334" s="3"/>
    </row>
    <row r="12335" spans="3:3">
      <c r="C12335" s="3"/>
    </row>
    <row r="12336" spans="3:3">
      <c r="C12336" s="3"/>
    </row>
    <row r="12337" spans="3:3">
      <c r="C12337" s="3"/>
    </row>
    <row r="12338" spans="3:3">
      <c r="C12338" s="3"/>
    </row>
    <row r="12339" spans="3:3">
      <c r="C12339" s="3"/>
    </row>
    <row r="12340" spans="3:3">
      <c r="C12340" s="3"/>
    </row>
    <row r="12341" spans="3:3">
      <c r="C12341" s="3"/>
    </row>
    <row r="12342" spans="3:3">
      <c r="C12342" s="3"/>
    </row>
    <row r="12343" spans="3:3">
      <c r="C12343" s="3"/>
    </row>
    <row r="12344" spans="3:3">
      <c r="C12344" s="3"/>
    </row>
    <row r="12345" spans="3:3">
      <c r="C12345" s="3"/>
    </row>
    <row r="12346" spans="3:3">
      <c r="C12346" s="3"/>
    </row>
    <row r="12347" spans="3:3">
      <c r="C12347" s="3"/>
    </row>
    <row r="12348" spans="3:3">
      <c r="C12348" s="3"/>
    </row>
    <row r="12349" spans="3:3">
      <c r="C12349" s="3"/>
    </row>
    <row r="12350" spans="3:3">
      <c r="C12350" s="3"/>
    </row>
    <row r="12351" spans="3:3">
      <c r="C12351" s="3"/>
    </row>
    <row r="12352" spans="3:3">
      <c r="C12352" s="3"/>
    </row>
    <row r="12353" spans="3:3">
      <c r="C12353" s="3"/>
    </row>
    <row r="12354" spans="3:3">
      <c r="C12354" s="3"/>
    </row>
    <row r="12355" spans="3:3">
      <c r="C12355" s="3"/>
    </row>
    <row r="12356" spans="3:3">
      <c r="C12356" s="3"/>
    </row>
    <row r="12357" spans="3:3">
      <c r="C12357" s="3"/>
    </row>
    <row r="12358" spans="3:3">
      <c r="C12358" s="3"/>
    </row>
    <row r="12359" spans="3:3">
      <c r="C12359" s="3"/>
    </row>
    <row r="12360" spans="3:3">
      <c r="C12360" s="3"/>
    </row>
    <row r="12361" spans="3:3">
      <c r="C12361" s="3"/>
    </row>
    <row r="12362" spans="3:3">
      <c r="C12362" s="3"/>
    </row>
    <row r="12363" spans="3:3">
      <c r="C12363" s="3"/>
    </row>
    <row r="12364" spans="3:3">
      <c r="C12364" s="3"/>
    </row>
    <row r="12365" spans="3:3">
      <c r="C12365" s="3"/>
    </row>
    <row r="12366" spans="3:3">
      <c r="C12366" s="3"/>
    </row>
    <row r="12367" spans="3:3">
      <c r="C12367" s="3"/>
    </row>
    <row r="12368" spans="3:3">
      <c r="C12368" s="3"/>
    </row>
    <row r="12369" spans="3:3">
      <c r="C12369" s="3"/>
    </row>
    <row r="12370" spans="3:3">
      <c r="C12370" s="3"/>
    </row>
    <row r="12371" spans="3:3">
      <c r="C12371" s="3"/>
    </row>
    <row r="12372" spans="3:3">
      <c r="C12372" s="3"/>
    </row>
    <row r="12373" spans="3:3">
      <c r="C12373" s="3"/>
    </row>
    <row r="12374" spans="3:3">
      <c r="C12374" s="3"/>
    </row>
    <row r="12375" spans="3:3">
      <c r="C12375" s="3"/>
    </row>
    <row r="12376" spans="3:3">
      <c r="C12376" s="3"/>
    </row>
    <row r="12377" spans="3:3">
      <c r="C12377" s="3"/>
    </row>
    <row r="12378" spans="3:3">
      <c r="C12378" s="3"/>
    </row>
    <row r="12379" spans="3:3">
      <c r="C12379" s="3"/>
    </row>
    <row r="12380" spans="3:3">
      <c r="C12380" s="3"/>
    </row>
    <row r="12381" spans="3:3">
      <c r="C12381" s="3"/>
    </row>
    <row r="12382" spans="3:3">
      <c r="C12382" s="3"/>
    </row>
    <row r="12383" spans="3:3">
      <c r="C12383" s="3"/>
    </row>
    <row r="12384" spans="3:3">
      <c r="C12384" s="3"/>
    </row>
    <row r="12385" spans="3:3">
      <c r="C12385" s="3"/>
    </row>
    <row r="12386" spans="3:3">
      <c r="C12386" s="3"/>
    </row>
    <row r="12387" spans="3:3">
      <c r="C12387" s="3"/>
    </row>
    <row r="12388" spans="3:3">
      <c r="C12388" s="3"/>
    </row>
    <row r="12389" spans="3:3">
      <c r="C12389" s="3"/>
    </row>
    <row r="12390" spans="3:3">
      <c r="C12390" s="3"/>
    </row>
    <row r="12391" spans="3:3">
      <c r="C12391" s="3"/>
    </row>
    <row r="12392" spans="3:3">
      <c r="C12392" s="3"/>
    </row>
    <row r="12393" spans="3:3">
      <c r="C12393" s="3"/>
    </row>
    <row r="12394" spans="3:3">
      <c r="C12394" s="3"/>
    </row>
    <row r="12395" spans="3:3">
      <c r="C12395" s="3"/>
    </row>
    <row r="12396" spans="3:3">
      <c r="C12396" s="3"/>
    </row>
    <row r="12397" spans="3:3">
      <c r="C12397" s="3"/>
    </row>
    <row r="12398" spans="3:3">
      <c r="C12398" s="3"/>
    </row>
    <row r="12399" spans="3:3">
      <c r="C12399" s="3"/>
    </row>
    <row r="12400" spans="3:3">
      <c r="C12400" s="3"/>
    </row>
    <row r="12401" spans="3:3">
      <c r="C12401" s="3"/>
    </row>
    <row r="12402" spans="3:3">
      <c r="C12402" s="3"/>
    </row>
    <row r="12403" spans="3:3">
      <c r="C12403" s="3"/>
    </row>
    <row r="12404" spans="3:3">
      <c r="C12404" s="3"/>
    </row>
    <row r="12405" spans="3:3">
      <c r="C12405" s="3"/>
    </row>
    <row r="12406" spans="3:3">
      <c r="C12406" s="3"/>
    </row>
    <row r="12407" spans="3:3">
      <c r="C12407" s="3"/>
    </row>
    <row r="12408" spans="3:3">
      <c r="C12408" s="3"/>
    </row>
    <row r="12409" spans="3:3">
      <c r="C12409" s="3"/>
    </row>
    <row r="12410" spans="3:3">
      <c r="C12410" s="3"/>
    </row>
    <row r="12411" spans="3:3">
      <c r="C12411" s="3"/>
    </row>
    <row r="12412" spans="3:3">
      <c r="C12412" s="3"/>
    </row>
    <row r="12413" spans="3:3">
      <c r="C12413" s="3"/>
    </row>
    <row r="12414" spans="3:3">
      <c r="C12414" s="3"/>
    </row>
    <row r="12415" spans="3:3">
      <c r="C12415" s="3"/>
    </row>
    <row r="12416" spans="3:3">
      <c r="C12416" s="3"/>
    </row>
    <row r="12417" spans="3:3">
      <c r="C12417" s="3"/>
    </row>
    <row r="12418" spans="3:3">
      <c r="C12418" s="3"/>
    </row>
    <row r="12419" spans="3:3">
      <c r="C12419" s="3"/>
    </row>
    <row r="12420" spans="3:3">
      <c r="C12420" s="3"/>
    </row>
    <row r="12421" spans="3:3">
      <c r="C12421" s="3"/>
    </row>
    <row r="12422" spans="3:3">
      <c r="C12422" s="3"/>
    </row>
    <row r="12423" spans="3:3">
      <c r="C12423" s="3"/>
    </row>
    <row r="12424" spans="3:3">
      <c r="C12424" s="3"/>
    </row>
    <row r="12425" spans="3:3">
      <c r="C12425" s="3"/>
    </row>
    <row r="12426" spans="3:3">
      <c r="C12426" s="3"/>
    </row>
    <row r="12427" spans="3:3">
      <c r="C12427" s="3"/>
    </row>
    <row r="12428" spans="3:3">
      <c r="C12428" s="3"/>
    </row>
    <row r="12429" spans="3:3">
      <c r="C12429" s="3"/>
    </row>
    <row r="12430" spans="3:3">
      <c r="C12430" s="3"/>
    </row>
    <row r="12431" spans="3:3">
      <c r="C12431" s="3"/>
    </row>
    <row r="12432" spans="3:3">
      <c r="C12432" s="3"/>
    </row>
    <row r="12433" spans="3:3">
      <c r="C12433" s="3"/>
    </row>
    <row r="12434" spans="3:3">
      <c r="C12434" s="3"/>
    </row>
    <row r="12435" spans="3:3">
      <c r="C12435" s="3"/>
    </row>
    <row r="12436" spans="3:3">
      <c r="C12436" s="3"/>
    </row>
    <row r="12437" spans="3:3">
      <c r="C12437" s="3"/>
    </row>
    <row r="12438" spans="3:3">
      <c r="C12438" s="3"/>
    </row>
    <row r="12439" spans="3:3">
      <c r="C12439" s="3"/>
    </row>
    <row r="12440" spans="3:3">
      <c r="C12440" s="3"/>
    </row>
    <row r="12441" spans="3:3">
      <c r="C12441" s="3"/>
    </row>
    <row r="12442" spans="3:3">
      <c r="C12442" s="3"/>
    </row>
    <row r="12443" spans="3:3">
      <c r="C12443" s="3"/>
    </row>
    <row r="12444" spans="3:3">
      <c r="C12444" s="3"/>
    </row>
    <row r="12445" spans="3:3">
      <c r="C12445" s="3"/>
    </row>
    <row r="12446" spans="3:3">
      <c r="C12446" s="3"/>
    </row>
    <row r="12447" spans="3:3">
      <c r="C12447" s="3"/>
    </row>
    <row r="12448" spans="3:3">
      <c r="C12448" s="3"/>
    </row>
    <row r="12449" spans="3:3">
      <c r="C12449" s="3"/>
    </row>
    <row r="12450" spans="3:3">
      <c r="C12450" s="3"/>
    </row>
    <row r="12451" spans="3:3">
      <c r="C12451" s="3"/>
    </row>
    <row r="12452" spans="3:3">
      <c r="C12452" s="3"/>
    </row>
    <row r="12453" spans="3:3">
      <c r="C12453" s="3"/>
    </row>
    <row r="12454" spans="3:3">
      <c r="C12454" s="3"/>
    </row>
    <row r="12455" spans="3:3">
      <c r="C12455" s="3"/>
    </row>
    <row r="12456" spans="3:3">
      <c r="C12456" s="3"/>
    </row>
    <row r="12457" spans="3:3">
      <c r="C12457" s="3"/>
    </row>
    <row r="12458" spans="3:3">
      <c r="C12458" s="3"/>
    </row>
    <row r="12459" spans="3:3">
      <c r="C12459" s="3"/>
    </row>
    <row r="12460" spans="3:3">
      <c r="C12460" s="3"/>
    </row>
    <row r="12461" spans="3:3">
      <c r="C12461" s="3"/>
    </row>
    <row r="12462" spans="3:3">
      <c r="C12462" s="3"/>
    </row>
    <row r="12463" spans="3:3">
      <c r="C12463" s="3"/>
    </row>
    <row r="12464" spans="3:3">
      <c r="C12464" s="3"/>
    </row>
    <row r="12465" spans="3:3">
      <c r="C12465" s="3"/>
    </row>
    <row r="12466" spans="3:3">
      <c r="C12466" s="3"/>
    </row>
    <row r="12467" spans="3:3">
      <c r="C12467" s="3"/>
    </row>
    <row r="12468" spans="3:3">
      <c r="C12468" s="3"/>
    </row>
    <row r="12469" spans="3:3">
      <c r="C12469" s="3"/>
    </row>
    <row r="12470" spans="3:3">
      <c r="C12470" s="3"/>
    </row>
    <row r="12471" spans="3:3">
      <c r="C12471" s="3"/>
    </row>
    <row r="12472" spans="3:3">
      <c r="C12472" s="3"/>
    </row>
    <row r="12473" spans="3:3">
      <c r="C12473" s="3"/>
    </row>
    <row r="12474" spans="3:3">
      <c r="C12474" s="3"/>
    </row>
    <row r="12475" spans="3:3">
      <c r="C12475" s="3"/>
    </row>
    <row r="12476" spans="3:3">
      <c r="C12476" s="3"/>
    </row>
    <row r="12477" spans="3:3">
      <c r="C12477" s="3"/>
    </row>
    <row r="12478" spans="3:3">
      <c r="C12478" s="3"/>
    </row>
    <row r="12479" spans="3:3">
      <c r="C12479" s="3"/>
    </row>
    <row r="12480" spans="3:3">
      <c r="C12480" s="3"/>
    </row>
    <row r="12481" spans="3:3">
      <c r="C12481" s="3"/>
    </row>
    <row r="12482" spans="3:3">
      <c r="C12482" s="3"/>
    </row>
    <row r="12483" spans="3:3">
      <c r="C12483" s="3"/>
    </row>
    <row r="12484" spans="3:3">
      <c r="C12484" s="3"/>
    </row>
    <row r="12485" spans="3:3">
      <c r="C12485" s="3"/>
    </row>
    <row r="12486" spans="3:3">
      <c r="C12486" s="3"/>
    </row>
    <row r="12487" spans="3:3">
      <c r="C12487" s="3"/>
    </row>
    <row r="12488" spans="3:3">
      <c r="C12488" s="3"/>
    </row>
    <row r="12489" spans="3:3">
      <c r="C12489" s="3"/>
    </row>
    <row r="12490" spans="3:3">
      <c r="C12490" s="3"/>
    </row>
    <row r="12491" spans="3:3">
      <c r="C12491" s="3"/>
    </row>
    <row r="12492" spans="3:3">
      <c r="C12492" s="3"/>
    </row>
    <row r="12493" spans="3:3">
      <c r="C12493" s="3"/>
    </row>
    <row r="12494" spans="3:3">
      <c r="C12494" s="3"/>
    </row>
    <row r="12495" spans="3:3">
      <c r="C12495" s="3"/>
    </row>
    <row r="12496" spans="3:3">
      <c r="C12496" s="3"/>
    </row>
    <row r="12497" spans="3:3">
      <c r="C12497" s="3"/>
    </row>
    <row r="12498" spans="3:3">
      <c r="C12498" s="3"/>
    </row>
    <row r="12499" spans="3:3">
      <c r="C12499" s="3"/>
    </row>
    <row r="12500" spans="3:3">
      <c r="C12500" s="3"/>
    </row>
    <row r="12501" spans="3:3">
      <c r="C12501" s="3"/>
    </row>
    <row r="12502" spans="3:3">
      <c r="C12502" s="3"/>
    </row>
    <row r="12503" spans="3:3">
      <c r="C12503" s="3"/>
    </row>
    <row r="12504" spans="3:3">
      <c r="C12504" s="3"/>
    </row>
    <row r="12505" spans="3:3">
      <c r="C12505" s="3"/>
    </row>
    <row r="12506" spans="3:3">
      <c r="C12506" s="3"/>
    </row>
    <row r="12507" spans="3:3">
      <c r="C12507" s="3"/>
    </row>
    <row r="12508" spans="3:3">
      <c r="C12508" s="3"/>
    </row>
    <row r="12509" spans="3:3">
      <c r="C12509" s="3"/>
    </row>
    <row r="12510" spans="3:3">
      <c r="C12510" s="3"/>
    </row>
    <row r="12511" spans="3:3">
      <c r="C12511" s="3"/>
    </row>
    <row r="12512" spans="3:3">
      <c r="C12512" s="3"/>
    </row>
    <row r="12513" spans="3:3">
      <c r="C12513" s="3"/>
    </row>
    <row r="12514" spans="3:3">
      <c r="C12514" s="3"/>
    </row>
    <row r="12515" spans="3:3">
      <c r="C12515" s="3"/>
    </row>
    <row r="12516" spans="3:3">
      <c r="C12516" s="3"/>
    </row>
    <row r="12517" spans="3:3">
      <c r="C12517" s="3"/>
    </row>
    <row r="12518" spans="3:3">
      <c r="C12518" s="3"/>
    </row>
    <row r="12519" spans="3:3">
      <c r="C12519" s="3"/>
    </row>
    <row r="12520" spans="3:3">
      <c r="C12520" s="3"/>
    </row>
    <row r="12521" spans="3:3">
      <c r="C12521" s="3"/>
    </row>
    <row r="12522" spans="3:3">
      <c r="C12522" s="3"/>
    </row>
    <row r="12523" spans="3:3">
      <c r="C12523" s="3"/>
    </row>
    <row r="12524" spans="3:3">
      <c r="C12524" s="3"/>
    </row>
    <row r="12525" spans="3:3">
      <c r="C12525" s="3"/>
    </row>
    <row r="12526" spans="3:3">
      <c r="C12526" s="3"/>
    </row>
    <row r="12527" spans="3:3">
      <c r="C12527" s="3"/>
    </row>
    <row r="12528" spans="3:3">
      <c r="C12528" s="3"/>
    </row>
    <row r="12529" spans="3:3">
      <c r="C12529" s="3"/>
    </row>
    <row r="12530" spans="3:3">
      <c r="C12530" s="3"/>
    </row>
    <row r="12531" spans="3:3">
      <c r="C12531" s="3"/>
    </row>
    <row r="12532" spans="3:3">
      <c r="C12532" s="3"/>
    </row>
    <row r="12533" spans="3:3">
      <c r="C12533" s="3"/>
    </row>
    <row r="12534" spans="3:3">
      <c r="C12534" s="3"/>
    </row>
    <row r="12535" spans="3:3">
      <c r="C12535" s="3"/>
    </row>
    <row r="12536" spans="3:3">
      <c r="C12536" s="3"/>
    </row>
    <row r="12537" spans="3:3">
      <c r="C12537" s="3"/>
    </row>
    <row r="12538" spans="3:3">
      <c r="C12538" s="3"/>
    </row>
    <row r="12539" spans="3:3">
      <c r="C12539" s="3"/>
    </row>
    <row r="12540" spans="3:3">
      <c r="C12540" s="3"/>
    </row>
    <row r="12541" spans="3:3">
      <c r="C12541" s="3"/>
    </row>
    <row r="12542" spans="3:3">
      <c r="C12542" s="3"/>
    </row>
    <row r="12543" spans="3:3">
      <c r="C12543" s="3"/>
    </row>
    <row r="12544" spans="3:3">
      <c r="C12544" s="3"/>
    </row>
    <row r="12545" spans="3:3">
      <c r="C12545" s="3"/>
    </row>
    <row r="12546" spans="3:3">
      <c r="C12546" s="3"/>
    </row>
    <row r="12547" spans="3:3">
      <c r="C12547" s="3"/>
    </row>
    <row r="12548" spans="3:3">
      <c r="C12548" s="3"/>
    </row>
    <row r="12549" spans="3:3">
      <c r="C12549" s="3"/>
    </row>
    <row r="12550" spans="3:3">
      <c r="C12550" s="3"/>
    </row>
    <row r="12551" spans="3:3">
      <c r="C12551" s="3"/>
    </row>
    <row r="12552" spans="3:3">
      <c r="C12552" s="3"/>
    </row>
    <row r="12553" spans="3:3">
      <c r="C12553" s="3"/>
    </row>
    <row r="12554" spans="3:3">
      <c r="C12554" s="3"/>
    </row>
    <row r="12555" spans="3:3">
      <c r="C12555" s="3"/>
    </row>
    <row r="12556" spans="3:3">
      <c r="C12556" s="3"/>
    </row>
    <row r="12557" spans="3:3">
      <c r="C12557" s="3"/>
    </row>
    <row r="12558" spans="3:3">
      <c r="C12558" s="3"/>
    </row>
    <row r="12559" spans="3:3">
      <c r="C12559" s="3"/>
    </row>
    <row r="12560" spans="3:3">
      <c r="C12560" s="3"/>
    </row>
    <row r="12561" spans="3:3">
      <c r="C12561" s="3"/>
    </row>
    <row r="12562" spans="3:3">
      <c r="C12562" s="3"/>
    </row>
    <row r="12563" spans="3:3">
      <c r="C12563" s="3"/>
    </row>
    <row r="12564" spans="3:3">
      <c r="C12564" s="3"/>
    </row>
    <row r="12565" spans="3:3">
      <c r="C12565" s="3"/>
    </row>
    <row r="12566" spans="3:3">
      <c r="C12566" s="3"/>
    </row>
    <row r="12567" spans="3:3">
      <c r="C12567" s="3"/>
    </row>
    <row r="12568" spans="3:3">
      <c r="C12568" s="3"/>
    </row>
    <row r="12569" spans="3:3">
      <c r="C12569" s="3"/>
    </row>
    <row r="12570" spans="3:3">
      <c r="C12570" s="3"/>
    </row>
    <row r="12571" spans="3:3">
      <c r="C12571" s="3"/>
    </row>
    <row r="12572" spans="3:3">
      <c r="C12572" s="3"/>
    </row>
    <row r="12573" spans="3:3">
      <c r="C12573" s="3"/>
    </row>
    <row r="12574" spans="3:3">
      <c r="C12574" s="3"/>
    </row>
    <row r="12575" spans="3:3">
      <c r="C12575" s="3"/>
    </row>
    <row r="12576" spans="3:3">
      <c r="C12576" s="3"/>
    </row>
    <row r="12577" spans="3:3">
      <c r="C12577" s="3"/>
    </row>
    <row r="12578" spans="3:3">
      <c r="C12578" s="3"/>
    </row>
    <row r="12579" spans="3:3">
      <c r="C12579" s="3"/>
    </row>
    <row r="12580" spans="3:3">
      <c r="C12580" s="3"/>
    </row>
    <row r="12581" spans="3:3">
      <c r="C12581" s="3"/>
    </row>
    <row r="12582" spans="3:3">
      <c r="C12582" s="3"/>
    </row>
    <row r="12583" spans="3:3">
      <c r="C12583" s="3"/>
    </row>
    <row r="12584" spans="3:3">
      <c r="C12584" s="3"/>
    </row>
    <row r="12585" spans="3:3">
      <c r="C12585" s="3"/>
    </row>
    <row r="12586" spans="3:3">
      <c r="C12586" s="3"/>
    </row>
    <row r="12587" spans="3:3">
      <c r="C12587" s="3"/>
    </row>
    <row r="12588" spans="3:3">
      <c r="C12588" s="3"/>
    </row>
    <row r="12589" spans="3:3">
      <c r="C12589" s="3"/>
    </row>
    <row r="12590" spans="3:3">
      <c r="C12590" s="3"/>
    </row>
    <row r="12591" spans="3:3">
      <c r="C12591" s="3"/>
    </row>
    <row r="12592" spans="3:3">
      <c r="C12592" s="3"/>
    </row>
    <row r="12593" spans="3:3">
      <c r="C12593" s="3"/>
    </row>
    <row r="12594" spans="3:3">
      <c r="C12594" s="3"/>
    </row>
    <row r="12595" spans="3:3">
      <c r="C12595" s="3"/>
    </row>
    <row r="12596" spans="3:3">
      <c r="C12596" s="3"/>
    </row>
    <row r="12597" spans="3:3">
      <c r="C12597" s="3"/>
    </row>
    <row r="12598" spans="3:3">
      <c r="C12598" s="3"/>
    </row>
    <row r="12599" spans="3:3">
      <c r="C12599" s="3"/>
    </row>
    <row r="12600" spans="3:3">
      <c r="C12600" s="3"/>
    </row>
    <row r="12601" spans="3:3">
      <c r="C12601" s="3"/>
    </row>
    <row r="12602" spans="3:3">
      <c r="C12602" s="3"/>
    </row>
    <row r="12603" spans="3:3">
      <c r="C12603" s="3"/>
    </row>
    <row r="12604" spans="3:3">
      <c r="C12604" s="3"/>
    </row>
    <row r="12605" spans="3:3">
      <c r="C12605" s="3"/>
    </row>
    <row r="12606" spans="3:3">
      <c r="C12606" s="3"/>
    </row>
    <row r="12607" spans="3:3">
      <c r="C12607" s="3"/>
    </row>
    <row r="12608" spans="3:3">
      <c r="C12608" s="3"/>
    </row>
    <row r="12609" spans="3:3">
      <c r="C12609" s="3"/>
    </row>
    <row r="12610" spans="3:3">
      <c r="C12610" s="3"/>
    </row>
    <row r="12611" spans="3:3">
      <c r="C12611" s="3"/>
    </row>
    <row r="12612" spans="3:3">
      <c r="C12612" s="3"/>
    </row>
    <row r="12613" spans="3:3">
      <c r="C12613" s="3"/>
    </row>
    <row r="12614" spans="3:3">
      <c r="C12614" s="3"/>
    </row>
    <row r="12615" spans="3:3">
      <c r="C12615" s="3"/>
    </row>
    <row r="12616" spans="3:3">
      <c r="C12616" s="3"/>
    </row>
    <row r="12617" spans="3:3">
      <c r="C12617" s="3"/>
    </row>
    <row r="12618" spans="3:3">
      <c r="C12618" s="3"/>
    </row>
    <row r="12619" spans="3:3">
      <c r="C12619" s="3"/>
    </row>
    <row r="12620" spans="3:3">
      <c r="C12620" s="3"/>
    </row>
    <row r="12621" spans="3:3">
      <c r="C12621" s="3"/>
    </row>
    <row r="12622" spans="3:3">
      <c r="C12622" s="3"/>
    </row>
    <row r="12623" spans="3:3">
      <c r="C12623" s="3"/>
    </row>
    <row r="12624" spans="3:3">
      <c r="C12624" s="3"/>
    </row>
    <row r="12625" spans="3:3">
      <c r="C12625" s="3"/>
    </row>
    <row r="12626" spans="3:3">
      <c r="C12626" s="3"/>
    </row>
    <row r="12627" spans="3:3">
      <c r="C12627" s="3"/>
    </row>
    <row r="12628" spans="3:3">
      <c r="C12628" s="3"/>
    </row>
    <row r="12629" spans="3:3">
      <c r="C12629" s="3"/>
    </row>
    <row r="12630" spans="3:3">
      <c r="C12630" s="3"/>
    </row>
    <row r="12631" spans="3:3">
      <c r="C12631" s="3"/>
    </row>
    <row r="12632" spans="3:3">
      <c r="C12632" s="3"/>
    </row>
    <row r="12633" spans="3:3">
      <c r="C12633" s="3"/>
    </row>
    <row r="12634" spans="3:3">
      <c r="C12634" s="3"/>
    </row>
    <row r="12635" spans="3:3">
      <c r="C12635" s="3"/>
    </row>
    <row r="12636" spans="3:3">
      <c r="C12636" s="3"/>
    </row>
    <row r="12637" spans="3:3">
      <c r="C12637" s="3"/>
    </row>
    <row r="12638" spans="3:3">
      <c r="C12638" s="3"/>
    </row>
    <row r="12639" spans="3:3">
      <c r="C12639" s="3"/>
    </row>
    <row r="12640" spans="3:3">
      <c r="C12640" s="3"/>
    </row>
    <row r="12641" spans="3:3">
      <c r="C12641" s="3"/>
    </row>
    <row r="12642" spans="3:3">
      <c r="C12642" s="3"/>
    </row>
    <row r="12643" spans="3:3">
      <c r="C12643" s="3"/>
    </row>
    <row r="12644" spans="3:3">
      <c r="C12644" s="3"/>
    </row>
    <row r="12645" spans="3:3">
      <c r="C12645" s="3"/>
    </row>
    <row r="12646" spans="3:3">
      <c r="C12646" s="3"/>
    </row>
    <row r="12647" spans="3:3">
      <c r="C12647" s="3"/>
    </row>
    <row r="12648" spans="3:3">
      <c r="C12648" s="3"/>
    </row>
    <row r="12649" spans="3:3">
      <c r="C12649" s="3"/>
    </row>
    <row r="12650" spans="3:3">
      <c r="C12650" s="3"/>
    </row>
    <row r="12651" spans="3:3">
      <c r="C12651" s="3"/>
    </row>
    <row r="12652" spans="3:3">
      <c r="C12652" s="3"/>
    </row>
    <row r="12653" spans="3:3">
      <c r="C12653" s="3"/>
    </row>
    <row r="12654" spans="3:3">
      <c r="C12654" s="3"/>
    </row>
    <row r="12655" spans="3:3">
      <c r="C12655" s="3"/>
    </row>
    <row r="12656" spans="3:3">
      <c r="C12656" s="3"/>
    </row>
    <row r="12657" spans="3:3">
      <c r="C12657" s="3"/>
    </row>
    <row r="12658" spans="3:3">
      <c r="C12658" s="3"/>
    </row>
    <row r="12659" spans="3:3">
      <c r="C12659" s="3"/>
    </row>
    <row r="12660" spans="3:3">
      <c r="C12660" s="3"/>
    </row>
    <row r="12661" spans="3:3">
      <c r="C12661" s="3"/>
    </row>
    <row r="12662" spans="3:3">
      <c r="C12662" s="3"/>
    </row>
    <row r="12663" spans="3:3">
      <c r="C12663" s="3"/>
    </row>
    <row r="12664" spans="3:3">
      <c r="C12664" s="3"/>
    </row>
    <row r="12665" spans="3:3">
      <c r="C12665" s="3"/>
    </row>
    <row r="12666" spans="3:3">
      <c r="C12666" s="3"/>
    </row>
    <row r="12667" spans="3:3">
      <c r="C12667" s="3"/>
    </row>
    <row r="12668" spans="3:3">
      <c r="C12668" s="3"/>
    </row>
    <row r="12669" spans="3:3">
      <c r="C12669" s="3"/>
    </row>
    <row r="12670" spans="3:3">
      <c r="C12670" s="3"/>
    </row>
    <row r="12671" spans="3:3">
      <c r="C12671" s="3"/>
    </row>
    <row r="12672" spans="3:3">
      <c r="C12672" s="3"/>
    </row>
    <row r="12673" spans="3:3">
      <c r="C12673" s="3"/>
    </row>
    <row r="12674" spans="3:3">
      <c r="C12674" s="3"/>
    </row>
    <row r="12675" spans="3:3">
      <c r="C12675" s="3"/>
    </row>
    <row r="12676" spans="3:3">
      <c r="C12676" s="3"/>
    </row>
    <row r="12677" spans="3:3">
      <c r="C12677" s="3"/>
    </row>
    <row r="12678" spans="3:3">
      <c r="C12678" s="3"/>
    </row>
    <row r="12679" spans="3:3">
      <c r="C12679" s="3"/>
    </row>
    <row r="12680" spans="3:3">
      <c r="C12680" s="3"/>
    </row>
    <row r="12681" spans="3:3">
      <c r="C12681" s="3"/>
    </row>
    <row r="12682" spans="3:3">
      <c r="C12682" s="3"/>
    </row>
    <row r="12683" spans="3:3">
      <c r="C12683" s="3"/>
    </row>
    <row r="12684" spans="3:3">
      <c r="C12684" s="3"/>
    </row>
    <row r="12685" spans="3:3">
      <c r="C12685" s="3"/>
    </row>
    <row r="12686" spans="3:3">
      <c r="C12686" s="3"/>
    </row>
    <row r="12687" spans="3:3">
      <c r="C12687" s="3"/>
    </row>
    <row r="12688" spans="3:3">
      <c r="C12688" s="3"/>
    </row>
    <row r="12689" spans="3:3">
      <c r="C12689" s="3"/>
    </row>
    <row r="12690" spans="3:3">
      <c r="C12690" s="3"/>
    </row>
    <row r="12691" spans="3:3">
      <c r="C12691" s="3"/>
    </row>
    <row r="12692" spans="3:3">
      <c r="C12692" s="3"/>
    </row>
    <row r="12693" spans="3:3">
      <c r="C12693" s="3"/>
    </row>
    <row r="12694" spans="3:3">
      <c r="C12694" s="3"/>
    </row>
    <row r="12695" spans="3:3">
      <c r="C12695" s="3"/>
    </row>
    <row r="12696" spans="3:3">
      <c r="C12696" s="3"/>
    </row>
    <row r="12697" spans="3:3">
      <c r="C12697" s="3"/>
    </row>
    <row r="12698" spans="3:3">
      <c r="C12698" s="3"/>
    </row>
    <row r="12699" spans="3:3">
      <c r="C12699" s="3"/>
    </row>
    <row r="12700" spans="3:3">
      <c r="C12700" s="3"/>
    </row>
    <row r="12701" spans="3:3">
      <c r="C12701" s="3"/>
    </row>
    <row r="12702" spans="3:3">
      <c r="C12702" s="3"/>
    </row>
    <row r="12703" spans="3:3">
      <c r="C12703" s="3"/>
    </row>
    <row r="12704" spans="3:3">
      <c r="C12704" s="3"/>
    </row>
    <row r="12705" spans="3:3">
      <c r="C12705" s="3"/>
    </row>
    <row r="12706" spans="3:3">
      <c r="C12706" s="3"/>
    </row>
    <row r="12707" spans="3:3">
      <c r="C12707" s="3"/>
    </row>
    <row r="12708" spans="3:3">
      <c r="C12708" s="3"/>
    </row>
    <row r="12709" spans="3:3">
      <c r="C12709" s="3"/>
    </row>
    <row r="12710" spans="3:3">
      <c r="C12710" s="3"/>
    </row>
    <row r="12711" spans="3:3">
      <c r="C12711" s="3"/>
    </row>
    <row r="12712" spans="3:3">
      <c r="C12712" s="3"/>
    </row>
    <row r="12713" spans="3:3">
      <c r="C12713" s="3"/>
    </row>
    <row r="12714" spans="3:3">
      <c r="C12714" s="3"/>
    </row>
    <row r="12715" spans="3:3">
      <c r="C12715" s="3"/>
    </row>
    <row r="12716" spans="3:3">
      <c r="C12716" s="3"/>
    </row>
    <row r="12717" spans="3:3">
      <c r="C12717" s="3"/>
    </row>
    <row r="12718" spans="3:3">
      <c r="C12718" s="3"/>
    </row>
    <row r="12719" spans="3:3">
      <c r="C12719" s="3"/>
    </row>
    <row r="12720" spans="3:3">
      <c r="C12720" s="3"/>
    </row>
    <row r="12721" spans="3:3">
      <c r="C12721" s="3"/>
    </row>
    <row r="12722" spans="3:3">
      <c r="C12722" s="3"/>
    </row>
    <row r="12723" spans="3:3">
      <c r="C12723" s="3"/>
    </row>
    <row r="12724" spans="3:3">
      <c r="C12724" s="3"/>
    </row>
    <row r="12725" spans="3:3">
      <c r="C12725" s="3"/>
    </row>
    <row r="12726" spans="3:3">
      <c r="C12726" s="3"/>
    </row>
    <row r="12727" spans="3:3">
      <c r="C12727" s="3"/>
    </row>
    <row r="12728" spans="3:3">
      <c r="C12728" s="3"/>
    </row>
    <row r="12729" spans="3:3">
      <c r="C12729" s="3"/>
    </row>
    <row r="12730" spans="3:3">
      <c r="C12730" s="3"/>
    </row>
    <row r="12731" spans="3:3">
      <c r="C12731" s="3"/>
    </row>
    <row r="12732" spans="3:3">
      <c r="C12732" s="3"/>
    </row>
    <row r="12733" spans="3:3">
      <c r="C12733" s="3"/>
    </row>
    <row r="12734" spans="3:3">
      <c r="C12734" s="3"/>
    </row>
    <row r="12735" spans="3:3">
      <c r="C12735" s="3"/>
    </row>
    <row r="12736" spans="3:3">
      <c r="C12736" s="3"/>
    </row>
    <row r="12737" spans="3:3">
      <c r="C12737" s="3"/>
    </row>
    <row r="12738" spans="3:3">
      <c r="C12738" s="3"/>
    </row>
    <row r="12739" spans="3:3">
      <c r="C12739" s="3"/>
    </row>
    <row r="12740" spans="3:3">
      <c r="C12740" s="3"/>
    </row>
    <row r="12741" spans="3:3">
      <c r="C12741" s="3"/>
    </row>
    <row r="12742" spans="3:3">
      <c r="C12742" s="3"/>
    </row>
    <row r="12743" spans="3:3">
      <c r="C12743" s="3"/>
    </row>
    <row r="12744" spans="3:3">
      <c r="C12744" s="3"/>
    </row>
    <row r="12745" spans="3:3">
      <c r="C12745" s="3"/>
    </row>
    <row r="12746" spans="3:3">
      <c r="C12746" s="3"/>
    </row>
    <row r="12747" spans="3:3">
      <c r="C12747" s="3"/>
    </row>
    <row r="12748" spans="3:3">
      <c r="C12748" s="3"/>
    </row>
    <row r="12749" spans="3:3">
      <c r="C12749" s="3"/>
    </row>
    <row r="12750" spans="3:3">
      <c r="C12750" s="3"/>
    </row>
    <row r="12751" spans="3:3">
      <c r="C12751" s="3"/>
    </row>
    <row r="12752" spans="3:3">
      <c r="C12752" s="3"/>
    </row>
    <row r="12753" spans="3:3">
      <c r="C12753" s="3"/>
    </row>
    <row r="12754" spans="3:3">
      <c r="C12754" s="3"/>
    </row>
    <row r="12755" spans="3:3">
      <c r="C12755" s="3"/>
    </row>
    <row r="12756" spans="3:3">
      <c r="C12756" s="3"/>
    </row>
    <row r="12757" spans="3:3">
      <c r="C12757" s="3"/>
    </row>
    <row r="12758" spans="3:3">
      <c r="C12758" s="3"/>
    </row>
    <row r="12759" spans="3:3">
      <c r="C12759" s="3"/>
    </row>
    <row r="12760" spans="3:3">
      <c r="C12760" s="3"/>
    </row>
    <row r="12761" spans="3:3">
      <c r="C12761" s="3"/>
    </row>
    <row r="12762" spans="3:3">
      <c r="C12762" s="3"/>
    </row>
    <row r="12763" spans="3:3">
      <c r="C12763" s="3"/>
    </row>
    <row r="12764" spans="3:3">
      <c r="C12764" s="3"/>
    </row>
    <row r="12765" spans="3:3">
      <c r="C12765" s="3"/>
    </row>
    <row r="12766" spans="3:3">
      <c r="C12766" s="3"/>
    </row>
    <row r="12767" spans="3:3">
      <c r="C12767" s="3"/>
    </row>
    <row r="12768" spans="3:3">
      <c r="C12768" s="3"/>
    </row>
    <row r="12769" spans="3:3">
      <c r="C12769" s="3"/>
    </row>
    <row r="12770" spans="3:3">
      <c r="C12770" s="3"/>
    </row>
    <row r="12771" spans="3:3">
      <c r="C12771" s="3"/>
    </row>
    <row r="12772" spans="3:3">
      <c r="C12772" s="3"/>
    </row>
    <row r="12773" spans="3:3">
      <c r="C12773" s="3"/>
    </row>
    <row r="12774" spans="3:3">
      <c r="C12774" s="3"/>
    </row>
    <row r="12775" spans="3:3">
      <c r="C12775" s="3"/>
    </row>
    <row r="12776" spans="3:3">
      <c r="C12776" s="3"/>
    </row>
    <row r="12777" spans="3:3">
      <c r="C12777" s="3"/>
    </row>
    <row r="12778" spans="3:3">
      <c r="C12778" s="3"/>
    </row>
    <row r="12779" spans="3:3">
      <c r="C12779" s="3"/>
    </row>
    <row r="12780" spans="3:3">
      <c r="C12780" s="3"/>
    </row>
    <row r="12781" spans="3:3">
      <c r="C12781" s="3"/>
    </row>
    <row r="12782" spans="3:3">
      <c r="C12782" s="3"/>
    </row>
    <row r="12783" spans="3:3">
      <c r="C12783" s="3"/>
    </row>
    <row r="12784" spans="3:3">
      <c r="C12784" s="3"/>
    </row>
    <row r="12785" spans="3:3">
      <c r="C12785" s="3"/>
    </row>
    <row r="12786" spans="3:3">
      <c r="C12786" s="3"/>
    </row>
    <row r="12787" spans="3:3">
      <c r="C12787" s="3"/>
    </row>
    <row r="12788" spans="3:3">
      <c r="C12788" s="3"/>
    </row>
    <row r="12789" spans="3:3">
      <c r="C12789" s="3"/>
    </row>
    <row r="12790" spans="3:3">
      <c r="C12790" s="3"/>
    </row>
    <row r="12791" spans="3:3">
      <c r="C12791" s="3"/>
    </row>
    <row r="12792" spans="3:3">
      <c r="C12792" s="3"/>
    </row>
    <row r="12793" spans="3:3">
      <c r="C12793" s="3"/>
    </row>
    <row r="12794" spans="3:3">
      <c r="C12794" s="3"/>
    </row>
    <row r="12795" spans="3:3">
      <c r="C12795" s="3"/>
    </row>
    <row r="12796" spans="3:3">
      <c r="C12796" s="3"/>
    </row>
    <row r="12797" spans="3:3">
      <c r="C12797" s="3"/>
    </row>
    <row r="12798" spans="3:3">
      <c r="C12798" s="3"/>
    </row>
    <row r="12799" spans="3:3">
      <c r="C12799" s="3"/>
    </row>
    <row r="12800" spans="3:3">
      <c r="C12800" s="3"/>
    </row>
    <row r="12801" spans="3:3">
      <c r="C12801" s="3"/>
    </row>
    <row r="12802" spans="3:3">
      <c r="C12802" s="3"/>
    </row>
    <row r="12803" spans="3:3">
      <c r="C12803" s="3"/>
    </row>
    <row r="12804" spans="3:3">
      <c r="C12804" s="3"/>
    </row>
    <row r="12805" spans="3:3">
      <c r="C12805" s="3"/>
    </row>
    <row r="12806" spans="3:3">
      <c r="C12806" s="3"/>
    </row>
    <row r="12807" spans="3:3">
      <c r="C12807" s="3"/>
    </row>
    <row r="12808" spans="3:3">
      <c r="C12808" s="3"/>
    </row>
    <row r="12809" spans="3:3">
      <c r="C12809" s="3"/>
    </row>
    <row r="12810" spans="3:3">
      <c r="C12810" s="3"/>
    </row>
    <row r="12811" spans="3:3">
      <c r="C12811" s="3"/>
    </row>
    <row r="12812" spans="3:3">
      <c r="C12812" s="3"/>
    </row>
    <row r="12813" spans="3:3">
      <c r="C12813" s="3"/>
    </row>
    <row r="12814" spans="3:3">
      <c r="C12814" s="3"/>
    </row>
    <row r="12815" spans="3:3">
      <c r="C12815" s="3"/>
    </row>
    <row r="12816" spans="3:3">
      <c r="C12816" s="3"/>
    </row>
    <row r="12817" spans="3:3">
      <c r="C12817" s="3"/>
    </row>
    <row r="12818" spans="3:3">
      <c r="C12818" s="3"/>
    </row>
    <row r="12819" spans="3:3">
      <c r="C12819" s="3"/>
    </row>
    <row r="12820" spans="3:3">
      <c r="C12820" s="3"/>
    </row>
    <row r="12821" spans="3:3">
      <c r="C12821" s="3"/>
    </row>
    <row r="12822" spans="3:3">
      <c r="C12822" s="3"/>
    </row>
    <row r="12823" spans="3:3">
      <c r="C12823" s="3"/>
    </row>
    <row r="12824" spans="3:3">
      <c r="C12824" s="3"/>
    </row>
    <row r="12825" spans="3:3">
      <c r="C12825" s="3"/>
    </row>
    <row r="12826" spans="3:3">
      <c r="C12826" s="3"/>
    </row>
    <row r="12827" spans="3:3">
      <c r="C12827" s="3"/>
    </row>
    <row r="12828" spans="3:3">
      <c r="C12828" s="3"/>
    </row>
    <row r="12829" spans="3:3">
      <c r="C12829" s="3"/>
    </row>
    <row r="12830" spans="3:3">
      <c r="C12830" s="3"/>
    </row>
    <row r="12831" spans="3:3">
      <c r="C12831" s="3"/>
    </row>
    <row r="12832" spans="3:3">
      <c r="C12832" s="3"/>
    </row>
    <row r="12833" spans="3:3">
      <c r="C12833" s="3"/>
    </row>
    <row r="12834" spans="3:3">
      <c r="C12834" s="3"/>
    </row>
    <row r="12835" spans="3:3">
      <c r="C12835" s="3"/>
    </row>
    <row r="12836" spans="3:3">
      <c r="C12836" s="3"/>
    </row>
    <row r="12837" spans="3:3">
      <c r="C12837" s="3"/>
    </row>
    <row r="12838" spans="3:3">
      <c r="C12838" s="3"/>
    </row>
    <row r="12839" spans="3:3">
      <c r="C12839" s="3"/>
    </row>
    <row r="12840" spans="3:3">
      <c r="C12840" s="3"/>
    </row>
    <row r="12841" spans="3:3">
      <c r="C12841" s="3"/>
    </row>
    <row r="12842" spans="3:3">
      <c r="C12842" s="3"/>
    </row>
    <row r="12843" spans="3:3">
      <c r="C12843" s="3"/>
    </row>
    <row r="12844" spans="3:3">
      <c r="C12844" s="3"/>
    </row>
    <row r="12845" spans="3:3">
      <c r="C12845" s="3"/>
    </row>
    <row r="12846" spans="3:3">
      <c r="C12846" s="3"/>
    </row>
    <row r="12847" spans="3:3">
      <c r="C12847" s="3"/>
    </row>
    <row r="12848" spans="3:3">
      <c r="C12848" s="3"/>
    </row>
    <row r="12849" spans="3:3">
      <c r="C12849" s="3"/>
    </row>
    <row r="12850" spans="3:3">
      <c r="C12850" s="3"/>
    </row>
    <row r="12851" spans="3:3">
      <c r="C12851" s="3"/>
    </row>
    <row r="12852" spans="3:3">
      <c r="C12852" s="3"/>
    </row>
    <row r="12853" spans="3:3">
      <c r="C12853" s="3"/>
    </row>
    <row r="12854" spans="3:3">
      <c r="C12854" s="3"/>
    </row>
    <row r="12855" spans="3:3">
      <c r="C12855" s="3"/>
    </row>
    <row r="12856" spans="3:3">
      <c r="C12856" s="3"/>
    </row>
    <row r="12857" spans="3:3">
      <c r="C12857" s="3"/>
    </row>
    <row r="12858" spans="3:3">
      <c r="C12858" s="3"/>
    </row>
    <row r="12859" spans="3:3">
      <c r="C12859" s="3"/>
    </row>
    <row r="12860" spans="3:3">
      <c r="C12860" s="3"/>
    </row>
    <row r="12861" spans="3:3">
      <c r="C12861" s="3"/>
    </row>
    <row r="12862" spans="3:3">
      <c r="C12862" s="3"/>
    </row>
    <row r="12863" spans="3:3">
      <c r="C12863" s="3"/>
    </row>
    <row r="12864" spans="3:3">
      <c r="C12864" s="3"/>
    </row>
    <row r="12865" spans="3:3">
      <c r="C12865" s="3"/>
    </row>
    <row r="12866" spans="3:3">
      <c r="C12866" s="3"/>
    </row>
    <row r="12867" spans="3:3">
      <c r="C12867" s="3"/>
    </row>
    <row r="12868" spans="3:3">
      <c r="C12868" s="3"/>
    </row>
    <row r="12869" spans="3:3">
      <c r="C12869" s="3"/>
    </row>
    <row r="12870" spans="3:3">
      <c r="C12870" s="3"/>
    </row>
    <row r="12871" spans="3:3">
      <c r="C12871" s="3"/>
    </row>
    <row r="12872" spans="3:3">
      <c r="C12872" s="3"/>
    </row>
    <row r="12873" spans="3:3">
      <c r="C12873" s="3"/>
    </row>
    <row r="12874" spans="3:3">
      <c r="C12874" s="3"/>
    </row>
    <row r="12875" spans="3:3">
      <c r="C12875" s="3"/>
    </row>
    <row r="12876" spans="3:3">
      <c r="C12876" s="3"/>
    </row>
    <row r="12877" spans="3:3">
      <c r="C12877" s="3"/>
    </row>
    <row r="12878" spans="3:3">
      <c r="C12878" s="3"/>
    </row>
    <row r="12879" spans="3:3">
      <c r="C12879" s="3"/>
    </row>
    <row r="12880" spans="3:3">
      <c r="C12880" s="3"/>
    </row>
    <row r="12881" spans="3:3">
      <c r="C12881" s="3"/>
    </row>
    <row r="12882" spans="3:3">
      <c r="C12882" s="3"/>
    </row>
    <row r="12883" spans="3:3">
      <c r="C12883" s="3"/>
    </row>
    <row r="12884" spans="3:3">
      <c r="C12884" s="3"/>
    </row>
    <row r="12885" spans="3:3">
      <c r="C12885" s="3"/>
    </row>
    <row r="12886" spans="3:3">
      <c r="C12886" s="3"/>
    </row>
    <row r="12887" spans="3:3">
      <c r="C12887" s="3"/>
    </row>
    <row r="12888" spans="3:3">
      <c r="C12888" s="3"/>
    </row>
    <row r="12889" spans="3:3">
      <c r="C12889" s="3"/>
    </row>
    <row r="12890" spans="3:3">
      <c r="C12890" s="3"/>
    </row>
    <row r="12891" spans="3:3">
      <c r="C12891" s="3"/>
    </row>
    <row r="12892" spans="3:3">
      <c r="C12892" s="3"/>
    </row>
    <row r="12893" spans="3:3">
      <c r="C12893" s="3"/>
    </row>
    <row r="12894" spans="3:3">
      <c r="C12894" s="3"/>
    </row>
    <row r="12895" spans="3:3">
      <c r="C12895" s="3"/>
    </row>
    <row r="12896" spans="3:3">
      <c r="C12896" s="3"/>
    </row>
    <row r="12897" spans="3:3">
      <c r="C12897" s="3"/>
    </row>
    <row r="12898" spans="3:3">
      <c r="C12898" s="3"/>
    </row>
    <row r="12899" spans="3:3">
      <c r="C12899" s="3"/>
    </row>
    <row r="12900" spans="3:3">
      <c r="C12900" s="3"/>
    </row>
    <row r="12901" spans="3:3">
      <c r="C12901" s="3"/>
    </row>
    <row r="12902" spans="3:3">
      <c r="C12902" s="3"/>
    </row>
    <row r="12903" spans="3:3">
      <c r="C12903" s="3"/>
    </row>
    <row r="12904" spans="3:3">
      <c r="C12904" s="3"/>
    </row>
    <row r="12905" spans="3:3">
      <c r="C12905" s="3"/>
    </row>
    <row r="12906" spans="3:3">
      <c r="C12906" s="3"/>
    </row>
    <row r="12907" spans="3:3">
      <c r="C12907" s="3"/>
    </row>
    <row r="12908" spans="3:3">
      <c r="C12908" s="3"/>
    </row>
    <row r="12909" spans="3:3">
      <c r="C12909" s="3"/>
    </row>
    <row r="12910" spans="3:3">
      <c r="C12910" s="3"/>
    </row>
    <row r="12911" spans="3:3">
      <c r="C12911" s="3"/>
    </row>
    <row r="12912" spans="3:3">
      <c r="C12912" s="3"/>
    </row>
    <row r="12913" spans="3:3">
      <c r="C12913" s="3"/>
    </row>
    <row r="12914" spans="3:3">
      <c r="C12914" s="3"/>
    </row>
    <row r="12915" spans="3:3">
      <c r="C12915" s="3"/>
    </row>
    <row r="12916" spans="3:3">
      <c r="C12916" s="3"/>
    </row>
    <row r="12917" spans="3:3">
      <c r="C12917" s="3"/>
    </row>
    <row r="12918" spans="3:3">
      <c r="C12918" s="3"/>
    </row>
    <row r="12919" spans="3:3">
      <c r="C12919" s="3"/>
    </row>
    <row r="12920" spans="3:3">
      <c r="C12920" s="3"/>
    </row>
    <row r="12921" spans="3:3">
      <c r="C12921" s="3"/>
    </row>
    <row r="12922" spans="3:3">
      <c r="C12922" s="3"/>
    </row>
    <row r="12923" spans="3:3">
      <c r="C12923" s="3"/>
    </row>
    <row r="12924" spans="3:3">
      <c r="C12924" s="3"/>
    </row>
    <row r="12925" spans="3:3">
      <c r="C12925" s="3"/>
    </row>
    <row r="12926" spans="3:3">
      <c r="C12926" s="3"/>
    </row>
    <row r="12927" spans="3:3">
      <c r="C12927" s="3"/>
    </row>
    <row r="12928" spans="3:3">
      <c r="C12928" s="3"/>
    </row>
    <row r="12929" spans="3:3">
      <c r="C12929" s="3"/>
    </row>
    <row r="12930" spans="3:3">
      <c r="C12930" s="3"/>
    </row>
    <row r="12931" spans="3:3">
      <c r="C12931" s="3"/>
    </row>
    <row r="12932" spans="3:3">
      <c r="C12932" s="3"/>
    </row>
    <row r="12933" spans="3:3">
      <c r="C12933" s="3"/>
    </row>
    <row r="12934" spans="3:3">
      <c r="C12934" s="3"/>
    </row>
    <row r="12935" spans="3:3">
      <c r="C12935" s="3"/>
    </row>
    <row r="12936" spans="3:3">
      <c r="C12936" s="3"/>
    </row>
    <row r="12937" spans="3:3">
      <c r="C12937" s="3"/>
    </row>
    <row r="12938" spans="3:3">
      <c r="C12938" s="3"/>
    </row>
    <row r="12939" spans="3:3">
      <c r="C12939" s="3"/>
    </row>
    <row r="12940" spans="3:3">
      <c r="C12940" s="3"/>
    </row>
    <row r="12941" spans="3:3">
      <c r="C12941" s="3"/>
    </row>
    <row r="12942" spans="3:3">
      <c r="C12942" s="3"/>
    </row>
    <row r="12943" spans="3:3">
      <c r="C12943" s="3"/>
    </row>
    <row r="12944" spans="3:3">
      <c r="C12944" s="3"/>
    </row>
    <row r="12945" spans="3:3">
      <c r="C12945" s="3"/>
    </row>
    <row r="12946" spans="3:3">
      <c r="C12946" s="3"/>
    </row>
    <row r="12947" spans="3:3">
      <c r="C12947" s="3"/>
    </row>
    <row r="12948" spans="3:3">
      <c r="C12948" s="3"/>
    </row>
    <row r="12949" spans="3:3">
      <c r="C12949" s="3"/>
    </row>
    <row r="12950" spans="3:3">
      <c r="C12950" s="3"/>
    </row>
    <row r="12951" spans="3:3">
      <c r="C12951" s="3"/>
    </row>
    <row r="12952" spans="3:3">
      <c r="C12952" s="3"/>
    </row>
    <row r="12953" spans="3:3">
      <c r="C12953" s="3"/>
    </row>
    <row r="12954" spans="3:3">
      <c r="C12954" s="3"/>
    </row>
    <row r="12955" spans="3:3">
      <c r="C12955" s="3"/>
    </row>
    <row r="12956" spans="3:3">
      <c r="C12956" s="3"/>
    </row>
    <row r="12957" spans="3:3">
      <c r="C12957" s="3"/>
    </row>
    <row r="12958" spans="3:3">
      <c r="C12958" s="3"/>
    </row>
    <row r="12959" spans="3:3">
      <c r="C12959" s="3"/>
    </row>
    <row r="12960" spans="3:3">
      <c r="C12960" s="3"/>
    </row>
    <row r="12961" spans="3:3">
      <c r="C12961" s="3"/>
    </row>
    <row r="12962" spans="3:3">
      <c r="C12962" s="3"/>
    </row>
    <row r="12963" spans="3:3">
      <c r="C12963" s="3"/>
    </row>
    <row r="12964" spans="3:3">
      <c r="C12964" s="3"/>
    </row>
    <row r="12965" spans="3:3">
      <c r="C12965" s="3"/>
    </row>
    <row r="12966" spans="3:3">
      <c r="C12966" s="3"/>
    </row>
    <row r="12967" spans="3:3">
      <c r="C12967" s="3"/>
    </row>
    <row r="12968" spans="3:3">
      <c r="C12968" s="3"/>
    </row>
    <row r="12969" spans="3:3">
      <c r="C12969" s="3"/>
    </row>
    <row r="12970" spans="3:3">
      <c r="C12970" s="3"/>
    </row>
    <row r="12971" spans="3:3">
      <c r="C12971" s="3"/>
    </row>
    <row r="12972" spans="3:3">
      <c r="C12972" s="3"/>
    </row>
    <row r="12973" spans="3:3">
      <c r="C12973" s="3"/>
    </row>
    <row r="12974" spans="3:3">
      <c r="C12974" s="3"/>
    </row>
    <row r="12975" spans="3:3">
      <c r="C12975" s="3"/>
    </row>
    <row r="12976" spans="3:3">
      <c r="C12976" s="3"/>
    </row>
    <row r="12977" spans="3:3">
      <c r="C12977" s="3"/>
    </row>
    <row r="12978" spans="3:3">
      <c r="C12978" s="3"/>
    </row>
    <row r="12979" spans="3:3">
      <c r="C12979" s="3"/>
    </row>
    <row r="12980" spans="3:3">
      <c r="C12980" s="3"/>
    </row>
    <row r="12981" spans="3:3">
      <c r="C12981" s="3"/>
    </row>
    <row r="12982" spans="3:3">
      <c r="C12982" s="3"/>
    </row>
    <row r="12983" spans="3:3">
      <c r="C12983" s="3"/>
    </row>
    <row r="12984" spans="3:3">
      <c r="C12984" s="3"/>
    </row>
    <row r="12985" spans="3:3">
      <c r="C12985" s="3"/>
    </row>
    <row r="12986" spans="3:3">
      <c r="C12986" s="3"/>
    </row>
    <row r="12987" spans="3:3">
      <c r="C12987" s="3"/>
    </row>
    <row r="12988" spans="3:3">
      <c r="C12988" s="3"/>
    </row>
    <row r="12989" spans="3:3">
      <c r="C12989" s="3"/>
    </row>
    <row r="12990" spans="3:3">
      <c r="C12990" s="3"/>
    </row>
    <row r="12991" spans="3:3">
      <c r="C12991" s="3"/>
    </row>
    <row r="12992" spans="3:3">
      <c r="C12992" s="3"/>
    </row>
    <row r="12993" spans="3:3">
      <c r="C12993" s="3"/>
    </row>
    <row r="12994" spans="3:3">
      <c r="C12994" s="3"/>
    </row>
    <row r="12995" spans="3:3">
      <c r="C12995" s="3"/>
    </row>
    <row r="12996" spans="3:3">
      <c r="C12996" s="3"/>
    </row>
    <row r="12997" spans="3:3">
      <c r="C12997" s="3"/>
    </row>
    <row r="12998" spans="3:3">
      <c r="C12998" s="3"/>
    </row>
    <row r="12999" spans="3:3">
      <c r="C12999" s="3"/>
    </row>
    <row r="13000" spans="3:3">
      <c r="C13000" s="3"/>
    </row>
    <row r="13001" spans="3:3">
      <c r="C13001" s="3"/>
    </row>
    <row r="13002" spans="3:3">
      <c r="C13002" s="3"/>
    </row>
    <row r="13003" spans="3:3">
      <c r="C13003" s="3"/>
    </row>
    <row r="13004" spans="3:3">
      <c r="C13004" s="3"/>
    </row>
    <row r="13005" spans="3:3">
      <c r="C13005" s="3"/>
    </row>
    <row r="13006" spans="3:3">
      <c r="C13006" s="3"/>
    </row>
    <row r="13007" spans="3:3">
      <c r="C13007" s="3"/>
    </row>
    <row r="13008" spans="3:3">
      <c r="C13008" s="3"/>
    </row>
    <row r="13009" spans="3:3">
      <c r="C13009" s="3"/>
    </row>
    <row r="13010" spans="3:3">
      <c r="C13010" s="3"/>
    </row>
    <row r="13011" spans="3:3">
      <c r="C13011" s="3"/>
    </row>
    <row r="13012" spans="3:3">
      <c r="C13012" s="3"/>
    </row>
    <row r="13013" spans="3:3">
      <c r="C13013" s="3"/>
    </row>
    <row r="13014" spans="3:3">
      <c r="C13014" s="3"/>
    </row>
    <row r="13015" spans="3:3">
      <c r="C13015" s="3"/>
    </row>
    <row r="13016" spans="3:3">
      <c r="C13016" s="3"/>
    </row>
    <row r="13017" spans="3:3">
      <c r="C13017" s="3"/>
    </row>
    <row r="13018" spans="3:3">
      <c r="C13018" s="3"/>
    </row>
    <row r="13019" spans="3:3">
      <c r="C13019" s="3"/>
    </row>
    <row r="13020" spans="3:3">
      <c r="C13020" s="3"/>
    </row>
    <row r="13021" spans="3:3">
      <c r="C13021" s="3"/>
    </row>
    <row r="13022" spans="3:3">
      <c r="C13022" s="3"/>
    </row>
    <row r="13023" spans="3:3">
      <c r="C13023" s="3"/>
    </row>
    <row r="13024" spans="3:3">
      <c r="C13024" s="3"/>
    </row>
    <row r="13025" spans="3:3">
      <c r="C13025" s="3"/>
    </row>
    <row r="13026" spans="3:3">
      <c r="C13026" s="3"/>
    </row>
    <row r="13027" spans="3:3">
      <c r="C13027" s="3"/>
    </row>
    <row r="13028" spans="3:3">
      <c r="C13028" s="3"/>
    </row>
    <row r="13029" spans="3:3">
      <c r="C13029" s="3"/>
    </row>
    <row r="13030" spans="3:3">
      <c r="C13030" s="3"/>
    </row>
    <row r="13031" spans="3:3">
      <c r="C13031" s="3"/>
    </row>
    <row r="13032" spans="3:3">
      <c r="C13032" s="3"/>
    </row>
    <row r="13033" spans="3:3">
      <c r="C13033" s="3"/>
    </row>
    <row r="13034" spans="3:3">
      <c r="C13034" s="3"/>
    </row>
    <row r="13035" spans="3:3">
      <c r="C13035" s="3"/>
    </row>
    <row r="13036" spans="3:3">
      <c r="C13036" s="3"/>
    </row>
    <row r="13037" spans="3:3">
      <c r="C13037" s="3"/>
    </row>
    <row r="13038" spans="3:3">
      <c r="C13038" s="3"/>
    </row>
    <row r="13039" spans="3:3">
      <c r="C13039" s="3"/>
    </row>
    <row r="13040" spans="3:3">
      <c r="C13040" s="3"/>
    </row>
    <row r="13041" spans="3:3">
      <c r="C13041" s="3"/>
    </row>
    <row r="13042" spans="3:3">
      <c r="C13042" s="3"/>
    </row>
    <row r="13043" spans="3:3">
      <c r="C13043" s="3"/>
    </row>
    <row r="13044" spans="3:3">
      <c r="C13044" s="3"/>
    </row>
    <row r="13045" spans="3:3">
      <c r="C13045" s="3"/>
    </row>
    <row r="13046" spans="3:3">
      <c r="C13046" s="3"/>
    </row>
    <row r="13047" spans="3:3">
      <c r="C13047" s="3"/>
    </row>
    <row r="13048" spans="3:3">
      <c r="C13048" s="3"/>
    </row>
    <row r="13049" spans="3:3">
      <c r="C13049" s="3"/>
    </row>
    <row r="13050" spans="3:3">
      <c r="C13050" s="3"/>
    </row>
    <row r="13051" spans="3:3">
      <c r="C13051" s="3"/>
    </row>
    <row r="13052" spans="3:3">
      <c r="C13052" s="3"/>
    </row>
    <row r="13053" spans="3:3">
      <c r="C13053" s="3"/>
    </row>
    <row r="13054" spans="3:3">
      <c r="C13054" s="3"/>
    </row>
    <row r="13055" spans="3:3">
      <c r="C13055" s="3"/>
    </row>
    <row r="13056" spans="3:3">
      <c r="C13056" s="3"/>
    </row>
    <row r="13057" spans="3:3">
      <c r="C13057" s="3"/>
    </row>
    <row r="13058" spans="3:3">
      <c r="C13058" s="3"/>
    </row>
    <row r="13059" spans="3:3">
      <c r="C13059" s="3"/>
    </row>
    <row r="13060" spans="3:3">
      <c r="C13060" s="3"/>
    </row>
    <row r="13061" spans="3:3">
      <c r="C13061" s="3"/>
    </row>
    <row r="13062" spans="3:3">
      <c r="C13062" s="3"/>
    </row>
    <row r="13063" spans="3:3">
      <c r="C13063" s="3"/>
    </row>
    <row r="13064" spans="3:3">
      <c r="C13064" s="3"/>
    </row>
    <row r="13065" spans="3:3">
      <c r="C13065" s="3"/>
    </row>
    <row r="13066" spans="3:3">
      <c r="C13066" s="3"/>
    </row>
    <row r="13067" spans="3:3">
      <c r="C13067" s="3"/>
    </row>
    <row r="13068" spans="3:3">
      <c r="C13068" s="3"/>
    </row>
    <row r="13069" spans="3:3">
      <c r="C13069" s="3"/>
    </row>
    <row r="13070" spans="3:3">
      <c r="C13070" s="3"/>
    </row>
    <row r="13071" spans="3:3">
      <c r="C13071" s="3"/>
    </row>
    <row r="13072" spans="3:3">
      <c r="C13072" s="3"/>
    </row>
    <row r="13073" spans="3:3">
      <c r="C13073" s="3"/>
    </row>
    <row r="13074" spans="3:3">
      <c r="C13074" s="3"/>
    </row>
    <row r="13075" spans="3:3">
      <c r="C13075" s="3"/>
    </row>
    <row r="13076" spans="3:3">
      <c r="C13076" s="3"/>
    </row>
    <row r="13077" spans="3:3">
      <c r="C13077" s="3"/>
    </row>
    <row r="13078" spans="3:3">
      <c r="C13078" s="3"/>
    </row>
    <row r="13079" spans="3:3">
      <c r="C13079" s="3"/>
    </row>
    <row r="13080" spans="3:3">
      <c r="C13080" s="3"/>
    </row>
    <row r="13081" spans="3:3">
      <c r="C13081" s="3"/>
    </row>
    <row r="13082" spans="3:3">
      <c r="C13082" s="3"/>
    </row>
    <row r="13083" spans="3:3">
      <c r="C13083" s="3"/>
    </row>
    <row r="13084" spans="3:3">
      <c r="C13084" s="3"/>
    </row>
    <row r="13085" spans="3:3">
      <c r="C13085" s="3"/>
    </row>
    <row r="13086" spans="3:3">
      <c r="C13086" s="3"/>
    </row>
    <row r="13087" spans="3:3">
      <c r="C13087" s="3"/>
    </row>
    <row r="13088" spans="3:3">
      <c r="C13088" s="3"/>
    </row>
    <row r="13089" spans="3:3">
      <c r="C13089" s="3"/>
    </row>
    <row r="13090" spans="3:3">
      <c r="C13090" s="3"/>
    </row>
    <row r="13091" spans="3:3">
      <c r="C13091" s="3"/>
    </row>
    <row r="13092" spans="3:3">
      <c r="C13092" s="3"/>
    </row>
    <row r="13093" spans="3:3">
      <c r="C13093" s="3"/>
    </row>
    <row r="13094" spans="3:3">
      <c r="C13094" s="3"/>
    </row>
    <row r="13095" spans="3:3">
      <c r="C13095" s="3"/>
    </row>
    <row r="13096" spans="3:3">
      <c r="C13096" s="3"/>
    </row>
    <row r="13097" spans="3:3">
      <c r="C13097" s="3"/>
    </row>
    <row r="13098" spans="3:3">
      <c r="C13098" s="3"/>
    </row>
    <row r="13099" spans="3:3">
      <c r="C13099" s="3"/>
    </row>
    <row r="13100" spans="3:3">
      <c r="C13100" s="3"/>
    </row>
    <row r="13101" spans="3:3">
      <c r="C13101" s="3"/>
    </row>
    <row r="13102" spans="3:3">
      <c r="C13102" s="3"/>
    </row>
    <row r="13103" spans="3:3">
      <c r="C13103" s="3"/>
    </row>
    <row r="13104" spans="3:3">
      <c r="C13104" s="3"/>
    </row>
    <row r="13105" spans="3:3">
      <c r="C13105" s="3"/>
    </row>
    <row r="13106" spans="3:3">
      <c r="C13106" s="3"/>
    </row>
    <row r="13107" spans="3:3">
      <c r="C13107" s="3"/>
    </row>
    <row r="13108" spans="3:3">
      <c r="C13108" s="3"/>
    </row>
    <row r="13109" spans="3:3">
      <c r="C13109" s="3"/>
    </row>
    <row r="13110" spans="3:3">
      <c r="C13110" s="3"/>
    </row>
    <row r="13111" spans="3:3">
      <c r="C13111" s="3"/>
    </row>
    <row r="13112" spans="3:3">
      <c r="C13112" s="3"/>
    </row>
    <row r="13113" spans="3:3">
      <c r="C13113" s="3"/>
    </row>
    <row r="13114" spans="3:3">
      <c r="C13114" s="3"/>
    </row>
    <row r="13115" spans="3:3">
      <c r="C13115" s="3"/>
    </row>
    <row r="13116" spans="3:3">
      <c r="C13116" s="3"/>
    </row>
    <row r="13117" spans="3:3">
      <c r="C13117" s="3"/>
    </row>
    <row r="13118" spans="3:3">
      <c r="C13118" s="3"/>
    </row>
    <row r="13119" spans="3:3">
      <c r="C13119" s="3"/>
    </row>
    <row r="13120" spans="3:3">
      <c r="C13120" s="3"/>
    </row>
    <row r="13121" spans="3:3">
      <c r="C13121" s="3"/>
    </row>
    <row r="13122" spans="3:3">
      <c r="C13122" s="3"/>
    </row>
    <row r="13123" spans="3:3">
      <c r="C13123" s="3"/>
    </row>
    <row r="13124" spans="3:3">
      <c r="C13124" s="3"/>
    </row>
    <row r="13125" spans="3:3">
      <c r="C13125" s="3"/>
    </row>
    <row r="13126" spans="3:3">
      <c r="C13126" s="3"/>
    </row>
    <row r="13127" spans="3:3">
      <c r="C13127" s="3"/>
    </row>
    <row r="13128" spans="3:3">
      <c r="C13128" s="3"/>
    </row>
    <row r="13129" spans="3:3">
      <c r="C13129" s="3"/>
    </row>
    <row r="13130" spans="3:3">
      <c r="C13130" s="3"/>
    </row>
    <row r="13131" spans="3:3">
      <c r="C13131" s="3"/>
    </row>
    <row r="13132" spans="3:3">
      <c r="C13132" s="3"/>
    </row>
    <row r="13133" spans="3:3">
      <c r="C13133" s="3"/>
    </row>
    <row r="13134" spans="3:3">
      <c r="C13134" s="3"/>
    </row>
    <row r="13135" spans="3:3">
      <c r="C13135" s="3"/>
    </row>
    <row r="13136" spans="3:3">
      <c r="C13136" s="3"/>
    </row>
    <row r="13137" spans="3:3">
      <c r="C13137" s="3"/>
    </row>
    <row r="13138" spans="3:3">
      <c r="C13138" s="3"/>
    </row>
    <row r="13139" spans="3:3">
      <c r="C13139" s="3"/>
    </row>
    <row r="13140" spans="3:3">
      <c r="C13140" s="3"/>
    </row>
    <row r="13141" spans="3:3">
      <c r="C13141" s="3"/>
    </row>
    <row r="13142" spans="3:3">
      <c r="C13142" s="3"/>
    </row>
    <row r="13143" spans="3:3">
      <c r="C13143" s="3"/>
    </row>
    <row r="13144" spans="3:3">
      <c r="C13144" s="3"/>
    </row>
    <row r="13145" spans="3:3">
      <c r="C13145" s="3"/>
    </row>
    <row r="13146" spans="3:3">
      <c r="C13146" s="3"/>
    </row>
    <row r="13147" spans="3:3">
      <c r="C13147" s="3"/>
    </row>
    <row r="13148" spans="3:3">
      <c r="C13148" s="3"/>
    </row>
    <row r="13149" spans="3:3">
      <c r="C13149" s="3"/>
    </row>
    <row r="13150" spans="3:3">
      <c r="C13150" s="3"/>
    </row>
    <row r="13151" spans="3:3">
      <c r="C13151" s="3"/>
    </row>
    <row r="13152" spans="3:3">
      <c r="C13152" s="3"/>
    </row>
    <row r="13153" spans="3:3">
      <c r="C13153" s="3"/>
    </row>
    <row r="13154" spans="3:3">
      <c r="C13154" s="3"/>
    </row>
    <row r="13155" spans="3:3">
      <c r="C13155" s="3"/>
    </row>
    <row r="13156" spans="3:3">
      <c r="C13156" s="3"/>
    </row>
    <row r="13157" spans="3:3">
      <c r="C13157" s="3"/>
    </row>
    <row r="13158" spans="3:3">
      <c r="C13158" s="3"/>
    </row>
    <row r="13159" spans="3:3">
      <c r="C13159" s="3"/>
    </row>
    <row r="13160" spans="3:3">
      <c r="C13160" s="3"/>
    </row>
    <row r="13161" spans="3:3">
      <c r="C13161" s="3"/>
    </row>
    <row r="13162" spans="3:3">
      <c r="C13162" s="3"/>
    </row>
    <row r="13163" spans="3:3">
      <c r="C13163" s="3"/>
    </row>
    <row r="13164" spans="3:3">
      <c r="C13164" s="3"/>
    </row>
    <row r="13165" spans="3:3">
      <c r="C13165" s="3"/>
    </row>
    <row r="13166" spans="3:3">
      <c r="C13166" s="3"/>
    </row>
    <row r="13167" spans="3:3">
      <c r="C13167" s="3"/>
    </row>
    <row r="13168" spans="3:3">
      <c r="C13168" s="3"/>
    </row>
    <row r="13169" spans="3:3">
      <c r="C13169" s="3"/>
    </row>
    <row r="13170" spans="3:3">
      <c r="C13170" s="3"/>
    </row>
    <row r="13171" spans="3:3">
      <c r="C13171" s="3"/>
    </row>
    <row r="13172" spans="3:3">
      <c r="C13172" s="3"/>
    </row>
    <row r="13173" spans="3:3">
      <c r="C13173" s="3"/>
    </row>
    <row r="13174" spans="3:3">
      <c r="C13174" s="3"/>
    </row>
    <row r="13175" spans="3:3">
      <c r="C13175" s="3"/>
    </row>
    <row r="13176" spans="3:3">
      <c r="C13176" s="3"/>
    </row>
    <row r="13177" spans="3:3">
      <c r="C13177" s="3"/>
    </row>
    <row r="13178" spans="3:3">
      <c r="C13178" s="3"/>
    </row>
    <row r="13179" spans="3:3">
      <c r="C13179" s="3"/>
    </row>
    <row r="13180" spans="3:3">
      <c r="C13180" s="3"/>
    </row>
    <row r="13181" spans="3:3">
      <c r="C13181" s="3"/>
    </row>
    <row r="13182" spans="3:3">
      <c r="C13182" s="3"/>
    </row>
    <row r="13183" spans="3:3">
      <c r="C13183" s="3"/>
    </row>
    <row r="13184" spans="3:3">
      <c r="C13184" s="3"/>
    </row>
    <row r="13185" spans="3:3">
      <c r="C13185" s="3"/>
    </row>
    <row r="13186" spans="3:3">
      <c r="C13186" s="3"/>
    </row>
    <row r="13187" spans="3:3">
      <c r="C13187" s="3"/>
    </row>
    <row r="13188" spans="3:3">
      <c r="C13188" s="3"/>
    </row>
    <row r="13189" spans="3:3">
      <c r="C13189" s="3"/>
    </row>
    <row r="13190" spans="3:3">
      <c r="C13190" s="3"/>
    </row>
    <row r="13191" spans="3:3">
      <c r="C13191" s="3"/>
    </row>
    <row r="13192" spans="3:3">
      <c r="C13192" s="3"/>
    </row>
    <row r="13193" spans="3:3">
      <c r="C13193" s="3"/>
    </row>
    <row r="13194" spans="3:3">
      <c r="C13194" s="3"/>
    </row>
    <row r="13195" spans="3:3">
      <c r="C13195" s="3"/>
    </row>
    <row r="13196" spans="3:3">
      <c r="C13196" s="3"/>
    </row>
    <row r="13197" spans="3:3">
      <c r="C13197" s="3"/>
    </row>
    <row r="13198" spans="3:3">
      <c r="C13198" s="3"/>
    </row>
    <row r="13199" spans="3:3">
      <c r="C13199" s="3"/>
    </row>
    <row r="13200" spans="3:3">
      <c r="C13200" s="3"/>
    </row>
    <row r="13201" spans="3:3">
      <c r="C13201" s="3"/>
    </row>
    <row r="13202" spans="3:3">
      <c r="C13202" s="3"/>
    </row>
    <row r="13203" spans="3:3">
      <c r="C13203" s="3"/>
    </row>
    <row r="13204" spans="3:3">
      <c r="C13204" s="3"/>
    </row>
    <row r="13205" spans="3:3">
      <c r="C13205" s="3"/>
    </row>
    <row r="13206" spans="3:3">
      <c r="C13206" s="3"/>
    </row>
    <row r="13207" spans="3:3">
      <c r="C13207" s="3"/>
    </row>
    <row r="13208" spans="3:3">
      <c r="C13208" s="3"/>
    </row>
    <row r="13209" spans="3:3">
      <c r="C13209" s="3"/>
    </row>
    <row r="13210" spans="3:3">
      <c r="C13210" s="3"/>
    </row>
    <row r="13211" spans="3:3">
      <c r="C13211" s="3"/>
    </row>
    <row r="13212" spans="3:3">
      <c r="C13212" s="3"/>
    </row>
    <row r="13213" spans="3:3">
      <c r="C13213" s="3"/>
    </row>
    <row r="13214" spans="3:3">
      <c r="C13214" s="3"/>
    </row>
    <row r="13215" spans="3:3">
      <c r="C13215" s="3"/>
    </row>
    <row r="13216" spans="3:3">
      <c r="C13216" s="3"/>
    </row>
    <row r="13217" spans="3:3">
      <c r="C13217" s="3"/>
    </row>
    <row r="13218" spans="3:3">
      <c r="C13218" s="3"/>
    </row>
    <row r="13219" spans="3:3">
      <c r="C13219" s="3"/>
    </row>
    <row r="13220" spans="3:3">
      <c r="C13220" s="3"/>
    </row>
    <row r="13221" spans="3:3">
      <c r="C13221" s="3"/>
    </row>
    <row r="13222" spans="3:3">
      <c r="C13222" s="3"/>
    </row>
    <row r="13223" spans="3:3">
      <c r="C13223" s="3"/>
    </row>
    <row r="13224" spans="3:3">
      <c r="C13224" s="3"/>
    </row>
    <row r="13225" spans="3:3">
      <c r="C13225" s="3"/>
    </row>
    <row r="13226" spans="3:3">
      <c r="C13226" s="3"/>
    </row>
    <row r="13227" spans="3:3">
      <c r="C13227" s="3"/>
    </row>
    <row r="13228" spans="3:3">
      <c r="C13228" s="3"/>
    </row>
    <row r="13229" spans="3:3">
      <c r="C13229" s="3"/>
    </row>
    <row r="13230" spans="3:3">
      <c r="C13230" s="3"/>
    </row>
    <row r="13231" spans="3:3">
      <c r="C13231" s="3"/>
    </row>
    <row r="13232" spans="3:3">
      <c r="C13232" s="3"/>
    </row>
    <row r="13233" spans="3:3">
      <c r="C13233" s="3"/>
    </row>
    <row r="13234" spans="3:3">
      <c r="C13234" s="3"/>
    </row>
    <row r="13235" spans="3:3">
      <c r="C13235" s="3"/>
    </row>
    <row r="13236" spans="3:3">
      <c r="C13236" s="3"/>
    </row>
    <row r="13237" spans="3:3">
      <c r="C13237" s="3"/>
    </row>
    <row r="13238" spans="3:3">
      <c r="C13238" s="3"/>
    </row>
    <row r="13239" spans="3:3">
      <c r="C13239" s="3"/>
    </row>
    <row r="13240" spans="3:3">
      <c r="C13240" s="3"/>
    </row>
    <row r="13241" spans="3:3">
      <c r="C13241" s="3"/>
    </row>
    <row r="13242" spans="3:3">
      <c r="C13242" s="3"/>
    </row>
    <row r="13243" spans="3:3">
      <c r="C13243" s="3"/>
    </row>
    <row r="13244" spans="3:3">
      <c r="C13244" s="3"/>
    </row>
    <row r="13245" spans="3:3">
      <c r="C13245" s="3"/>
    </row>
    <row r="13246" spans="3:3">
      <c r="C13246" s="3"/>
    </row>
    <row r="13247" spans="3:3">
      <c r="C13247" s="3"/>
    </row>
    <row r="13248" spans="3:3">
      <c r="C13248" s="3"/>
    </row>
    <row r="13249" spans="3:3">
      <c r="C13249" s="3"/>
    </row>
    <row r="13250" spans="3:3">
      <c r="C13250" s="3"/>
    </row>
    <row r="13251" spans="3:3">
      <c r="C13251" s="3"/>
    </row>
    <row r="13252" spans="3:3">
      <c r="C13252" s="3"/>
    </row>
    <row r="13253" spans="3:3">
      <c r="C13253" s="3"/>
    </row>
    <row r="13254" spans="3:3">
      <c r="C13254" s="3"/>
    </row>
    <row r="13255" spans="3:3">
      <c r="C13255" s="3"/>
    </row>
    <row r="13256" spans="3:3">
      <c r="C13256" s="3"/>
    </row>
    <row r="13257" spans="3:3">
      <c r="C13257" s="3"/>
    </row>
    <row r="13258" spans="3:3">
      <c r="C13258" s="3"/>
    </row>
    <row r="13259" spans="3:3">
      <c r="C13259" s="3"/>
    </row>
    <row r="13260" spans="3:3">
      <c r="C13260" s="3"/>
    </row>
    <row r="13261" spans="3:3">
      <c r="C13261" s="3"/>
    </row>
    <row r="13262" spans="3:3">
      <c r="C13262" s="3"/>
    </row>
    <row r="13263" spans="3:3">
      <c r="C13263" s="3"/>
    </row>
    <row r="13264" spans="3:3">
      <c r="C13264" s="3"/>
    </row>
    <row r="13265" spans="3:3">
      <c r="C13265" s="3"/>
    </row>
    <row r="13266" spans="3:3">
      <c r="C13266" s="3"/>
    </row>
    <row r="13267" spans="3:3">
      <c r="C13267" s="3"/>
    </row>
    <row r="13268" spans="3:3">
      <c r="C13268" s="3"/>
    </row>
    <row r="13269" spans="3:3">
      <c r="C13269" s="3"/>
    </row>
    <row r="13270" spans="3:3">
      <c r="C13270" s="3"/>
    </row>
    <row r="13271" spans="3:3">
      <c r="C13271" s="3"/>
    </row>
    <row r="13272" spans="3:3">
      <c r="C13272" s="3"/>
    </row>
    <row r="13273" spans="3:3">
      <c r="C13273" s="3"/>
    </row>
    <row r="13274" spans="3:3">
      <c r="C13274" s="3"/>
    </row>
    <row r="13275" spans="3:3">
      <c r="C13275" s="3"/>
    </row>
    <row r="13276" spans="3:3">
      <c r="C13276" s="3"/>
    </row>
    <row r="13277" spans="3:3">
      <c r="C13277" s="3"/>
    </row>
    <row r="13278" spans="3:3">
      <c r="C13278" s="3"/>
    </row>
    <row r="13279" spans="3:3">
      <c r="C13279" s="3"/>
    </row>
    <row r="13280" spans="3:3">
      <c r="C13280" s="3"/>
    </row>
    <row r="13281" spans="3:3">
      <c r="C13281" s="3"/>
    </row>
    <row r="13282" spans="3:3">
      <c r="C13282" s="3"/>
    </row>
    <row r="13283" spans="3:3">
      <c r="C13283" s="3"/>
    </row>
    <row r="13284" spans="3:3">
      <c r="C13284" s="3"/>
    </row>
    <row r="13285" spans="3:3">
      <c r="C13285" s="3"/>
    </row>
    <row r="13286" spans="3:3">
      <c r="C13286" s="3"/>
    </row>
    <row r="13287" spans="3:3">
      <c r="C13287" s="3"/>
    </row>
    <row r="13288" spans="3:3">
      <c r="C13288" s="3"/>
    </row>
    <row r="13289" spans="3:3">
      <c r="C13289" s="3"/>
    </row>
    <row r="13290" spans="3:3">
      <c r="C13290" s="3"/>
    </row>
    <row r="13291" spans="3:3">
      <c r="C13291" s="3"/>
    </row>
    <row r="13292" spans="3:3">
      <c r="C13292" s="3"/>
    </row>
    <row r="13293" spans="3:3">
      <c r="C13293" s="3"/>
    </row>
    <row r="13294" spans="3:3">
      <c r="C13294" s="3"/>
    </row>
    <row r="13295" spans="3:3">
      <c r="C13295" s="3"/>
    </row>
    <row r="13296" spans="3:3">
      <c r="C13296" s="3"/>
    </row>
    <row r="13297" spans="3:3">
      <c r="C13297" s="3"/>
    </row>
    <row r="13298" spans="3:3">
      <c r="C13298" s="3"/>
    </row>
    <row r="13299" spans="3:3">
      <c r="C13299" s="3"/>
    </row>
    <row r="13300" spans="3:3">
      <c r="C13300" s="3"/>
    </row>
    <row r="13301" spans="3:3">
      <c r="C13301" s="3"/>
    </row>
    <row r="13302" spans="3:3">
      <c r="C13302" s="3"/>
    </row>
    <row r="13303" spans="3:3">
      <c r="C13303" s="3"/>
    </row>
    <row r="13304" spans="3:3">
      <c r="C13304" s="3"/>
    </row>
    <row r="13305" spans="3:3">
      <c r="C13305" s="3"/>
    </row>
    <row r="13306" spans="3:3">
      <c r="C13306" s="3"/>
    </row>
    <row r="13307" spans="3:3">
      <c r="C13307" s="3"/>
    </row>
    <row r="13308" spans="3:3">
      <c r="C13308" s="3"/>
    </row>
    <row r="13309" spans="3:3">
      <c r="C13309" s="3"/>
    </row>
    <row r="13310" spans="3:3">
      <c r="C13310" s="3"/>
    </row>
    <row r="13311" spans="3:3">
      <c r="C13311" s="3"/>
    </row>
    <row r="13312" spans="3:3">
      <c r="C13312" s="3"/>
    </row>
    <row r="13313" spans="3:3">
      <c r="C13313" s="3"/>
    </row>
    <row r="13314" spans="3:3">
      <c r="C13314" s="3"/>
    </row>
    <row r="13315" spans="3:3">
      <c r="C13315" s="3"/>
    </row>
    <row r="13316" spans="3:3">
      <c r="C13316" s="3"/>
    </row>
    <row r="13317" spans="3:3">
      <c r="C13317" s="3"/>
    </row>
    <row r="13318" spans="3:3">
      <c r="C13318" s="3"/>
    </row>
    <row r="13319" spans="3:3">
      <c r="C13319" s="3"/>
    </row>
    <row r="13320" spans="3:3">
      <c r="C13320" s="3"/>
    </row>
    <row r="13321" spans="3:3">
      <c r="C13321" s="3"/>
    </row>
    <row r="13322" spans="3:3">
      <c r="C13322" s="3"/>
    </row>
    <row r="13323" spans="3:3">
      <c r="C13323" s="3"/>
    </row>
    <row r="13324" spans="3:3">
      <c r="C13324" s="3"/>
    </row>
    <row r="13325" spans="3:3">
      <c r="C13325" s="3"/>
    </row>
    <row r="13326" spans="3:3">
      <c r="C13326" s="3"/>
    </row>
    <row r="13327" spans="3:3">
      <c r="C13327" s="3"/>
    </row>
    <row r="13328" spans="3:3">
      <c r="C13328" s="3"/>
    </row>
    <row r="13329" spans="3:3">
      <c r="C13329" s="3"/>
    </row>
    <row r="13330" spans="3:3">
      <c r="C13330" s="3"/>
    </row>
    <row r="13331" spans="3:3">
      <c r="C13331" s="3"/>
    </row>
    <row r="13332" spans="3:3">
      <c r="C13332" s="3"/>
    </row>
    <row r="13333" spans="3:3">
      <c r="C13333" s="3"/>
    </row>
    <row r="13334" spans="3:3">
      <c r="C13334" s="3"/>
    </row>
    <row r="13335" spans="3:3">
      <c r="C13335" s="3"/>
    </row>
    <row r="13336" spans="3:3">
      <c r="C13336" s="3"/>
    </row>
    <row r="13337" spans="3:3">
      <c r="C13337" s="3"/>
    </row>
    <row r="13338" spans="3:3">
      <c r="C13338" s="3"/>
    </row>
    <row r="13339" spans="3:3">
      <c r="C13339" s="3"/>
    </row>
    <row r="13340" spans="3:3">
      <c r="C13340" s="3"/>
    </row>
    <row r="13341" spans="3:3">
      <c r="C13341" s="3"/>
    </row>
    <row r="13342" spans="3:3">
      <c r="C13342" s="3"/>
    </row>
    <row r="13343" spans="3:3">
      <c r="C13343" s="3"/>
    </row>
    <row r="13344" spans="3:3">
      <c r="C13344" s="3"/>
    </row>
    <row r="13345" spans="3:3">
      <c r="C13345" s="3"/>
    </row>
    <row r="13346" spans="3:3">
      <c r="C13346" s="3"/>
    </row>
    <row r="13347" spans="3:3">
      <c r="C13347" s="3"/>
    </row>
    <row r="13348" spans="3:3">
      <c r="C13348" s="3"/>
    </row>
    <row r="13349" spans="3:3">
      <c r="C13349" s="3"/>
    </row>
    <row r="13350" spans="3:3">
      <c r="C13350" s="3"/>
    </row>
    <row r="13351" spans="3:3">
      <c r="C13351" s="3"/>
    </row>
    <row r="13352" spans="3:3">
      <c r="C13352" s="3"/>
    </row>
    <row r="13353" spans="3:3">
      <c r="C13353" s="3"/>
    </row>
    <row r="13354" spans="3:3">
      <c r="C13354" s="3"/>
    </row>
    <row r="13355" spans="3:3">
      <c r="C13355" s="3"/>
    </row>
    <row r="13356" spans="3:3">
      <c r="C13356" s="3"/>
    </row>
    <row r="13357" spans="3:3">
      <c r="C13357" s="3"/>
    </row>
    <row r="13358" spans="3:3">
      <c r="C13358" s="3"/>
    </row>
    <row r="13359" spans="3:3">
      <c r="C13359" s="3"/>
    </row>
    <row r="13360" spans="3:3">
      <c r="C13360" s="3"/>
    </row>
    <row r="13361" spans="3:3">
      <c r="C13361" s="3"/>
    </row>
    <row r="13362" spans="3:3">
      <c r="C13362" s="3"/>
    </row>
    <row r="13363" spans="3:3">
      <c r="C13363" s="3"/>
    </row>
    <row r="13364" spans="3:3">
      <c r="C13364" s="3"/>
    </row>
    <row r="13365" spans="3:3">
      <c r="C13365" s="3"/>
    </row>
    <row r="13366" spans="3:3">
      <c r="C13366" s="3"/>
    </row>
    <row r="13367" spans="3:3">
      <c r="C13367" s="3"/>
    </row>
    <row r="13368" spans="3:3">
      <c r="C13368" s="3"/>
    </row>
    <row r="13369" spans="3:3">
      <c r="C13369" s="3"/>
    </row>
    <row r="13370" spans="3:3">
      <c r="C13370" s="3"/>
    </row>
    <row r="13371" spans="3:3">
      <c r="C13371" s="3"/>
    </row>
    <row r="13372" spans="3:3">
      <c r="C13372" s="3"/>
    </row>
    <row r="13373" spans="3:3">
      <c r="C13373" s="3"/>
    </row>
    <row r="13374" spans="3:3">
      <c r="C13374" s="3"/>
    </row>
    <row r="13375" spans="3:3">
      <c r="C13375" s="3"/>
    </row>
    <row r="13376" spans="3:3">
      <c r="C13376" s="3"/>
    </row>
    <row r="13377" spans="3:3">
      <c r="C13377" s="3"/>
    </row>
    <row r="13378" spans="3:3">
      <c r="C13378" s="3"/>
    </row>
    <row r="13379" spans="3:3">
      <c r="C13379" s="3"/>
    </row>
    <row r="13380" spans="3:3">
      <c r="C13380" s="3"/>
    </row>
    <row r="13381" spans="3:3">
      <c r="C13381" s="3"/>
    </row>
    <row r="13382" spans="3:3">
      <c r="C13382" s="3"/>
    </row>
    <row r="13383" spans="3:3">
      <c r="C13383" s="3"/>
    </row>
    <row r="13384" spans="3:3">
      <c r="C13384" s="3"/>
    </row>
    <row r="13385" spans="3:3">
      <c r="C13385" s="3"/>
    </row>
    <row r="13386" spans="3:3">
      <c r="C13386" s="3"/>
    </row>
    <row r="13387" spans="3:3">
      <c r="C13387" s="3"/>
    </row>
    <row r="13388" spans="3:3">
      <c r="C13388" s="3"/>
    </row>
    <row r="13389" spans="3:3">
      <c r="C13389" s="3"/>
    </row>
    <row r="13390" spans="3:3">
      <c r="C13390" s="3"/>
    </row>
    <row r="13391" spans="3:3">
      <c r="C13391" s="3"/>
    </row>
    <row r="13392" spans="3:3">
      <c r="C13392" s="3"/>
    </row>
    <row r="13393" spans="3:3">
      <c r="C13393" s="3"/>
    </row>
    <row r="13394" spans="3:3">
      <c r="C13394" s="3"/>
    </row>
    <row r="13395" spans="3:3">
      <c r="C13395" s="3"/>
    </row>
    <row r="13396" spans="3:3">
      <c r="C13396" s="3"/>
    </row>
    <row r="13397" spans="3:3">
      <c r="C13397" s="3"/>
    </row>
    <row r="13398" spans="3:3">
      <c r="C13398" s="3"/>
    </row>
    <row r="13399" spans="3:3">
      <c r="C13399" s="3"/>
    </row>
    <row r="13400" spans="3:3">
      <c r="C13400" s="3"/>
    </row>
    <row r="13401" spans="3:3">
      <c r="C13401" s="3"/>
    </row>
    <row r="13402" spans="3:3">
      <c r="C13402" s="3"/>
    </row>
    <row r="13403" spans="3:3">
      <c r="C13403" s="3"/>
    </row>
    <row r="13404" spans="3:3">
      <c r="C13404" s="3"/>
    </row>
    <row r="13405" spans="3:3">
      <c r="C13405" s="3"/>
    </row>
    <row r="13406" spans="3:3">
      <c r="C13406" s="3"/>
    </row>
    <row r="13407" spans="3:3">
      <c r="C13407" s="3"/>
    </row>
    <row r="13408" spans="3:3">
      <c r="C13408" s="3"/>
    </row>
    <row r="13409" spans="3:3">
      <c r="C13409" s="3"/>
    </row>
    <row r="13410" spans="3:3">
      <c r="C13410" s="3"/>
    </row>
    <row r="13411" spans="3:3">
      <c r="C13411" s="3"/>
    </row>
    <row r="13412" spans="3:3">
      <c r="C13412" s="3"/>
    </row>
    <row r="13413" spans="3:3">
      <c r="C13413" s="3"/>
    </row>
    <row r="13414" spans="3:3">
      <c r="C13414" s="3"/>
    </row>
    <row r="13415" spans="3:3">
      <c r="C13415" s="3"/>
    </row>
    <row r="13416" spans="3:3">
      <c r="C13416" s="3"/>
    </row>
    <row r="13417" spans="3:3">
      <c r="C13417" s="3"/>
    </row>
    <row r="13418" spans="3:3">
      <c r="C13418" s="3"/>
    </row>
    <row r="13419" spans="3:3">
      <c r="C13419" s="3"/>
    </row>
    <row r="13420" spans="3:3">
      <c r="C13420" s="3"/>
    </row>
    <row r="13421" spans="3:3">
      <c r="C13421" s="3"/>
    </row>
    <row r="13422" spans="3:3">
      <c r="C13422" s="3"/>
    </row>
    <row r="13423" spans="3:3">
      <c r="C13423" s="3"/>
    </row>
    <row r="13424" spans="3:3">
      <c r="C13424" s="3"/>
    </row>
    <row r="13425" spans="3:3">
      <c r="C13425" s="3"/>
    </row>
    <row r="13426" spans="3:3">
      <c r="C13426" s="3"/>
    </row>
    <row r="13427" spans="3:3">
      <c r="C13427" s="3"/>
    </row>
    <row r="13428" spans="3:3">
      <c r="C13428" s="3"/>
    </row>
    <row r="13429" spans="3:3">
      <c r="C13429" s="3"/>
    </row>
    <row r="13430" spans="3:3">
      <c r="C13430" s="3"/>
    </row>
    <row r="13431" spans="3:3">
      <c r="C13431" s="3"/>
    </row>
    <row r="13432" spans="3:3">
      <c r="C13432" s="3"/>
    </row>
    <row r="13433" spans="3:3">
      <c r="C13433" s="3"/>
    </row>
    <row r="13434" spans="3:3">
      <c r="C13434" s="3"/>
    </row>
    <row r="13435" spans="3:3">
      <c r="C13435" s="3"/>
    </row>
    <row r="13436" spans="3:3">
      <c r="C13436" s="3"/>
    </row>
    <row r="13437" spans="3:3">
      <c r="C13437" s="3"/>
    </row>
    <row r="13438" spans="3:3">
      <c r="C13438" s="3"/>
    </row>
    <row r="13439" spans="3:3">
      <c r="C13439" s="3"/>
    </row>
    <row r="13440" spans="3:3">
      <c r="C13440" s="3"/>
    </row>
    <row r="13441" spans="3:3">
      <c r="C13441" s="3"/>
    </row>
    <row r="13442" spans="3:3">
      <c r="C13442" s="3"/>
    </row>
    <row r="13443" spans="3:3">
      <c r="C13443" s="3"/>
    </row>
    <row r="13444" spans="3:3">
      <c r="C13444" s="3"/>
    </row>
    <row r="13445" spans="3:3">
      <c r="C13445" s="3"/>
    </row>
    <row r="13446" spans="3:3">
      <c r="C13446" s="3"/>
    </row>
    <row r="13447" spans="3:3">
      <c r="C13447" s="3"/>
    </row>
    <row r="13448" spans="3:3">
      <c r="C13448" s="3"/>
    </row>
    <row r="13449" spans="3:3">
      <c r="C13449" s="3"/>
    </row>
    <row r="13450" spans="3:3">
      <c r="C13450" s="3"/>
    </row>
    <row r="13451" spans="3:3">
      <c r="C13451" s="3"/>
    </row>
    <row r="13452" spans="3:3">
      <c r="C13452" s="3"/>
    </row>
    <row r="13453" spans="3:3">
      <c r="C13453" s="3"/>
    </row>
    <row r="13454" spans="3:3">
      <c r="C13454" s="3"/>
    </row>
    <row r="13455" spans="3:3">
      <c r="C13455" s="3"/>
    </row>
    <row r="13456" spans="3:3">
      <c r="C13456" s="3"/>
    </row>
    <row r="13457" spans="3:3">
      <c r="C13457" s="3"/>
    </row>
    <row r="13458" spans="3:3">
      <c r="C13458" s="3"/>
    </row>
    <row r="13459" spans="3:3">
      <c r="C13459" s="3"/>
    </row>
    <row r="13460" spans="3:3">
      <c r="C13460" s="3"/>
    </row>
    <row r="13461" spans="3:3">
      <c r="C13461" s="3"/>
    </row>
    <row r="13462" spans="3:3">
      <c r="C13462" s="3"/>
    </row>
    <row r="13463" spans="3:3">
      <c r="C13463" s="3"/>
    </row>
    <row r="13464" spans="3:3">
      <c r="C13464" s="3"/>
    </row>
    <row r="13465" spans="3:3">
      <c r="C13465" s="3"/>
    </row>
    <row r="13466" spans="3:3">
      <c r="C13466" s="3"/>
    </row>
    <row r="13467" spans="3:3">
      <c r="C13467" s="3"/>
    </row>
    <row r="13468" spans="3:3">
      <c r="C13468" s="3"/>
    </row>
    <row r="13469" spans="3:3">
      <c r="C13469" s="3"/>
    </row>
    <row r="13470" spans="3:3">
      <c r="C13470" s="3"/>
    </row>
    <row r="13471" spans="3:3">
      <c r="C13471" s="3"/>
    </row>
    <row r="13472" spans="3:3">
      <c r="C13472" s="3"/>
    </row>
    <row r="13473" spans="3:3">
      <c r="C13473" s="3"/>
    </row>
    <row r="13474" spans="3:3">
      <c r="C13474" s="3"/>
    </row>
    <row r="13475" spans="3:3">
      <c r="C13475" s="3"/>
    </row>
    <row r="13476" spans="3:3">
      <c r="C13476" s="3"/>
    </row>
    <row r="13477" spans="3:3">
      <c r="C13477" s="3"/>
    </row>
    <row r="13478" spans="3:3">
      <c r="C13478" s="3"/>
    </row>
    <row r="13479" spans="3:3">
      <c r="C13479" s="3"/>
    </row>
    <row r="13480" spans="3:3">
      <c r="C13480" s="3"/>
    </row>
    <row r="13481" spans="3:3">
      <c r="C13481" s="3"/>
    </row>
    <row r="13482" spans="3:3">
      <c r="C13482" s="3"/>
    </row>
    <row r="13483" spans="3:3">
      <c r="C13483" s="3"/>
    </row>
    <row r="13484" spans="3:3">
      <c r="C13484" s="3"/>
    </row>
    <row r="13485" spans="3:3">
      <c r="C13485" s="3"/>
    </row>
    <row r="13486" spans="3:3">
      <c r="C13486" s="3"/>
    </row>
    <row r="13487" spans="3:3">
      <c r="C13487" s="3"/>
    </row>
    <row r="13488" spans="3:3">
      <c r="C13488" s="3"/>
    </row>
    <row r="13489" spans="3:3">
      <c r="C13489" s="3"/>
    </row>
    <row r="13490" spans="3:3">
      <c r="C13490" s="3"/>
    </row>
    <row r="13491" spans="3:3">
      <c r="C13491" s="3"/>
    </row>
    <row r="13492" spans="3:3">
      <c r="C13492" s="3"/>
    </row>
    <row r="13493" spans="3:3">
      <c r="C13493" s="3"/>
    </row>
    <row r="13494" spans="3:3">
      <c r="C13494" s="3"/>
    </row>
    <row r="13495" spans="3:3">
      <c r="C13495" s="3"/>
    </row>
    <row r="13496" spans="3:3">
      <c r="C13496" s="3"/>
    </row>
    <row r="13497" spans="3:3">
      <c r="C13497" s="3"/>
    </row>
    <row r="13498" spans="3:3">
      <c r="C13498" s="3"/>
    </row>
    <row r="13499" spans="3:3">
      <c r="C13499" s="3"/>
    </row>
    <row r="13500" spans="3:3">
      <c r="C13500" s="3"/>
    </row>
    <row r="13501" spans="3:3">
      <c r="C13501" s="3"/>
    </row>
    <row r="13502" spans="3:3">
      <c r="C13502" s="3"/>
    </row>
    <row r="13503" spans="3:3">
      <c r="C13503" s="3"/>
    </row>
    <row r="13504" spans="3:3">
      <c r="C13504" s="3"/>
    </row>
    <row r="13505" spans="3:3">
      <c r="C13505" s="3"/>
    </row>
    <row r="13506" spans="3:3">
      <c r="C13506" s="3"/>
    </row>
    <row r="13507" spans="3:3">
      <c r="C13507" s="3"/>
    </row>
    <row r="13508" spans="3:3">
      <c r="C13508" s="3"/>
    </row>
    <row r="13509" spans="3:3">
      <c r="C13509" s="3"/>
    </row>
    <row r="13510" spans="3:3">
      <c r="C13510" s="3"/>
    </row>
    <row r="13511" spans="3:3">
      <c r="C13511" s="3"/>
    </row>
    <row r="13512" spans="3:3">
      <c r="C13512" s="3"/>
    </row>
    <row r="13513" spans="3:3">
      <c r="C13513" s="3"/>
    </row>
    <row r="13514" spans="3:3">
      <c r="C13514" s="3"/>
    </row>
    <row r="13515" spans="3:3">
      <c r="C13515" s="3"/>
    </row>
    <row r="13516" spans="3:3">
      <c r="C13516" s="3"/>
    </row>
    <row r="13517" spans="3:3">
      <c r="C13517" s="3"/>
    </row>
    <row r="13518" spans="3:3">
      <c r="C13518" s="3"/>
    </row>
    <row r="13519" spans="3:3">
      <c r="C13519" s="3"/>
    </row>
    <row r="13520" spans="3:3">
      <c r="C13520" s="3"/>
    </row>
    <row r="13521" spans="3:3">
      <c r="C13521" s="3"/>
    </row>
    <row r="13522" spans="3:3">
      <c r="C13522" s="3"/>
    </row>
    <row r="13523" spans="3:3">
      <c r="C13523" s="3"/>
    </row>
    <row r="13524" spans="3:3">
      <c r="C13524" s="3"/>
    </row>
    <row r="13525" spans="3:3">
      <c r="C13525" s="3"/>
    </row>
    <row r="13526" spans="3:3">
      <c r="C13526" s="3"/>
    </row>
    <row r="13527" spans="3:3">
      <c r="C13527" s="3"/>
    </row>
    <row r="13528" spans="3:3">
      <c r="C13528" s="3"/>
    </row>
    <row r="13529" spans="3:3">
      <c r="C13529" s="3"/>
    </row>
    <row r="13530" spans="3:3">
      <c r="C13530" s="3"/>
    </row>
    <row r="13531" spans="3:3">
      <c r="C13531" s="3"/>
    </row>
    <row r="13532" spans="3:3">
      <c r="C13532" s="3"/>
    </row>
    <row r="13533" spans="3:3">
      <c r="C13533" s="3"/>
    </row>
    <row r="13534" spans="3:3">
      <c r="C13534" s="3"/>
    </row>
    <row r="13535" spans="3:3">
      <c r="C13535" s="3"/>
    </row>
    <row r="13536" spans="3:3">
      <c r="C13536" s="3"/>
    </row>
    <row r="13537" spans="3:3">
      <c r="C13537" s="3"/>
    </row>
    <row r="13538" spans="3:3">
      <c r="C13538" s="3"/>
    </row>
    <row r="13539" spans="3:3">
      <c r="C13539" s="3"/>
    </row>
    <row r="13540" spans="3:3">
      <c r="C13540" s="3"/>
    </row>
    <row r="13541" spans="3:3">
      <c r="C13541" s="3"/>
    </row>
    <row r="13542" spans="3:3">
      <c r="C13542" s="3"/>
    </row>
    <row r="13543" spans="3:3">
      <c r="C13543" s="3"/>
    </row>
    <row r="13544" spans="3:3">
      <c r="C13544" s="3"/>
    </row>
    <row r="13545" spans="3:3">
      <c r="C13545" s="3"/>
    </row>
    <row r="13546" spans="3:3">
      <c r="C13546" s="3"/>
    </row>
    <row r="13547" spans="3:3">
      <c r="C13547" s="3"/>
    </row>
    <row r="13548" spans="3:3">
      <c r="C13548" s="3"/>
    </row>
    <row r="13549" spans="3:3">
      <c r="C13549" s="3"/>
    </row>
    <row r="13550" spans="3:3">
      <c r="C13550" s="3"/>
    </row>
    <row r="13551" spans="3:3">
      <c r="C13551" s="3"/>
    </row>
    <row r="13552" spans="3:3">
      <c r="C13552" s="3"/>
    </row>
    <row r="13553" spans="3:3">
      <c r="C13553" s="3"/>
    </row>
    <row r="13554" spans="3:3">
      <c r="C13554" s="3"/>
    </row>
    <row r="13555" spans="3:3">
      <c r="C13555" s="3"/>
    </row>
    <row r="13556" spans="3:3">
      <c r="C13556" s="3"/>
    </row>
    <row r="13557" spans="3:3">
      <c r="C13557" s="3"/>
    </row>
    <row r="13558" spans="3:3">
      <c r="C13558" s="3"/>
    </row>
    <row r="13559" spans="3:3">
      <c r="C13559" s="3"/>
    </row>
    <row r="13560" spans="3:3">
      <c r="C13560" s="3"/>
    </row>
    <row r="13561" spans="3:3">
      <c r="C13561" s="3"/>
    </row>
    <row r="13562" spans="3:3">
      <c r="C13562" s="3"/>
    </row>
    <row r="13563" spans="3:3">
      <c r="C13563" s="3"/>
    </row>
    <row r="13564" spans="3:3">
      <c r="C13564" s="3"/>
    </row>
    <row r="13565" spans="3:3">
      <c r="C13565" s="3"/>
    </row>
    <row r="13566" spans="3:3">
      <c r="C13566" s="3"/>
    </row>
    <row r="13567" spans="3:3">
      <c r="C13567" s="3"/>
    </row>
    <row r="13568" spans="3:3">
      <c r="C13568" s="3"/>
    </row>
    <row r="13569" spans="3:3">
      <c r="C13569" s="3"/>
    </row>
    <row r="13570" spans="3:3">
      <c r="C13570" s="3"/>
    </row>
    <row r="13571" spans="3:3">
      <c r="C13571" s="3"/>
    </row>
    <row r="13572" spans="3:3">
      <c r="C13572" s="3"/>
    </row>
    <row r="13573" spans="3:3">
      <c r="C13573" s="3"/>
    </row>
    <row r="13574" spans="3:3">
      <c r="C13574" s="3"/>
    </row>
    <row r="13575" spans="3:3">
      <c r="C13575" s="3"/>
    </row>
    <row r="13576" spans="3:3">
      <c r="C13576" s="3"/>
    </row>
    <row r="13577" spans="3:3">
      <c r="C13577" s="3"/>
    </row>
    <row r="13578" spans="3:3">
      <c r="C13578" s="3"/>
    </row>
    <row r="13579" spans="3:3">
      <c r="C13579" s="3"/>
    </row>
    <row r="13580" spans="3:3">
      <c r="C13580" s="3"/>
    </row>
    <row r="13581" spans="3:3">
      <c r="C13581" s="3"/>
    </row>
    <row r="13582" spans="3:3">
      <c r="C13582" s="3"/>
    </row>
    <row r="13583" spans="3:3">
      <c r="C13583" s="3"/>
    </row>
    <row r="13584" spans="3:3">
      <c r="C13584" s="3"/>
    </row>
    <row r="13585" spans="3:3">
      <c r="C13585" s="3"/>
    </row>
    <row r="13586" spans="3:3">
      <c r="C13586" s="3"/>
    </row>
    <row r="13587" spans="3:3">
      <c r="C13587" s="3"/>
    </row>
    <row r="13588" spans="3:3">
      <c r="C13588" s="3"/>
    </row>
    <row r="13589" spans="3:3">
      <c r="C13589" s="3"/>
    </row>
    <row r="13590" spans="3:3">
      <c r="C13590" s="3"/>
    </row>
    <row r="13591" spans="3:3">
      <c r="C13591" s="3"/>
    </row>
    <row r="13592" spans="3:3">
      <c r="C13592" s="3"/>
    </row>
    <row r="13593" spans="3:3">
      <c r="C13593" s="3"/>
    </row>
    <row r="13594" spans="3:3">
      <c r="C13594" s="3"/>
    </row>
    <row r="13595" spans="3:3">
      <c r="C13595" s="3"/>
    </row>
    <row r="13596" spans="3:3">
      <c r="C13596" s="3"/>
    </row>
    <row r="13597" spans="3:3">
      <c r="C13597" s="3"/>
    </row>
    <row r="13598" spans="3:3">
      <c r="C13598" s="3"/>
    </row>
    <row r="13599" spans="3:3">
      <c r="C13599" s="3"/>
    </row>
    <row r="13600" spans="3:3">
      <c r="C13600" s="3"/>
    </row>
    <row r="13601" spans="3:3">
      <c r="C13601" s="3"/>
    </row>
    <row r="13602" spans="3:3">
      <c r="C13602" s="3"/>
    </row>
    <row r="13603" spans="3:3">
      <c r="C13603" s="3"/>
    </row>
    <row r="13604" spans="3:3">
      <c r="C13604" s="3"/>
    </row>
    <row r="13605" spans="3:3">
      <c r="C13605" s="3"/>
    </row>
    <row r="13606" spans="3:3">
      <c r="C13606" s="3"/>
    </row>
    <row r="13607" spans="3:3">
      <c r="C13607" s="3"/>
    </row>
    <row r="13608" spans="3:3">
      <c r="C13608" s="3"/>
    </row>
    <row r="13609" spans="3:3">
      <c r="C13609" s="3"/>
    </row>
    <row r="13610" spans="3:3">
      <c r="C13610" s="3"/>
    </row>
    <row r="13611" spans="3:3">
      <c r="C13611" s="3"/>
    </row>
    <row r="13612" spans="3:3">
      <c r="C13612" s="3"/>
    </row>
    <row r="13613" spans="3:3">
      <c r="C13613" s="3"/>
    </row>
    <row r="13614" spans="3:3">
      <c r="C13614" s="3"/>
    </row>
    <row r="13615" spans="3:3">
      <c r="C13615" s="3"/>
    </row>
    <row r="13616" spans="3:3">
      <c r="C13616" s="3"/>
    </row>
    <row r="13617" spans="3:3">
      <c r="C13617" s="3"/>
    </row>
    <row r="13618" spans="3:3">
      <c r="C13618" s="3"/>
    </row>
    <row r="13619" spans="3:3">
      <c r="C13619" s="3"/>
    </row>
    <row r="13620" spans="3:3">
      <c r="C13620" s="3"/>
    </row>
    <row r="13621" spans="3:3">
      <c r="C13621" s="3"/>
    </row>
    <row r="13622" spans="3:3">
      <c r="C13622" s="3"/>
    </row>
    <row r="13623" spans="3:3">
      <c r="C13623" s="3"/>
    </row>
    <row r="13624" spans="3:3">
      <c r="C13624" s="3"/>
    </row>
    <row r="13625" spans="3:3">
      <c r="C13625" s="3"/>
    </row>
    <row r="13626" spans="3:3">
      <c r="C13626" s="3"/>
    </row>
    <row r="13627" spans="3:3">
      <c r="C13627" s="3"/>
    </row>
    <row r="13628" spans="3:3">
      <c r="C13628" s="3"/>
    </row>
    <row r="13629" spans="3:3">
      <c r="C13629" s="3"/>
    </row>
    <row r="13630" spans="3:3">
      <c r="C13630" s="3"/>
    </row>
    <row r="13631" spans="3:3">
      <c r="C13631" s="3"/>
    </row>
    <row r="13632" spans="3:3">
      <c r="C13632" s="3"/>
    </row>
    <row r="13633" spans="3:3">
      <c r="C13633" s="3"/>
    </row>
    <row r="13634" spans="3:3">
      <c r="C13634" s="3"/>
    </row>
    <row r="13635" spans="3:3">
      <c r="C13635" s="3"/>
    </row>
    <row r="13636" spans="3:3">
      <c r="C13636" s="3"/>
    </row>
    <row r="13637" spans="3:3">
      <c r="C13637" s="3"/>
    </row>
    <row r="13638" spans="3:3">
      <c r="C13638" s="3"/>
    </row>
    <row r="13639" spans="3:3">
      <c r="C13639" s="3"/>
    </row>
    <row r="13640" spans="3:3">
      <c r="C13640" s="3"/>
    </row>
    <row r="13641" spans="3:3">
      <c r="C13641" s="3"/>
    </row>
    <row r="13642" spans="3:3">
      <c r="C13642" s="3"/>
    </row>
    <row r="13643" spans="3:3">
      <c r="C13643" s="3"/>
    </row>
    <row r="13644" spans="3:3">
      <c r="C13644" s="3"/>
    </row>
    <row r="13645" spans="3:3">
      <c r="C13645" s="3"/>
    </row>
    <row r="13646" spans="3:3">
      <c r="C13646" s="3"/>
    </row>
    <row r="13647" spans="3:3">
      <c r="C13647" s="3"/>
    </row>
    <row r="13648" spans="3:3">
      <c r="C13648" s="3"/>
    </row>
    <row r="13649" spans="3:3">
      <c r="C13649" s="3"/>
    </row>
    <row r="13650" spans="3:3">
      <c r="C13650" s="3"/>
    </row>
    <row r="13651" spans="3:3">
      <c r="C13651" s="3"/>
    </row>
    <row r="13652" spans="3:3">
      <c r="C13652" s="3"/>
    </row>
    <row r="13653" spans="3:3">
      <c r="C13653" s="3"/>
    </row>
    <row r="13654" spans="3:3">
      <c r="C13654" s="3"/>
    </row>
    <row r="13655" spans="3:3">
      <c r="C13655" s="3"/>
    </row>
    <row r="13656" spans="3:3">
      <c r="C13656" s="3"/>
    </row>
    <row r="13657" spans="3:3">
      <c r="C13657" s="3"/>
    </row>
    <row r="13658" spans="3:3">
      <c r="C13658" s="3"/>
    </row>
    <row r="13659" spans="3:3">
      <c r="C13659" s="3"/>
    </row>
    <row r="13660" spans="3:3">
      <c r="C13660" s="3"/>
    </row>
    <row r="13661" spans="3:3">
      <c r="C13661" s="3"/>
    </row>
    <row r="13662" spans="3:3">
      <c r="C13662" s="3"/>
    </row>
    <row r="13663" spans="3:3">
      <c r="C13663" s="3"/>
    </row>
    <row r="13664" spans="3:3">
      <c r="C13664" s="3"/>
    </row>
    <row r="13665" spans="3:3">
      <c r="C13665" s="3"/>
    </row>
    <row r="13666" spans="3:3">
      <c r="C13666" s="3"/>
    </row>
    <row r="13667" spans="3:3">
      <c r="C13667" s="3"/>
    </row>
    <row r="13668" spans="3:3">
      <c r="C13668" s="3"/>
    </row>
    <row r="13669" spans="3:3">
      <c r="C13669" s="3"/>
    </row>
    <row r="13670" spans="3:3">
      <c r="C13670" s="3"/>
    </row>
    <row r="13671" spans="3:3">
      <c r="C13671" s="3"/>
    </row>
    <row r="13672" spans="3:3">
      <c r="C13672" s="3"/>
    </row>
    <row r="13673" spans="3:3">
      <c r="C13673" s="3"/>
    </row>
    <row r="13674" spans="3:3">
      <c r="C13674" s="3"/>
    </row>
    <row r="13675" spans="3:3">
      <c r="C13675" s="3"/>
    </row>
    <row r="13676" spans="3:3">
      <c r="C13676" s="3"/>
    </row>
    <row r="13677" spans="3:3">
      <c r="C13677" s="3"/>
    </row>
    <row r="13678" spans="3:3">
      <c r="C13678" s="3"/>
    </row>
    <row r="13679" spans="3:3">
      <c r="C13679" s="3"/>
    </row>
    <row r="13680" spans="3:3">
      <c r="C13680" s="3"/>
    </row>
    <row r="13681" spans="3:3">
      <c r="C13681" s="3"/>
    </row>
    <row r="13682" spans="3:3">
      <c r="C13682" s="3"/>
    </row>
    <row r="13683" spans="3:3">
      <c r="C13683" s="3"/>
    </row>
    <row r="13684" spans="3:3">
      <c r="C13684" s="3"/>
    </row>
    <row r="13685" spans="3:3">
      <c r="C13685" s="3"/>
    </row>
    <row r="13686" spans="3:3">
      <c r="C13686" s="3"/>
    </row>
    <row r="13687" spans="3:3">
      <c r="C13687" s="3"/>
    </row>
    <row r="13688" spans="3:3">
      <c r="C13688" s="3"/>
    </row>
    <row r="13689" spans="3:3">
      <c r="C13689" s="3"/>
    </row>
    <row r="13690" spans="3:3">
      <c r="C13690" s="3"/>
    </row>
    <row r="13691" spans="3:3">
      <c r="C13691" s="3"/>
    </row>
    <row r="13692" spans="3:3">
      <c r="C13692" s="3"/>
    </row>
    <row r="13693" spans="3:3">
      <c r="C13693" s="3"/>
    </row>
    <row r="13694" spans="3:3">
      <c r="C13694" s="3"/>
    </row>
    <row r="13695" spans="3:3">
      <c r="C13695" s="3"/>
    </row>
    <row r="13696" spans="3:3">
      <c r="C13696" s="3"/>
    </row>
    <row r="13697" spans="3:3">
      <c r="C13697" s="3"/>
    </row>
    <row r="13698" spans="3:3">
      <c r="C13698" s="3"/>
    </row>
    <row r="13699" spans="3:3">
      <c r="C13699" s="3"/>
    </row>
    <row r="13700" spans="3:3">
      <c r="C13700" s="3"/>
    </row>
    <row r="13701" spans="3:3">
      <c r="C13701" s="3"/>
    </row>
    <row r="13702" spans="3:3">
      <c r="C13702" s="3"/>
    </row>
    <row r="13703" spans="3:3">
      <c r="C13703" s="3"/>
    </row>
    <row r="13704" spans="3:3">
      <c r="C13704" s="3"/>
    </row>
    <row r="13705" spans="3:3">
      <c r="C13705" s="3"/>
    </row>
    <row r="13706" spans="3:3">
      <c r="C13706" s="3"/>
    </row>
    <row r="13707" spans="3:3">
      <c r="C13707" s="3"/>
    </row>
    <row r="13708" spans="3:3">
      <c r="C13708" s="3"/>
    </row>
    <row r="13709" spans="3:3">
      <c r="C13709" s="3"/>
    </row>
    <row r="13710" spans="3:3">
      <c r="C13710" s="3"/>
    </row>
    <row r="13711" spans="3:3">
      <c r="C13711" s="3"/>
    </row>
    <row r="13712" spans="3:3">
      <c r="C13712" s="3"/>
    </row>
    <row r="13713" spans="3:3">
      <c r="C13713" s="3"/>
    </row>
    <row r="13714" spans="3:3">
      <c r="C13714" s="3"/>
    </row>
    <row r="13715" spans="3:3">
      <c r="C13715" s="3"/>
    </row>
    <row r="13716" spans="3:3">
      <c r="C13716" s="3"/>
    </row>
    <row r="13717" spans="3:3">
      <c r="C13717" s="3"/>
    </row>
    <row r="13718" spans="3:3">
      <c r="C13718" s="3"/>
    </row>
    <row r="13719" spans="3:3">
      <c r="C13719" s="3"/>
    </row>
    <row r="13720" spans="3:3">
      <c r="C13720" s="3"/>
    </row>
    <row r="13721" spans="3:3">
      <c r="C13721" s="3"/>
    </row>
    <row r="13722" spans="3:3">
      <c r="C13722" s="3"/>
    </row>
    <row r="13723" spans="3:3">
      <c r="C13723" s="3"/>
    </row>
    <row r="13724" spans="3:3">
      <c r="C13724" s="3"/>
    </row>
    <row r="13725" spans="3:3">
      <c r="C13725" s="3"/>
    </row>
    <row r="13726" spans="3:3">
      <c r="C13726" s="3"/>
    </row>
    <row r="13727" spans="3:3">
      <c r="C13727" s="3"/>
    </row>
    <row r="13728" spans="3:3">
      <c r="C13728" s="3"/>
    </row>
    <row r="13729" spans="3:3">
      <c r="C13729" s="3"/>
    </row>
    <row r="13730" spans="3:3">
      <c r="C13730" s="3"/>
    </row>
    <row r="13731" spans="3:3">
      <c r="C13731" s="3"/>
    </row>
    <row r="13732" spans="3:3">
      <c r="C13732" s="3"/>
    </row>
    <row r="13733" spans="3:3">
      <c r="C13733" s="3"/>
    </row>
    <row r="13734" spans="3:3">
      <c r="C13734" s="3"/>
    </row>
    <row r="13735" spans="3:3">
      <c r="C13735" s="3"/>
    </row>
    <row r="13736" spans="3:3">
      <c r="C13736" s="3"/>
    </row>
    <row r="13737" spans="3:3">
      <c r="C13737" s="3"/>
    </row>
    <row r="13738" spans="3:3">
      <c r="C13738" s="3"/>
    </row>
    <row r="13739" spans="3:3">
      <c r="C13739" s="3"/>
    </row>
    <row r="13740" spans="3:3">
      <c r="C13740" s="3"/>
    </row>
    <row r="13741" spans="3:3">
      <c r="C13741" s="3"/>
    </row>
    <row r="13742" spans="3:3">
      <c r="C13742" s="3"/>
    </row>
    <row r="13743" spans="3:3">
      <c r="C13743" s="3"/>
    </row>
    <row r="13744" spans="3:3">
      <c r="C13744" s="3"/>
    </row>
    <row r="13745" spans="3:3">
      <c r="C13745" s="3"/>
    </row>
    <row r="13746" spans="3:3">
      <c r="C13746" s="3"/>
    </row>
    <row r="13747" spans="3:3">
      <c r="C13747" s="3"/>
    </row>
    <row r="13748" spans="3:3">
      <c r="C13748" s="3"/>
    </row>
    <row r="13749" spans="3:3">
      <c r="C13749" s="3"/>
    </row>
    <row r="13750" spans="3:3">
      <c r="C13750" s="3"/>
    </row>
    <row r="13751" spans="3:3">
      <c r="C13751" s="3"/>
    </row>
    <row r="13752" spans="3:3">
      <c r="C13752" s="3"/>
    </row>
    <row r="13753" spans="3:3">
      <c r="C13753" s="3"/>
    </row>
    <row r="13754" spans="3:3">
      <c r="C13754" s="3"/>
    </row>
    <row r="13755" spans="3:3">
      <c r="C13755" s="3"/>
    </row>
    <row r="13756" spans="3:3">
      <c r="C13756" s="3"/>
    </row>
    <row r="13757" spans="3:3">
      <c r="C13757" s="3"/>
    </row>
    <row r="13758" spans="3:3">
      <c r="C13758" s="3"/>
    </row>
    <row r="13759" spans="3:3">
      <c r="C13759" s="3"/>
    </row>
    <row r="13760" spans="3:3">
      <c r="C13760" s="3"/>
    </row>
    <row r="13761" spans="3:3">
      <c r="C13761" s="3"/>
    </row>
    <row r="13762" spans="3:3">
      <c r="C13762" s="3"/>
    </row>
    <row r="13763" spans="3:3">
      <c r="C13763" s="3"/>
    </row>
    <row r="13764" spans="3:3">
      <c r="C13764" s="3"/>
    </row>
    <row r="13765" spans="3:3">
      <c r="C13765" s="3"/>
    </row>
    <row r="13766" spans="3:3">
      <c r="C13766" s="3"/>
    </row>
    <row r="13767" spans="3:3">
      <c r="C13767" s="3"/>
    </row>
    <row r="13768" spans="3:3">
      <c r="C13768" s="3"/>
    </row>
    <row r="13769" spans="3:3">
      <c r="C13769" s="3"/>
    </row>
    <row r="13770" spans="3:3">
      <c r="C13770" s="3"/>
    </row>
    <row r="13771" spans="3:3">
      <c r="C13771" s="3"/>
    </row>
    <row r="13772" spans="3:3">
      <c r="C13772" s="3"/>
    </row>
    <row r="13773" spans="3:3">
      <c r="C13773" s="3"/>
    </row>
    <row r="13774" spans="3:3">
      <c r="C13774" s="3"/>
    </row>
    <row r="13775" spans="3:3">
      <c r="C13775" s="3"/>
    </row>
    <row r="13776" spans="3:3">
      <c r="C13776" s="3"/>
    </row>
    <row r="13777" spans="3:3">
      <c r="C13777" s="3"/>
    </row>
    <row r="13778" spans="3:3">
      <c r="C13778" s="3"/>
    </row>
    <row r="13779" spans="3:3">
      <c r="C13779" s="3"/>
    </row>
    <row r="13780" spans="3:3">
      <c r="C13780" s="3"/>
    </row>
    <row r="13781" spans="3:3">
      <c r="C13781" s="3"/>
    </row>
    <row r="13782" spans="3:3">
      <c r="C13782" s="3"/>
    </row>
    <row r="13783" spans="3:3">
      <c r="C13783" s="3"/>
    </row>
    <row r="13784" spans="3:3">
      <c r="C13784" s="3"/>
    </row>
    <row r="13785" spans="3:3">
      <c r="C13785" s="3"/>
    </row>
    <row r="13786" spans="3:3">
      <c r="C13786" s="3"/>
    </row>
    <row r="13787" spans="3:3">
      <c r="C13787" s="3"/>
    </row>
    <row r="13788" spans="3:3">
      <c r="C13788" s="3"/>
    </row>
    <row r="13789" spans="3:3">
      <c r="C13789" s="3"/>
    </row>
    <row r="13790" spans="3:3">
      <c r="C13790" s="3"/>
    </row>
    <row r="13791" spans="3:3">
      <c r="C13791" s="3"/>
    </row>
    <row r="13792" spans="3:3">
      <c r="C13792" s="3"/>
    </row>
    <row r="13793" spans="3:3">
      <c r="C13793" s="3"/>
    </row>
    <row r="13794" spans="3:3">
      <c r="C13794" s="3"/>
    </row>
    <row r="13795" spans="3:3">
      <c r="C13795" s="3"/>
    </row>
    <row r="13796" spans="3:3">
      <c r="C13796" s="3"/>
    </row>
    <row r="13797" spans="3:3">
      <c r="C13797" s="3"/>
    </row>
    <row r="13798" spans="3:3">
      <c r="C13798" s="3"/>
    </row>
    <row r="13799" spans="3:3">
      <c r="C13799" s="3"/>
    </row>
    <row r="13800" spans="3:3">
      <c r="C13800" s="3"/>
    </row>
    <row r="13801" spans="3:3">
      <c r="C13801" s="3"/>
    </row>
    <row r="13802" spans="3:3">
      <c r="C13802" s="3"/>
    </row>
    <row r="13803" spans="3:3">
      <c r="C13803" s="3"/>
    </row>
    <row r="13804" spans="3:3">
      <c r="C13804" s="3"/>
    </row>
    <row r="13805" spans="3:3">
      <c r="C13805" s="3"/>
    </row>
    <row r="13806" spans="3:3">
      <c r="C13806" s="3"/>
    </row>
    <row r="13807" spans="3:3">
      <c r="C13807" s="3"/>
    </row>
    <row r="13808" spans="3:3">
      <c r="C13808" s="3"/>
    </row>
    <row r="13809" spans="3:3">
      <c r="C13809" s="3"/>
    </row>
    <row r="13810" spans="3:3">
      <c r="C13810" s="3"/>
    </row>
    <row r="13811" spans="3:3">
      <c r="C13811" s="3"/>
    </row>
    <row r="13812" spans="3:3">
      <c r="C13812" s="3"/>
    </row>
    <row r="13813" spans="3:3">
      <c r="C13813" s="3"/>
    </row>
    <row r="13814" spans="3:3">
      <c r="C13814" s="3"/>
    </row>
    <row r="13815" spans="3:3">
      <c r="C13815" s="3"/>
    </row>
    <row r="13816" spans="3:3">
      <c r="C13816" s="3"/>
    </row>
    <row r="13817" spans="3:3">
      <c r="C13817" s="3"/>
    </row>
    <row r="13818" spans="3:3">
      <c r="C13818" s="3"/>
    </row>
    <row r="13819" spans="3:3">
      <c r="C13819" s="3"/>
    </row>
    <row r="13820" spans="3:3">
      <c r="C13820" s="3"/>
    </row>
    <row r="13821" spans="3:3">
      <c r="C13821" s="3"/>
    </row>
    <row r="13822" spans="3:3">
      <c r="C13822" s="3"/>
    </row>
    <row r="13823" spans="3:3">
      <c r="C13823" s="3"/>
    </row>
    <row r="13824" spans="3:3">
      <c r="C13824" s="3"/>
    </row>
    <row r="13825" spans="3:3">
      <c r="C13825" s="3"/>
    </row>
    <row r="13826" spans="3:3">
      <c r="C13826" s="3"/>
    </row>
    <row r="13827" spans="3:3">
      <c r="C13827" s="3"/>
    </row>
    <row r="13828" spans="3:3">
      <c r="C13828" s="3"/>
    </row>
    <row r="13829" spans="3:3">
      <c r="C13829" s="3"/>
    </row>
    <row r="13830" spans="3:3">
      <c r="C13830" s="3"/>
    </row>
    <row r="13831" spans="3:3">
      <c r="C13831" s="3"/>
    </row>
    <row r="13832" spans="3:3">
      <c r="C13832" s="3"/>
    </row>
    <row r="13833" spans="3:3">
      <c r="C13833" s="3"/>
    </row>
    <row r="13834" spans="3:3">
      <c r="C13834" s="3"/>
    </row>
    <row r="13835" spans="3:3">
      <c r="C13835" s="3"/>
    </row>
    <row r="13836" spans="3:3">
      <c r="C13836" s="3"/>
    </row>
    <row r="13837" spans="3:3">
      <c r="C13837" s="3"/>
    </row>
    <row r="13838" spans="3:3">
      <c r="C13838" s="3"/>
    </row>
    <row r="13839" spans="3:3">
      <c r="C13839" s="3"/>
    </row>
    <row r="13840" spans="3:3">
      <c r="C13840" s="3"/>
    </row>
    <row r="13841" spans="3:3">
      <c r="C13841" s="3"/>
    </row>
    <row r="13842" spans="3:3">
      <c r="C13842" s="3"/>
    </row>
    <row r="13843" spans="3:3">
      <c r="C13843" s="3"/>
    </row>
    <row r="13844" spans="3:3">
      <c r="C13844" s="3"/>
    </row>
    <row r="13845" spans="3:3">
      <c r="C13845" s="3"/>
    </row>
    <row r="13846" spans="3:3">
      <c r="C13846" s="3"/>
    </row>
    <row r="13847" spans="3:3">
      <c r="C13847" s="3"/>
    </row>
    <row r="13848" spans="3:3">
      <c r="C13848" s="3"/>
    </row>
    <row r="13849" spans="3:3">
      <c r="C13849" s="3"/>
    </row>
    <row r="13850" spans="3:3">
      <c r="C13850" s="3"/>
    </row>
    <row r="13851" spans="3:3">
      <c r="C13851" s="3"/>
    </row>
    <row r="13852" spans="3:3">
      <c r="C13852" s="3"/>
    </row>
    <row r="13853" spans="3:3">
      <c r="C13853" s="3"/>
    </row>
    <row r="13854" spans="3:3">
      <c r="C13854" s="3"/>
    </row>
    <row r="13855" spans="3:3">
      <c r="C13855" s="3"/>
    </row>
    <row r="13856" spans="3:3">
      <c r="C13856" s="3"/>
    </row>
    <row r="13857" spans="3:3">
      <c r="C13857" s="3"/>
    </row>
    <row r="13858" spans="3:3">
      <c r="C13858" s="3"/>
    </row>
    <row r="13859" spans="3:3">
      <c r="C13859" s="3"/>
    </row>
    <row r="13860" spans="3:3">
      <c r="C13860" s="3"/>
    </row>
    <row r="13861" spans="3:3">
      <c r="C13861" s="3"/>
    </row>
    <row r="13862" spans="3:3">
      <c r="C13862" s="3"/>
    </row>
    <row r="13863" spans="3:3">
      <c r="C13863" s="3"/>
    </row>
    <row r="13864" spans="3:3">
      <c r="C13864" s="3"/>
    </row>
    <row r="13865" spans="3:3">
      <c r="C13865" s="3"/>
    </row>
    <row r="13866" spans="3:3">
      <c r="C13866" s="3"/>
    </row>
    <row r="13867" spans="3:3">
      <c r="C13867" s="3"/>
    </row>
    <row r="13868" spans="3:3">
      <c r="C13868" s="3"/>
    </row>
    <row r="13869" spans="3:3">
      <c r="C13869" s="3"/>
    </row>
    <row r="13870" spans="3:3">
      <c r="C13870" s="3"/>
    </row>
    <row r="13871" spans="3:3">
      <c r="C13871" s="3"/>
    </row>
    <row r="13872" spans="3:3">
      <c r="C13872" s="3"/>
    </row>
    <row r="13873" spans="3:3">
      <c r="C13873" s="3"/>
    </row>
    <row r="13874" spans="3:3">
      <c r="C13874" s="3"/>
    </row>
    <row r="13875" spans="3:3">
      <c r="C13875" s="3"/>
    </row>
    <row r="13876" spans="3:3">
      <c r="C13876" s="3"/>
    </row>
    <row r="13877" spans="3:3">
      <c r="C13877" s="3"/>
    </row>
    <row r="13878" spans="3:3">
      <c r="C13878" s="3"/>
    </row>
    <row r="13879" spans="3:3">
      <c r="C13879" s="3"/>
    </row>
    <row r="13880" spans="3:3">
      <c r="C13880" s="3"/>
    </row>
    <row r="13881" spans="3:3">
      <c r="C13881" s="3"/>
    </row>
    <row r="13882" spans="3:3">
      <c r="C13882" s="3"/>
    </row>
    <row r="13883" spans="3:3">
      <c r="C13883" s="3"/>
    </row>
    <row r="13884" spans="3:3">
      <c r="C13884" s="3"/>
    </row>
    <row r="13885" spans="3:3">
      <c r="C13885" s="3"/>
    </row>
    <row r="13886" spans="3:3">
      <c r="C13886" s="3"/>
    </row>
    <row r="13887" spans="3:3">
      <c r="C13887" s="3"/>
    </row>
    <row r="13888" spans="3:3">
      <c r="C13888" s="3"/>
    </row>
    <row r="13889" spans="3:3">
      <c r="C13889" s="3"/>
    </row>
    <row r="13890" spans="3:3">
      <c r="C13890" s="3"/>
    </row>
    <row r="13891" spans="3:3">
      <c r="C13891" s="3"/>
    </row>
    <row r="13892" spans="3:3">
      <c r="C13892" s="3"/>
    </row>
    <row r="13893" spans="3:3">
      <c r="C13893" s="3"/>
    </row>
    <row r="13894" spans="3:3">
      <c r="C13894" s="3"/>
    </row>
    <row r="13895" spans="3:3">
      <c r="C13895" s="3"/>
    </row>
    <row r="13896" spans="3:3">
      <c r="C13896" s="3"/>
    </row>
    <row r="13897" spans="3:3">
      <c r="C13897" s="3"/>
    </row>
    <row r="13898" spans="3:3">
      <c r="C13898" s="3"/>
    </row>
    <row r="13899" spans="3:3">
      <c r="C13899" s="3"/>
    </row>
    <row r="13900" spans="3:3">
      <c r="C13900" s="3"/>
    </row>
    <row r="13901" spans="3:3">
      <c r="C13901" s="3"/>
    </row>
    <row r="13902" spans="3:3">
      <c r="C13902" s="3"/>
    </row>
    <row r="13903" spans="3:3">
      <c r="C13903" s="3"/>
    </row>
    <row r="13904" spans="3:3">
      <c r="C13904" s="3"/>
    </row>
    <row r="13905" spans="3:3">
      <c r="C13905" s="3"/>
    </row>
    <row r="13906" spans="3:3">
      <c r="C13906" s="3"/>
    </row>
    <row r="13907" spans="3:3">
      <c r="C13907" s="3"/>
    </row>
    <row r="13908" spans="3:3">
      <c r="C13908" s="3"/>
    </row>
    <row r="13909" spans="3:3">
      <c r="C13909" s="3"/>
    </row>
    <row r="13910" spans="3:3">
      <c r="C13910" s="3"/>
    </row>
    <row r="13911" spans="3:3">
      <c r="C13911" s="3"/>
    </row>
    <row r="13912" spans="3:3">
      <c r="C13912" s="3"/>
    </row>
    <row r="13913" spans="3:3">
      <c r="C13913" s="3"/>
    </row>
    <row r="13914" spans="3:3">
      <c r="C13914" s="3"/>
    </row>
    <row r="13915" spans="3:3">
      <c r="C13915" s="3"/>
    </row>
    <row r="13916" spans="3:3">
      <c r="C13916" s="3"/>
    </row>
    <row r="13917" spans="3:3">
      <c r="C13917" s="3"/>
    </row>
    <row r="13918" spans="3:3">
      <c r="C13918" s="3"/>
    </row>
    <row r="13919" spans="3:3">
      <c r="C13919" s="3"/>
    </row>
    <row r="13920" spans="3:3">
      <c r="C13920" s="3"/>
    </row>
    <row r="13921" spans="3:3">
      <c r="C13921" s="3"/>
    </row>
    <row r="13922" spans="3:3">
      <c r="C13922" s="3"/>
    </row>
    <row r="13923" spans="3:3">
      <c r="C13923" s="3"/>
    </row>
    <row r="13924" spans="3:3">
      <c r="C13924" s="3"/>
    </row>
    <row r="13925" spans="3:3">
      <c r="C13925" s="3"/>
    </row>
    <row r="13926" spans="3:3">
      <c r="C13926" s="3"/>
    </row>
    <row r="13927" spans="3:3">
      <c r="C13927" s="3"/>
    </row>
    <row r="13928" spans="3:3">
      <c r="C13928" s="3"/>
    </row>
    <row r="13929" spans="3:3">
      <c r="C13929" s="3"/>
    </row>
    <row r="13930" spans="3:3">
      <c r="C13930" s="3"/>
    </row>
    <row r="13931" spans="3:3">
      <c r="C13931" s="3"/>
    </row>
    <row r="13932" spans="3:3">
      <c r="C13932" s="3"/>
    </row>
    <row r="13933" spans="3:3">
      <c r="C13933" s="3"/>
    </row>
    <row r="13934" spans="3:3">
      <c r="C13934" s="3"/>
    </row>
    <row r="13935" spans="3:3">
      <c r="C13935" s="3"/>
    </row>
    <row r="13936" spans="3:3">
      <c r="C13936" s="3"/>
    </row>
    <row r="13937" spans="3:3">
      <c r="C13937" s="3"/>
    </row>
    <row r="13938" spans="3:3">
      <c r="C13938" s="3"/>
    </row>
    <row r="13939" spans="3:3">
      <c r="C13939" s="3"/>
    </row>
    <row r="13940" spans="3:3">
      <c r="C13940" s="3"/>
    </row>
    <row r="13941" spans="3:3">
      <c r="C13941" s="3"/>
    </row>
    <row r="13942" spans="3:3">
      <c r="C13942" s="3"/>
    </row>
    <row r="13943" spans="3:3">
      <c r="C13943" s="3"/>
    </row>
    <row r="13944" spans="3:3">
      <c r="C13944" s="3"/>
    </row>
    <row r="13945" spans="3:3">
      <c r="C13945" s="3"/>
    </row>
    <row r="13946" spans="3:3">
      <c r="C13946" s="3"/>
    </row>
    <row r="13947" spans="3:3">
      <c r="C13947" s="3"/>
    </row>
    <row r="13948" spans="3:3">
      <c r="C13948" s="3"/>
    </row>
    <row r="13949" spans="3:3">
      <c r="C13949" s="3"/>
    </row>
    <row r="13950" spans="3:3">
      <c r="C13950" s="3"/>
    </row>
    <row r="13951" spans="3:3">
      <c r="C13951" s="3"/>
    </row>
    <row r="13952" spans="3:3">
      <c r="C13952" s="3"/>
    </row>
    <row r="13953" spans="3:3">
      <c r="C13953" s="3"/>
    </row>
    <row r="13954" spans="3:3">
      <c r="C13954" s="3"/>
    </row>
    <row r="13955" spans="3:3">
      <c r="C13955" s="3"/>
    </row>
    <row r="13956" spans="3:3">
      <c r="C13956" s="3"/>
    </row>
    <row r="13957" spans="3:3">
      <c r="C13957" s="3"/>
    </row>
    <row r="13958" spans="3:3">
      <c r="C13958" s="3"/>
    </row>
    <row r="13959" spans="3:3">
      <c r="C13959" s="3"/>
    </row>
    <row r="13960" spans="3:3">
      <c r="C13960" s="3"/>
    </row>
    <row r="13961" spans="3:3">
      <c r="C13961" s="3"/>
    </row>
    <row r="13962" spans="3:3">
      <c r="C13962" s="3"/>
    </row>
    <row r="13963" spans="3:3">
      <c r="C13963" s="3"/>
    </row>
    <row r="13964" spans="3:3">
      <c r="C13964" s="3"/>
    </row>
    <row r="13965" spans="3:3">
      <c r="C13965" s="3"/>
    </row>
    <row r="13966" spans="3:3">
      <c r="C13966" s="3"/>
    </row>
    <row r="13967" spans="3:3">
      <c r="C13967" s="3"/>
    </row>
    <row r="13968" spans="3:3">
      <c r="C13968" s="3"/>
    </row>
    <row r="13969" spans="3:3">
      <c r="C13969" s="3"/>
    </row>
    <row r="13970" spans="3:3">
      <c r="C13970" s="3"/>
    </row>
    <row r="13971" spans="3:3">
      <c r="C13971" s="3"/>
    </row>
    <row r="13972" spans="3:3">
      <c r="C13972" s="3"/>
    </row>
    <row r="13973" spans="3:3">
      <c r="C13973" s="3"/>
    </row>
    <row r="13974" spans="3:3">
      <c r="C13974" s="3"/>
    </row>
    <row r="13975" spans="3:3">
      <c r="C13975" s="3"/>
    </row>
    <row r="13976" spans="3:3">
      <c r="C13976" s="3"/>
    </row>
    <row r="13977" spans="3:3">
      <c r="C13977" s="3"/>
    </row>
    <row r="13978" spans="3:3">
      <c r="C13978" s="3"/>
    </row>
    <row r="13979" spans="3:3">
      <c r="C13979" s="3"/>
    </row>
    <row r="13980" spans="3:3">
      <c r="C13980" s="3"/>
    </row>
    <row r="13981" spans="3:3">
      <c r="C13981" s="3"/>
    </row>
    <row r="13982" spans="3:3">
      <c r="C13982" s="3"/>
    </row>
    <row r="13983" spans="3:3">
      <c r="C13983" s="3"/>
    </row>
    <row r="13984" spans="3:3">
      <c r="C13984" s="3"/>
    </row>
    <row r="13985" spans="3:3">
      <c r="C13985" s="3"/>
    </row>
    <row r="13986" spans="3:3">
      <c r="C13986" s="3"/>
    </row>
    <row r="13987" spans="3:3">
      <c r="C13987" s="3"/>
    </row>
    <row r="13988" spans="3:3">
      <c r="C13988" s="3"/>
    </row>
    <row r="13989" spans="3:3">
      <c r="C13989" s="3"/>
    </row>
    <row r="13990" spans="3:3">
      <c r="C13990" s="3"/>
    </row>
    <row r="13991" spans="3:3">
      <c r="C13991" s="3"/>
    </row>
    <row r="13992" spans="3:3">
      <c r="C13992" s="3"/>
    </row>
    <row r="13993" spans="3:3">
      <c r="C13993" s="3"/>
    </row>
    <row r="13994" spans="3:3">
      <c r="C13994" s="3"/>
    </row>
    <row r="13995" spans="3:3">
      <c r="C13995" s="3"/>
    </row>
    <row r="13996" spans="3:3">
      <c r="C13996" s="3"/>
    </row>
    <row r="13997" spans="3:3">
      <c r="C13997" s="3"/>
    </row>
    <row r="13998" spans="3:3">
      <c r="C13998" s="3"/>
    </row>
    <row r="13999" spans="3:3">
      <c r="C13999" s="3"/>
    </row>
    <row r="14000" spans="3:3">
      <c r="C14000" s="3"/>
    </row>
    <row r="14001" spans="3:3">
      <c r="C14001" s="3"/>
    </row>
    <row r="14002" spans="3:3">
      <c r="C14002" s="3"/>
    </row>
    <row r="14003" spans="3:3">
      <c r="C14003" s="3"/>
    </row>
    <row r="14004" spans="3:3">
      <c r="C14004" s="3"/>
    </row>
    <row r="14005" spans="3:3">
      <c r="C14005" s="3"/>
    </row>
    <row r="14006" spans="3:3">
      <c r="C14006" s="3"/>
    </row>
    <row r="14007" spans="3:3">
      <c r="C14007" s="3"/>
    </row>
    <row r="14008" spans="3:3">
      <c r="C14008" s="3"/>
    </row>
    <row r="14009" spans="3:3">
      <c r="C14009" s="3"/>
    </row>
    <row r="14010" spans="3:3">
      <c r="C14010" s="3"/>
    </row>
    <row r="14011" spans="3:3">
      <c r="C14011" s="3"/>
    </row>
    <row r="14012" spans="3:3">
      <c r="C14012" s="3"/>
    </row>
    <row r="14013" spans="3:3">
      <c r="C14013" s="3"/>
    </row>
    <row r="14014" spans="3:3">
      <c r="C14014" s="3"/>
    </row>
    <row r="14015" spans="3:3">
      <c r="C14015" s="3"/>
    </row>
    <row r="14016" spans="3:3">
      <c r="C14016" s="3"/>
    </row>
    <row r="14017" spans="3:3">
      <c r="C14017" s="3"/>
    </row>
    <row r="14018" spans="3:3">
      <c r="C14018" s="3"/>
    </row>
    <row r="14019" spans="3:3">
      <c r="C14019" s="3"/>
    </row>
    <row r="14020" spans="3:3">
      <c r="C14020" s="3"/>
    </row>
    <row r="14021" spans="3:3">
      <c r="C14021" s="3"/>
    </row>
    <row r="14022" spans="3:3">
      <c r="C14022" s="3"/>
    </row>
    <row r="14023" spans="3:3">
      <c r="C14023" s="3"/>
    </row>
    <row r="14024" spans="3:3">
      <c r="C14024" s="3"/>
    </row>
    <row r="14025" spans="3:3">
      <c r="C14025" s="3"/>
    </row>
    <row r="14026" spans="3:3">
      <c r="C14026" s="3"/>
    </row>
    <row r="14027" spans="3:3">
      <c r="C14027" s="3"/>
    </row>
    <row r="14028" spans="3:3">
      <c r="C14028" s="3"/>
    </row>
    <row r="14029" spans="3:3">
      <c r="C14029" s="3"/>
    </row>
    <row r="14030" spans="3:3">
      <c r="C14030" s="3"/>
    </row>
    <row r="14031" spans="3:3">
      <c r="C14031" s="3"/>
    </row>
    <row r="14032" spans="3:3">
      <c r="C14032" s="3"/>
    </row>
    <row r="14033" spans="3:3">
      <c r="C14033" s="3"/>
    </row>
    <row r="14034" spans="3:3">
      <c r="C14034" s="3"/>
    </row>
    <row r="14035" spans="3:3">
      <c r="C14035" s="3"/>
    </row>
    <row r="14036" spans="3:3">
      <c r="C14036" s="3"/>
    </row>
    <row r="14037" spans="3:3">
      <c r="C14037" s="3"/>
    </row>
    <row r="14038" spans="3:3">
      <c r="C14038" s="3"/>
    </row>
    <row r="14039" spans="3:3">
      <c r="C14039" s="3"/>
    </row>
    <row r="14040" spans="3:3">
      <c r="C14040" s="3"/>
    </row>
    <row r="14041" spans="3:3">
      <c r="C14041" s="3"/>
    </row>
    <row r="14042" spans="3:3">
      <c r="C14042" s="3"/>
    </row>
    <row r="14043" spans="3:3">
      <c r="C14043" s="3"/>
    </row>
    <row r="14044" spans="3:3">
      <c r="C14044" s="3"/>
    </row>
    <row r="14045" spans="3:3">
      <c r="C14045" s="3"/>
    </row>
    <row r="14046" spans="3:3">
      <c r="C14046" s="3"/>
    </row>
    <row r="14047" spans="3:3">
      <c r="C14047" s="3"/>
    </row>
    <row r="14048" spans="3:3">
      <c r="C14048" s="3"/>
    </row>
    <row r="14049" spans="3:3">
      <c r="C14049" s="3"/>
    </row>
    <row r="14050" spans="3:3">
      <c r="C14050" s="3"/>
    </row>
    <row r="14051" spans="3:3">
      <c r="C14051" s="3"/>
    </row>
    <row r="14052" spans="3:3">
      <c r="C14052" s="3"/>
    </row>
    <row r="14053" spans="3:3">
      <c r="C14053" s="3"/>
    </row>
    <row r="14054" spans="3:3">
      <c r="C14054" s="3"/>
    </row>
    <row r="14055" spans="3:3">
      <c r="C14055" s="3"/>
    </row>
    <row r="14056" spans="3:3">
      <c r="C14056" s="3"/>
    </row>
    <row r="14057" spans="3:3">
      <c r="C14057" s="3"/>
    </row>
    <row r="14058" spans="3:3">
      <c r="C14058" s="3"/>
    </row>
    <row r="14059" spans="3:3">
      <c r="C14059" s="3"/>
    </row>
    <row r="14060" spans="3:3">
      <c r="C14060" s="3"/>
    </row>
    <row r="14061" spans="3:3">
      <c r="C14061" s="3"/>
    </row>
    <row r="14062" spans="3:3">
      <c r="C14062" s="3"/>
    </row>
    <row r="14063" spans="3:3">
      <c r="C14063" s="3"/>
    </row>
    <row r="14064" spans="3:3">
      <c r="C14064" s="3"/>
    </row>
    <row r="14065" spans="3:3">
      <c r="C14065" s="3"/>
    </row>
    <row r="14066" spans="3:3">
      <c r="C14066" s="3"/>
    </row>
    <row r="14067" spans="3:3">
      <c r="C14067" s="3"/>
    </row>
    <row r="14068" spans="3:3">
      <c r="C14068" s="3"/>
    </row>
    <row r="14069" spans="3:3">
      <c r="C14069" s="3"/>
    </row>
    <row r="14070" spans="3:3">
      <c r="C14070" s="3"/>
    </row>
    <row r="14071" spans="3:3">
      <c r="C14071" s="3"/>
    </row>
    <row r="14072" spans="3:3">
      <c r="C14072" s="3"/>
    </row>
    <row r="14073" spans="3:3">
      <c r="C14073" s="3"/>
    </row>
    <row r="14074" spans="3:3">
      <c r="C14074" s="3"/>
    </row>
    <row r="14075" spans="3:3">
      <c r="C14075" s="3"/>
    </row>
    <row r="14076" spans="3:3">
      <c r="C14076" s="3"/>
    </row>
    <row r="14077" spans="3:3">
      <c r="C14077" s="3"/>
    </row>
    <row r="14078" spans="3:3">
      <c r="C14078" s="3"/>
    </row>
    <row r="14079" spans="3:3">
      <c r="C14079" s="3"/>
    </row>
    <row r="14080" spans="3:3">
      <c r="C14080" s="3"/>
    </row>
    <row r="14081" spans="3:3">
      <c r="C14081" s="3"/>
    </row>
    <row r="14082" spans="3:3">
      <c r="C14082" s="3"/>
    </row>
    <row r="14083" spans="3:3">
      <c r="C14083" s="3"/>
    </row>
    <row r="14084" spans="3:3">
      <c r="C14084" s="3"/>
    </row>
    <row r="14085" spans="3:3">
      <c r="C14085" s="3"/>
    </row>
    <row r="14086" spans="3:3">
      <c r="C14086" s="3"/>
    </row>
    <row r="14087" spans="3:3">
      <c r="C14087" s="3"/>
    </row>
    <row r="14088" spans="3:3">
      <c r="C14088" s="3"/>
    </row>
    <row r="14089" spans="3:3">
      <c r="C14089" s="3"/>
    </row>
    <row r="14090" spans="3:3">
      <c r="C14090" s="3"/>
    </row>
    <row r="14091" spans="3:3">
      <c r="C14091" s="3"/>
    </row>
    <row r="14092" spans="3:3">
      <c r="C14092" s="3"/>
    </row>
    <row r="14093" spans="3:3">
      <c r="C14093" s="3"/>
    </row>
    <row r="14094" spans="3:3">
      <c r="C14094" s="3"/>
    </row>
    <row r="14095" spans="3:3">
      <c r="C14095" s="3"/>
    </row>
    <row r="14096" spans="3:3">
      <c r="C14096" s="3"/>
    </row>
    <row r="14097" spans="3:3">
      <c r="C14097" s="3"/>
    </row>
    <row r="14098" spans="3:3">
      <c r="C14098" s="3"/>
    </row>
    <row r="14099" spans="3:3">
      <c r="C14099" s="3"/>
    </row>
    <row r="14100" spans="3:3">
      <c r="C14100" s="3"/>
    </row>
    <row r="14101" spans="3:3">
      <c r="C14101" s="3"/>
    </row>
    <row r="14102" spans="3:3">
      <c r="C14102" s="3"/>
    </row>
    <row r="14103" spans="3:3">
      <c r="C14103" s="3"/>
    </row>
    <row r="14104" spans="3:3">
      <c r="C14104" s="3"/>
    </row>
    <row r="14105" spans="3:3">
      <c r="C14105" s="3"/>
    </row>
    <row r="14106" spans="3:3">
      <c r="C14106" s="3"/>
    </row>
    <row r="14107" spans="3:3">
      <c r="C14107" s="3"/>
    </row>
    <row r="14108" spans="3:3">
      <c r="C14108" s="3"/>
    </row>
    <row r="14109" spans="3:3">
      <c r="C14109" s="3"/>
    </row>
    <row r="14110" spans="3:3">
      <c r="C14110" s="3"/>
    </row>
    <row r="14111" spans="3:3">
      <c r="C14111" s="3"/>
    </row>
    <row r="14112" spans="3:3">
      <c r="C14112" s="3"/>
    </row>
    <row r="14113" spans="3:3">
      <c r="C14113" s="3"/>
    </row>
    <row r="14114" spans="3:3">
      <c r="C14114" s="3"/>
    </row>
    <row r="14115" spans="3:3">
      <c r="C14115" s="3"/>
    </row>
    <row r="14116" spans="3:3">
      <c r="C14116" s="3"/>
    </row>
    <row r="14117" spans="3:3">
      <c r="C14117" s="3"/>
    </row>
    <row r="14118" spans="3:3">
      <c r="C14118" s="3"/>
    </row>
    <row r="14119" spans="3:3">
      <c r="C14119" s="3"/>
    </row>
    <row r="14120" spans="3:3">
      <c r="C14120" s="3"/>
    </row>
    <row r="14121" spans="3:3">
      <c r="C14121" s="3"/>
    </row>
    <row r="14122" spans="3:3">
      <c r="C14122" s="3"/>
    </row>
    <row r="14123" spans="3:3">
      <c r="C14123" s="3"/>
    </row>
    <row r="14124" spans="3:3">
      <c r="C14124" s="3"/>
    </row>
    <row r="14125" spans="3:3">
      <c r="C14125" s="3"/>
    </row>
    <row r="14126" spans="3:3">
      <c r="C14126" s="3"/>
    </row>
    <row r="14127" spans="3:3">
      <c r="C14127" s="3"/>
    </row>
    <row r="14128" spans="3:3">
      <c r="C14128" s="3"/>
    </row>
    <row r="14129" spans="3:3">
      <c r="C14129" s="3"/>
    </row>
    <row r="14130" spans="3:3">
      <c r="C14130" s="3"/>
    </row>
    <row r="14131" spans="3:3">
      <c r="C14131" s="3"/>
    </row>
    <row r="14132" spans="3:3">
      <c r="C14132" s="3"/>
    </row>
    <row r="14133" spans="3:3">
      <c r="C14133" s="3"/>
    </row>
    <row r="14134" spans="3:3">
      <c r="C14134" s="3"/>
    </row>
    <row r="14135" spans="3:3">
      <c r="C14135" s="3"/>
    </row>
    <row r="14136" spans="3:3">
      <c r="C14136" s="3"/>
    </row>
    <row r="14137" spans="3:3">
      <c r="C14137" s="3"/>
    </row>
    <row r="14138" spans="3:3">
      <c r="C14138" s="3"/>
    </row>
    <row r="14139" spans="3:3">
      <c r="C14139" s="3"/>
    </row>
    <row r="14140" spans="3:3">
      <c r="C14140" s="3"/>
    </row>
    <row r="14141" spans="3:3">
      <c r="C14141" s="3"/>
    </row>
    <row r="14142" spans="3:3">
      <c r="C14142" s="3"/>
    </row>
    <row r="14143" spans="3:3">
      <c r="C14143" s="3"/>
    </row>
    <row r="14144" spans="3:3">
      <c r="C14144" s="3"/>
    </row>
    <row r="14145" spans="3:3">
      <c r="C14145" s="3"/>
    </row>
    <row r="14146" spans="3:3">
      <c r="C14146" s="3"/>
    </row>
    <row r="14147" spans="3:3">
      <c r="C14147" s="3"/>
    </row>
    <row r="14148" spans="3:3">
      <c r="C14148" s="3"/>
    </row>
    <row r="14149" spans="3:3">
      <c r="C14149" s="3"/>
    </row>
    <row r="14150" spans="3:3">
      <c r="C14150" s="3"/>
    </row>
    <row r="14151" spans="3:3">
      <c r="C14151" s="3"/>
    </row>
    <row r="14152" spans="3:3">
      <c r="C14152" s="3"/>
    </row>
    <row r="14153" spans="3:3">
      <c r="C14153" s="3"/>
    </row>
    <row r="14154" spans="3:3">
      <c r="C14154" s="3"/>
    </row>
    <row r="14155" spans="3:3">
      <c r="C14155" s="3"/>
    </row>
    <row r="14156" spans="3:3">
      <c r="C14156" s="3"/>
    </row>
    <row r="14157" spans="3:3">
      <c r="C14157" s="3"/>
    </row>
    <row r="14158" spans="3:3">
      <c r="C14158" s="3"/>
    </row>
    <row r="14159" spans="3:3">
      <c r="C14159" s="3"/>
    </row>
    <row r="14160" spans="3:3">
      <c r="C14160" s="3"/>
    </row>
    <row r="14161" spans="3:3">
      <c r="C14161" s="3"/>
    </row>
    <row r="14162" spans="3:3">
      <c r="C14162" s="3"/>
    </row>
    <row r="14163" spans="3:3">
      <c r="C14163" s="3"/>
    </row>
    <row r="14164" spans="3:3">
      <c r="C14164" s="3"/>
    </row>
    <row r="14165" spans="3:3">
      <c r="C14165" s="3"/>
    </row>
    <row r="14166" spans="3:3">
      <c r="C14166" s="3"/>
    </row>
    <row r="14167" spans="3:3">
      <c r="C14167" s="3"/>
    </row>
    <row r="14168" spans="3:3">
      <c r="C14168" s="3"/>
    </row>
    <row r="14169" spans="3:3">
      <c r="C14169" s="3"/>
    </row>
    <row r="14170" spans="3:3">
      <c r="C14170" s="3"/>
    </row>
    <row r="14171" spans="3:3">
      <c r="C14171" s="3"/>
    </row>
    <row r="14172" spans="3:3">
      <c r="C14172" s="3"/>
    </row>
    <row r="14173" spans="3:3">
      <c r="C14173" s="3"/>
    </row>
    <row r="14174" spans="3:3">
      <c r="C14174" s="3"/>
    </row>
    <row r="14175" spans="3:3">
      <c r="C14175" s="3"/>
    </row>
    <row r="14176" spans="3:3">
      <c r="C14176" s="3"/>
    </row>
    <row r="14177" spans="3:3">
      <c r="C14177" s="3"/>
    </row>
    <row r="14178" spans="3:3">
      <c r="C14178" s="3"/>
    </row>
    <row r="14179" spans="3:3">
      <c r="C14179" s="3"/>
    </row>
    <row r="14180" spans="3:3">
      <c r="C14180" s="3"/>
    </row>
    <row r="14181" spans="3:3">
      <c r="C14181" s="3"/>
    </row>
    <row r="14182" spans="3:3">
      <c r="C14182" s="3"/>
    </row>
    <row r="14183" spans="3:3">
      <c r="C14183" s="3"/>
    </row>
    <row r="14184" spans="3:3">
      <c r="C14184" s="3"/>
    </row>
    <row r="14185" spans="3:3">
      <c r="C14185" s="3"/>
    </row>
    <row r="14186" spans="3:3">
      <c r="C14186" s="3"/>
    </row>
    <row r="14187" spans="3:3">
      <c r="C14187" s="3"/>
    </row>
    <row r="14188" spans="3:3">
      <c r="C14188" s="3"/>
    </row>
    <row r="14189" spans="3:3">
      <c r="C14189" s="3"/>
    </row>
    <row r="14190" spans="3:3">
      <c r="C14190" s="3"/>
    </row>
    <row r="14191" spans="3:3">
      <c r="C14191" s="3"/>
    </row>
    <row r="14192" spans="3:3">
      <c r="C14192" s="3"/>
    </row>
    <row r="14193" spans="3:3">
      <c r="C14193" s="3"/>
    </row>
    <row r="14194" spans="3:3">
      <c r="C14194" s="3"/>
    </row>
    <row r="14195" spans="3:3">
      <c r="C14195" s="3"/>
    </row>
    <row r="14196" spans="3:3">
      <c r="C14196" s="3"/>
    </row>
    <row r="14197" spans="3:3">
      <c r="C14197" s="3"/>
    </row>
    <row r="14198" spans="3:3">
      <c r="C14198" s="3"/>
    </row>
    <row r="14199" spans="3:3">
      <c r="C14199" s="3"/>
    </row>
    <row r="14200" spans="3:3">
      <c r="C14200" s="3"/>
    </row>
    <row r="14201" spans="3:3">
      <c r="C14201" s="3"/>
    </row>
    <row r="14202" spans="3:3">
      <c r="C14202" s="3"/>
    </row>
    <row r="14203" spans="3:3">
      <c r="C14203" s="3"/>
    </row>
    <row r="14204" spans="3:3">
      <c r="C14204" s="3"/>
    </row>
    <row r="14205" spans="3:3">
      <c r="C14205" s="3"/>
    </row>
    <row r="14206" spans="3:3">
      <c r="C14206" s="3"/>
    </row>
    <row r="14207" spans="3:3">
      <c r="C14207" s="3"/>
    </row>
    <row r="14208" spans="3:3">
      <c r="C14208" s="3"/>
    </row>
    <row r="14209" spans="3:3">
      <c r="C14209" s="3"/>
    </row>
    <row r="14210" spans="3:3">
      <c r="C14210" s="3"/>
    </row>
    <row r="14211" spans="3:3">
      <c r="C14211" s="3"/>
    </row>
    <row r="14212" spans="3:3">
      <c r="C14212" s="3"/>
    </row>
    <row r="14213" spans="3:3">
      <c r="C14213" s="3"/>
    </row>
    <row r="14214" spans="3:3">
      <c r="C14214" s="3"/>
    </row>
    <row r="14215" spans="3:3">
      <c r="C14215" s="3"/>
    </row>
    <row r="14216" spans="3:3">
      <c r="C14216" s="3"/>
    </row>
    <row r="14217" spans="3:3">
      <c r="C14217" s="3"/>
    </row>
    <row r="14218" spans="3:3">
      <c r="C14218" s="3"/>
    </row>
    <row r="14219" spans="3:3">
      <c r="C14219" s="3"/>
    </row>
    <row r="14220" spans="3:3">
      <c r="C14220" s="3"/>
    </row>
    <row r="14221" spans="3:3">
      <c r="C14221" s="3"/>
    </row>
    <row r="14222" spans="3:3">
      <c r="C14222" s="3"/>
    </row>
    <row r="14223" spans="3:3">
      <c r="C14223" s="3"/>
    </row>
    <row r="14224" spans="3:3">
      <c r="C14224" s="3"/>
    </row>
    <row r="14225" spans="3:3">
      <c r="C14225" s="3"/>
    </row>
    <row r="14226" spans="3:3">
      <c r="C14226" s="3"/>
    </row>
    <row r="14227" spans="3:3">
      <c r="C14227" s="3"/>
    </row>
    <row r="14228" spans="3:3">
      <c r="C14228" s="3"/>
    </row>
    <row r="14229" spans="3:3">
      <c r="C14229" s="3"/>
    </row>
    <row r="14230" spans="3:3">
      <c r="C14230" s="3"/>
    </row>
    <row r="14231" spans="3:3">
      <c r="C14231" s="3"/>
    </row>
    <row r="14232" spans="3:3">
      <c r="C14232" s="3"/>
    </row>
    <row r="14233" spans="3:3">
      <c r="C14233" s="3"/>
    </row>
    <row r="14234" spans="3:3">
      <c r="C14234" s="3"/>
    </row>
    <row r="14235" spans="3:3">
      <c r="C14235" s="3"/>
    </row>
    <row r="14236" spans="3:3">
      <c r="C14236" s="3"/>
    </row>
    <row r="14237" spans="3:3">
      <c r="C14237" s="3"/>
    </row>
    <row r="14238" spans="3:3">
      <c r="C14238" s="3"/>
    </row>
    <row r="14239" spans="3:3">
      <c r="C14239" s="3"/>
    </row>
    <row r="14240" spans="3:3">
      <c r="C14240" s="3"/>
    </row>
    <row r="14241" spans="3:3">
      <c r="C14241" s="3"/>
    </row>
    <row r="14242" spans="3:3">
      <c r="C14242" s="3"/>
    </row>
    <row r="14243" spans="3:3">
      <c r="C14243" s="3"/>
    </row>
    <row r="14244" spans="3:3">
      <c r="C14244" s="3"/>
    </row>
    <row r="14245" spans="3:3">
      <c r="C14245" s="3"/>
    </row>
    <row r="14246" spans="3:3">
      <c r="C14246" s="3"/>
    </row>
    <row r="14247" spans="3:3">
      <c r="C14247" s="3"/>
    </row>
    <row r="14248" spans="3:3">
      <c r="C14248" s="3"/>
    </row>
    <row r="14249" spans="3:3">
      <c r="C14249" s="3"/>
    </row>
    <row r="14250" spans="3:3">
      <c r="C14250" s="3"/>
    </row>
    <row r="14251" spans="3:3">
      <c r="C14251" s="3"/>
    </row>
    <row r="14252" spans="3:3">
      <c r="C14252" s="3"/>
    </row>
    <row r="14253" spans="3:3">
      <c r="C14253" s="3"/>
    </row>
    <row r="14254" spans="3:3">
      <c r="C14254" s="3"/>
    </row>
    <row r="14255" spans="3:3">
      <c r="C14255" s="3"/>
    </row>
    <row r="14256" spans="3:3">
      <c r="C14256" s="3"/>
    </row>
    <row r="14257" spans="3:3">
      <c r="C14257" s="3"/>
    </row>
    <row r="14258" spans="3:3">
      <c r="C14258" s="3"/>
    </row>
    <row r="14259" spans="3:3">
      <c r="C14259" s="3"/>
    </row>
    <row r="14260" spans="3:3">
      <c r="C14260" s="3"/>
    </row>
    <row r="14261" spans="3:3">
      <c r="C14261" s="3"/>
    </row>
    <row r="14262" spans="3:3">
      <c r="C14262" s="3"/>
    </row>
    <row r="14263" spans="3:3">
      <c r="C14263" s="3"/>
    </row>
    <row r="14264" spans="3:3">
      <c r="C14264" s="3"/>
    </row>
    <row r="14265" spans="3:3">
      <c r="C14265" s="3"/>
    </row>
    <row r="14266" spans="3:3">
      <c r="C14266" s="3"/>
    </row>
    <row r="14267" spans="3:3">
      <c r="C14267" s="3"/>
    </row>
    <row r="14268" spans="3:3">
      <c r="C14268" s="3"/>
    </row>
    <row r="14269" spans="3:3">
      <c r="C14269" s="3"/>
    </row>
    <row r="14270" spans="3:3">
      <c r="C14270" s="3"/>
    </row>
    <row r="14271" spans="3:3">
      <c r="C14271" s="3"/>
    </row>
    <row r="14272" spans="3:3">
      <c r="C14272" s="3"/>
    </row>
    <row r="14273" spans="3:3">
      <c r="C14273" s="3"/>
    </row>
    <row r="14274" spans="3:3">
      <c r="C14274" s="3"/>
    </row>
    <row r="14275" spans="3:3">
      <c r="C14275" s="3"/>
    </row>
    <row r="14276" spans="3:3">
      <c r="C14276" s="3"/>
    </row>
    <row r="14277" spans="3:3">
      <c r="C14277" s="3"/>
    </row>
    <row r="14278" spans="3:3">
      <c r="C14278" s="3"/>
    </row>
    <row r="14279" spans="3:3">
      <c r="C14279" s="3"/>
    </row>
    <row r="14280" spans="3:3">
      <c r="C14280" s="3"/>
    </row>
    <row r="14281" spans="3:3">
      <c r="C14281" s="3"/>
    </row>
    <row r="14282" spans="3:3">
      <c r="C14282" s="3"/>
    </row>
    <row r="14283" spans="3:3">
      <c r="C14283" s="3"/>
    </row>
    <row r="14284" spans="3:3">
      <c r="C14284" s="3"/>
    </row>
    <row r="14285" spans="3:3">
      <c r="C14285" s="3"/>
    </row>
    <row r="14286" spans="3:3">
      <c r="C14286" s="3"/>
    </row>
    <row r="14287" spans="3:3">
      <c r="C14287" s="3"/>
    </row>
    <row r="14288" spans="3:3">
      <c r="C14288" s="3"/>
    </row>
    <row r="14289" spans="3:3">
      <c r="C14289" s="3"/>
    </row>
    <row r="14290" spans="3:3">
      <c r="C14290" s="3"/>
    </row>
    <row r="14291" spans="3:3">
      <c r="C14291" s="3"/>
    </row>
    <row r="14292" spans="3:3">
      <c r="C14292" s="3"/>
    </row>
    <row r="14293" spans="3:3">
      <c r="C14293" s="3"/>
    </row>
    <row r="14294" spans="3:3">
      <c r="C14294" s="3"/>
    </row>
    <row r="14295" spans="3:3">
      <c r="C14295" s="3"/>
    </row>
    <row r="14296" spans="3:3">
      <c r="C14296" s="3"/>
    </row>
    <row r="14297" spans="3:3">
      <c r="C14297" s="3"/>
    </row>
    <row r="14298" spans="3:3">
      <c r="C14298" s="3"/>
    </row>
    <row r="14299" spans="3:3">
      <c r="C14299" s="3"/>
    </row>
    <row r="14300" spans="3:3">
      <c r="C14300" s="3"/>
    </row>
    <row r="14301" spans="3:3">
      <c r="C14301" s="3"/>
    </row>
    <row r="14302" spans="3:3">
      <c r="C14302" s="3"/>
    </row>
    <row r="14303" spans="3:3">
      <c r="C14303" s="3"/>
    </row>
    <row r="14304" spans="3:3">
      <c r="C14304" s="3"/>
    </row>
    <row r="14305" spans="3:3">
      <c r="C14305" s="3"/>
    </row>
    <row r="14306" spans="3:3">
      <c r="C14306" s="3"/>
    </row>
    <row r="14307" spans="3:3">
      <c r="C14307" s="3"/>
    </row>
    <row r="14308" spans="3:3">
      <c r="C14308" s="3"/>
    </row>
    <row r="14309" spans="3:3">
      <c r="C14309" s="3"/>
    </row>
    <row r="14310" spans="3:3">
      <c r="C14310" s="3"/>
    </row>
    <row r="14311" spans="3:3">
      <c r="C14311" s="3"/>
    </row>
    <row r="14312" spans="3:3">
      <c r="C14312" s="3"/>
    </row>
    <row r="14313" spans="3:3">
      <c r="C14313" s="3"/>
    </row>
    <row r="14314" spans="3:3">
      <c r="C14314" s="3"/>
    </row>
    <row r="14315" spans="3:3">
      <c r="C14315" s="3"/>
    </row>
    <row r="14316" spans="3:3">
      <c r="C14316" s="3"/>
    </row>
    <row r="14317" spans="3:3">
      <c r="C14317" s="3"/>
    </row>
    <row r="14318" spans="3:3">
      <c r="C14318" s="3"/>
    </row>
    <row r="14319" spans="3:3">
      <c r="C14319" s="3"/>
    </row>
    <row r="14320" spans="3:3">
      <c r="C14320" s="3"/>
    </row>
    <row r="14321" spans="3:3">
      <c r="C14321" s="3"/>
    </row>
    <row r="14322" spans="3:3">
      <c r="C14322" s="3"/>
    </row>
    <row r="14323" spans="3:3">
      <c r="C14323" s="3"/>
    </row>
    <row r="14324" spans="3:3">
      <c r="C14324" s="3"/>
    </row>
    <row r="14325" spans="3:3">
      <c r="C14325" s="3"/>
    </row>
    <row r="14326" spans="3:3">
      <c r="C14326" s="3"/>
    </row>
    <row r="14327" spans="3:3">
      <c r="C14327" s="3"/>
    </row>
    <row r="14328" spans="3:3">
      <c r="C14328" s="3"/>
    </row>
    <row r="14329" spans="3:3">
      <c r="C14329" s="3"/>
    </row>
    <row r="14330" spans="3:3">
      <c r="C14330" s="3"/>
    </row>
    <row r="14331" spans="3:3">
      <c r="C14331" s="3"/>
    </row>
    <row r="14332" spans="3:3">
      <c r="C14332" s="3"/>
    </row>
    <row r="14333" spans="3:3">
      <c r="C14333" s="3"/>
    </row>
    <row r="14334" spans="3:3">
      <c r="C14334" s="3"/>
    </row>
    <row r="14335" spans="3:3">
      <c r="C14335" s="3"/>
    </row>
    <row r="14336" spans="3:3">
      <c r="C14336" s="3"/>
    </row>
    <row r="14337" spans="3:3">
      <c r="C14337" s="3"/>
    </row>
    <row r="14338" spans="3:3">
      <c r="C14338" s="3"/>
    </row>
    <row r="14339" spans="3:3">
      <c r="C14339" s="3"/>
    </row>
    <row r="14340" spans="3:3">
      <c r="C14340" s="3"/>
    </row>
    <row r="14341" spans="3:3">
      <c r="C14341" s="3"/>
    </row>
    <row r="14342" spans="3:3">
      <c r="C14342" s="3"/>
    </row>
    <row r="14343" spans="3:3">
      <c r="C14343" s="3"/>
    </row>
    <row r="14344" spans="3:3">
      <c r="C14344" s="3"/>
    </row>
    <row r="14345" spans="3:3">
      <c r="C14345" s="3"/>
    </row>
    <row r="14346" spans="3:3">
      <c r="C14346" s="3"/>
    </row>
    <row r="14347" spans="3:3">
      <c r="C14347" s="3"/>
    </row>
    <row r="14348" spans="3:3">
      <c r="C14348" s="3"/>
    </row>
    <row r="14349" spans="3:3">
      <c r="C14349" s="3"/>
    </row>
    <row r="14350" spans="3:3">
      <c r="C14350" s="3"/>
    </row>
    <row r="14351" spans="3:3">
      <c r="C14351" s="3"/>
    </row>
    <row r="14352" spans="3:3">
      <c r="C14352" s="3"/>
    </row>
    <row r="14353" spans="3:3">
      <c r="C14353" s="3"/>
    </row>
    <row r="14354" spans="3:3">
      <c r="C14354" s="3"/>
    </row>
    <row r="14355" spans="3:3">
      <c r="C14355" s="3"/>
    </row>
    <row r="14356" spans="3:3">
      <c r="C14356" s="3"/>
    </row>
    <row r="14357" spans="3:3">
      <c r="C14357" s="3"/>
    </row>
    <row r="14358" spans="3:3">
      <c r="C14358" s="3"/>
    </row>
    <row r="14359" spans="3:3">
      <c r="C14359" s="3"/>
    </row>
    <row r="14360" spans="3:3">
      <c r="C14360" s="3"/>
    </row>
    <row r="14361" spans="3:3">
      <c r="C14361" s="3"/>
    </row>
    <row r="14362" spans="3:3">
      <c r="C14362" s="3"/>
    </row>
    <row r="14363" spans="3:3">
      <c r="C14363" s="3"/>
    </row>
    <row r="14364" spans="3:3">
      <c r="C14364" s="3"/>
    </row>
    <row r="14365" spans="3:3">
      <c r="C14365" s="3"/>
    </row>
    <row r="14366" spans="3:3">
      <c r="C14366" s="3"/>
    </row>
    <row r="14367" spans="3:3">
      <c r="C14367" s="3"/>
    </row>
    <row r="14368" spans="3:3">
      <c r="C14368" s="3"/>
    </row>
    <row r="14369" spans="3:3">
      <c r="C14369" s="3"/>
    </row>
    <row r="14370" spans="3:3">
      <c r="C14370" s="3"/>
    </row>
    <row r="14371" spans="3:3">
      <c r="C14371" s="3"/>
    </row>
    <row r="14372" spans="3:3">
      <c r="C14372" s="3"/>
    </row>
    <row r="14373" spans="3:3">
      <c r="C14373" s="3"/>
    </row>
    <row r="14374" spans="3:3">
      <c r="C14374" s="3"/>
    </row>
    <row r="14375" spans="3:3">
      <c r="C14375" s="3"/>
    </row>
    <row r="14376" spans="3:3">
      <c r="C14376" s="3"/>
    </row>
    <row r="14377" spans="3:3">
      <c r="C14377" s="3"/>
    </row>
    <row r="14378" spans="3:3">
      <c r="C14378" s="3"/>
    </row>
    <row r="14379" spans="3:3">
      <c r="C14379" s="3"/>
    </row>
    <row r="14380" spans="3:3">
      <c r="C14380" s="3"/>
    </row>
    <row r="14381" spans="3:3">
      <c r="C14381" s="3"/>
    </row>
    <row r="14382" spans="3:3">
      <c r="C14382" s="3"/>
    </row>
    <row r="14383" spans="3:3">
      <c r="C14383" s="3"/>
    </row>
    <row r="14384" spans="3:3">
      <c r="C14384" s="3"/>
    </row>
    <row r="14385" spans="3:3">
      <c r="C14385" s="3"/>
    </row>
    <row r="14386" spans="3:3">
      <c r="C14386" s="3"/>
    </row>
    <row r="14387" spans="3:3">
      <c r="C14387" s="3"/>
    </row>
    <row r="14388" spans="3:3">
      <c r="C14388" s="3"/>
    </row>
    <row r="14389" spans="3:3">
      <c r="C14389" s="3"/>
    </row>
    <row r="14390" spans="3:3">
      <c r="C14390" s="3"/>
    </row>
    <row r="14391" spans="3:3">
      <c r="C14391" s="3"/>
    </row>
    <row r="14392" spans="3:3">
      <c r="C14392" s="3"/>
    </row>
    <row r="14393" spans="3:3">
      <c r="C14393" s="3"/>
    </row>
    <row r="14394" spans="3:3">
      <c r="C14394" s="3"/>
    </row>
    <row r="14395" spans="3:3">
      <c r="C14395" s="3"/>
    </row>
    <row r="14396" spans="3:3">
      <c r="C14396" s="3"/>
    </row>
    <row r="14397" spans="3:3">
      <c r="C14397" s="3"/>
    </row>
    <row r="14398" spans="3:3">
      <c r="C14398" s="3"/>
    </row>
    <row r="14399" spans="3:3">
      <c r="C14399" s="3"/>
    </row>
    <row r="14400" spans="3:3">
      <c r="C14400" s="3"/>
    </row>
    <row r="14401" spans="3:3">
      <c r="C14401" s="3"/>
    </row>
    <row r="14402" spans="3:3">
      <c r="C14402" s="3"/>
    </row>
    <row r="14403" spans="3:3">
      <c r="C14403" s="3"/>
    </row>
    <row r="14404" spans="3:3">
      <c r="C14404" s="3"/>
    </row>
    <row r="14405" spans="3:3">
      <c r="C14405" s="3"/>
    </row>
    <row r="14406" spans="3:3">
      <c r="C14406" s="3"/>
    </row>
    <row r="14407" spans="3:3">
      <c r="C14407" s="3"/>
    </row>
    <row r="14408" spans="3:3">
      <c r="C14408" s="3"/>
    </row>
    <row r="14409" spans="3:3">
      <c r="C14409" s="3"/>
    </row>
    <row r="14410" spans="3:3">
      <c r="C14410" s="3"/>
    </row>
    <row r="14411" spans="3:3">
      <c r="C14411" s="3"/>
    </row>
    <row r="14412" spans="3:3">
      <c r="C14412" s="3"/>
    </row>
    <row r="14413" spans="3:3">
      <c r="C14413" s="3"/>
    </row>
    <row r="14414" spans="3:3">
      <c r="C14414" s="3"/>
    </row>
    <row r="14415" spans="3:3">
      <c r="C14415" s="3"/>
    </row>
    <row r="14416" spans="3:3">
      <c r="C14416" s="3"/>
    </row>
    <row r="14417" spans="3:3">
      <c r="C14417" s="3"/>
    </row>
    <row r="14418" spans="3:3">
      <c r="C14418" s="3"/>
    </row>
    <row r="14419" spans="3:3">
      <c r="C14419" s="3"/>
    </row>
    <row r="14420" spans="3:3">
      <c r="C14420" s="3"/>
    </row>
    <row r="14421" spans="3:3">
      <c r="C14421" s="3"/>
    </row>
    <row r="14422" spans="3:3">
      <c r="C14422" s="3"/>
    </row>
    <row r="14423" spans="3:3">
      <c r="C14423" s="3"/>
    </row>
    <row r="14424" spans="3:3">
      <c r="C14424" s="3"/>
    </row>
    <row r="14425" spans="3:3">
      <c r="C14425" s="3"/>
    </row>
    <row r="14426" spans="3:3">
      <c r="C14426" s="3"/>
    </row>
    <row r="14427" spans="3:3">
      <c r="C14427" s="3"/>
    </row>
    <row r="14428" spans="3:3">
      <c r="C14428" s="3"/>
    </row>
    <row r="14429" spans="3:3">
      <c r="C14429" s="3"/>
    </row>
    <row r="14430" spans="3:3">
      <c r="C14430" s="3"/>
    </row>
    <row r="14431" spans="3:3">
      <c r="C14431" s="3"/>
    </row>
    <row r="14432" spans="3:3">
      <c r="C14432" s="3"/>
    </row>
    <row r="14433" spans="3:3">
      <c r="C14433" s="3"/>
    </row>
    <row r="14434" spans="3:3">
      <c r="C14434" s="3"/>
    </row>
    <row r="14435" spans="3:3">
      <c r="C14435" s="3"/>
    </row>
    <row r="14436" spans="3:3">
      <c r="C14436" s="3"/>
    </row>
    <row r="14437" spans="3:3">
      <c r="C14437" s="3"/>
    </row>
    <row r="14438" spans="3:3">
      <c r="C14438" s="3"/>
    </row>
    <row r="14439" spans="3:3">
      <c r="C14439" s="3"/>
    </row>
    <row r="14440" spans="3:3">
      <c r="C14440" s="3"/>
    </row>
    <row r="14441" spans="3:3">
      <c r="C14441" s="3"/>
    </row>
    <row r="14442" spans="3:3">
      <c r="C14442" s="3"/>
    </row>
    <row r="14443" spans="3:3">
      <c r="C14443" s="3"/>
    </row>
    <row r="14444" spans="3:3">
      <c r="C14444" s="3"/>
    </row>
    <row r="14445" spans="3:3">
      <c r="C14445" s="3"/>
    </row>
    <row r="14446" spans="3:3">
      <c r="C14446" s="3"/>
    </row>
    <row r="14447" spans="3:3">
      <c r="C14447" s="3"/>
    </row>
    <row r="14448" spans="3:3">
      <c r="C14448" s="3"/>
    </row>
    <row r="14449" spans="3:3">
      <c r="C14449" s="3"/>
    </row>
    <row r="14450" spans="3:3">
      <c r="C14450" s="3"/>
    </row>
    <row r="14451" spans="3:3">
      <c r="C14451" s="3"/>
    </row>
    <row r="14452" spans="3:3">
      <c r="C14452" s="3"/>
    </row>
    <row r="14453" spans="3:3">
      <c r="C14453" s="3"/>
    </row>
    <row r="14454" spans="3:3">
      <c r="C14454" s="3"/>
    </row>
    <row r="14455" spans="3:3">
      <c r="C14455" s="3"/>
    </row>
    <row r="14456" spans="3:3">
      <c r="C14456" s="3"/>
    </row>
    <row r="14457" spans="3:3">
      <c r="C14457" s="3"/>
    </row>
    <row r="14458" spans="3:3">
      <c r="C14458" s="3"/>
    </row>
    <row r="14459" spans="3:3">
      <c r="C14459" s="3"/>
    </row>
    <row r="14460" spans="3:3">
      <c r="C14460" s="3"/>
    </row>
    <row r="14461" spans="3:3">
      <c r="C14461" s="3"/>
    </row>
    <row r="14462" spans="3:3">
      <c r="C14462" s="3"/>
    </row>
    <row r="14463" spans="3:3">
      <c r="C14463" s="3"/>
    </row>
    <row r="14464" spans="3:3">
      <c r="C14464" s="3"/>
    </row>
    <row r="14465" spans="3:3">
      <c r="C14465" s="3"/>
    </row>
    <row r="14466" spans="3:3">
      <c r="C14466" s="3"/>
    </row>
    <row r="14467" spans="3:3">
      <c r="C14467" s="3"/>
    </row>
    <row r="14468" spans="3:3">
      <c r="C14468" s="3"/>
    </row>
    <row r="14469" spans="3:3">
      <c r="C14469" s="3"/>
    </row>
    <row r="14470" spans="3:3">
      <c r="C14470" s="3"/>
    </row>
    <row r="14471" spans="3:3">
      <c r="C14471" s="3"/>
    </row>
    <row r="14472" spans="3:3">
      <c r="C14472" s="3"/>
    </row>
    <row r="14473" spans="3:3">
      <c r="C14473" s="3"/>
    </row>
    <row r="14474" spans="3:3">
      <c r="C14474" s="3"/>
    </row>
    <row r="14475" spans="3:3">
      <c r="C14475" s="3"/>
    </row>
    <row r="14476" spans="3:3">
      <c r="C14476" s="3"/>
    </row>
    <row r="14477" spans="3:3">
      <c r="C14477" s="3"/>
    </row>
    <row r="14478" spans="3:3">
      <c r="C14478" s="3"/>
    </row>
    <row r="14479" spans="3:3">
      <c r="C14479" s="3"/>
    </row>
    <row r="14480" spans="3:3">
      <c r="C14480" s="3"/>
    </row>
    <row r="14481" spans="3:3">
      <c r="C14481" s="3"/>
    </row>
    <row r="14482" spans="3:3">
      <c r="C14482" s="3"/>
    </row>
    <row r="14483" spans="3:3">
      <c r="C14483" s="3"/>
    </row>
    <row r="14484" spans="3:3">
      <c r="C14484" s="3"/>
    </row>
    <row r="14485" spans="3:3">
      <c r="C14485" s="3"/>
    </row>
    <row r="14486" spans="3:3">
      <c r="C14486" s="3"/>
    </row>
    <row r="14487" spans="3:3">
      <c r="C14487" s="3"/>
    </row>
    <row r="14488" spans="3:3">
      <c r="C14488" s="3"/>
    </row>
    <row r="14489" spans="3:3">
      <c r="C14489" s="3"/>
    </row>
    <row r="14490" spans="3:3">
      <c r="C14490" s="3"/>
    </row>
    <row r="14491" spans="3:3">
      <c r="C14491" s="3"/>
    </row>
    <row r="14492" spans="3:3">
      <c r="C14492" s="3"/>
    </row>
    <row r="14493" spans="3:3">
      <c r="C14493" s="3"/>
    </row>
    <row r="14494" spans="3:3">
      <c r="C14494" s="3"/>
    </row>
    <row r="14495" spans="3:3">
      <c r="C14495" s="3"/>
    </row>
    <row r="14496" spans="3:3">
      <c r="C14496" s="3"/>
    </row>
    <row r="14497" spans="3:3">
      <c r="C14497" s="3"/>
    </row>
    <row r="14498" spans="3:3">
      <c r="C14498" s="3"/>
    </row>
    <row r="14499" spans="3:3">
      <c r="C14499" s="3"/>
    </row>
    <row r="14500" spans="3:3">
      <c r="C14500" s="3"/>
    </row>
    <row r="14501" spans="3:3">
      <c r="C14501" s="3"/>
    </row>
    <row r="14502" spans="3:3">
      <c r="C14502" s="3"/>
    </row>
    <row r="14503" spans="3:3">
      <c r="C14503" s="3"/>
    </row>
    <row r="14504" spans="3:3">
      <c r="C14504" s="3"/>
    </row>
    <row r="14505" spans="3:3">
      <c r="C14505" s="3"/>
    </row>
    <row r="14506" spans="3:3">
      <c r="C14506" s="3"/>
    </row>
    <row r="14507" spans="3:3">
      <c r="C14507" s="3"/>
    </row>
    <row r="14508" spans="3:3">
      <c r="C14508" s="3"/>
    </row>
    <row r="14509" spans="3:3">
      <c r="C14509" s="3"/>
    </row>
    <row r="14510" spans="3:3">
      <c r="C14510" s="3"/>
    </row>
    <row r="14511" spans="3:3">
      <c r="C14511" s="3"/>
    </row>
    <row r="14512" spans="3:3">
      <c r="C14512" s="3"/>
    </row>
    <row r="14513" spans="3:3">
      <c r="C14513" s="3"/>
    </row>
    <row r="14514" spans="3:3">
      <c r="C14514" s="3"/>
    </row>
    <row r="14515" spans="3:3">
      <c r="C14515" s="3"/>
    </row>
    <row r="14516" spans="3:3">
      <c r="C14516" s="3"/>
    </row>
    <row r="14517" spans="3:3">
      <c r="C14517" s="3"/>
    </row>
    <row r="14518" spans="3:3">
      <c r="C14518" s="3"/>
    </row>
    <row r="14519" spans="3:3">
      <c r="C14519" s="3"/>
    </row>
    <row r="14520" spans="3:3">
      <c r="C14520" s="3"/>
    </row>
    <row r="14521" spans="3:3">
      <c r="C14521" s="3"/>
    </row>
    <row r="14522" spans="3:3">
      <c r="C14522" s="3"/>
    </row>
    <row r="14523" spans="3:3">
      <c r="C14523" s="3"/>
    </row>
    <row r="14524" spans="3:3">
      <c r="C14524" s="3"/>
    </row>
    <row r="14525" spans="3:3">
      <c r="C14525" s="3"/>
    </row>
    <row r="14526" spans="3:3">
      <c r="C14526" s="3"/>
    </row>
    <row r="14527" spans="3:3">
      <c r="C14527" s="3"/>
    </row>
    <row r="14528" spans="3:3">
      <c r="C14528" s="3"/>
    </row>
    <row r="14529" spans="3:3">
      <c r="C14529" s="3"/>
    </row>
    <row r="14530" spans="3:3">
      <c r="C14530" s="3"/>
    </row>
    <row r="14531" spans="3:3">
      <c r="C14531" s="3"/>
    </row>
    <row r="14532" spans="3:3">
      <c r="C14532" s="3"/>
    </row>
    <row r="14533" spans="3:3">
      <c r="C14533" s="3"/>
    </row>
    <row r="14534" spans="3:3">
      <c r="C14534" s="3"/>
    </row>
    <row r="14535" spans="3:3">
      <c r="C14535" s="3"/>
    </row>
    <row r="14536" spans="3:3">
      <c r="C14536" s="3"/>
    </row>
    <row r="14537" spans="3:3">
      <c r="C14537" s="3"/>
    </row>
    <row r="14538" spans="3:3">
      <c r="C14538" s="3"/>
    </row>
    <row r="14539" spans="3:3">
      <c r="C14539" s="3"/>
    </row>
    <row r="14540" spans="3:3">
      <c r="C14540" s="3"/>
    </row>
    <row r="14541" spans="3:3">
      <c r="C14541" s="3"/>
    </row>
    <row r="14542" spans="3:3">
      <c r="C14542" s="3"/>
    </row>
    <row r="14543" spans="3:3">
      <c r="C14543" s="3"/>
    </row>
    <row r="14544" spans="3:3">
      <c r="C14544" s="3"/>
    </row>
    <row r="14545" spans="3:3">
      <c r="C14545" s="3"/>
    </row>
    <row r="14546" spans="3:3">
      <c r="C14546" s="3"/>
    </row>
    <row r="14547" spans="3:3">
      <c r="C14547" s="3"/>
    </row>
    <row r="14548" spans="3:3">
      <c r="C14548" s="3"/>
    </row>
    <row r="14549" spans="3:3">
      <c r="C14549" s="3"/>
    </row>
    <row r="14550" spans="3:3">
      <c r="C14550" s="3"/>
    </row>
    <row r="14551" spans="3:3">
      <c r="C14551" s="3"/>
    </row>
    <row r="14552" spans="3:3">
      <c r="C14552" s="3"/>
    </row>
    <row r="14553" spans="3:3">
      <c r="C14553" s="3"/>
    </row>
    <row r="14554" spans="3:3">
      <c r="C14554" s="3"/>
    </row>
    <row r="14555" spans="3:3">
      <c r="C14555" s="3"/>
    </row>
    <row r="14556" spans="3:3">
      <c r="C14556" s="3"/>
    </row>
    <row r="14557" spans="3:3">
      <c r="C14557" s="3"/>
    </row>
    <row r="14558" spans="3:3">
      <c r="C14558" s="3"/>
    </row>
    <row r="14559" spans="3:3">
      <c r="C14559" s="3"/>
    </row>
    <row r="14560" spans="3:3">
      <c r="C14560" s="3"/>
    </row>
    <row r="14561" spans="3:3">
      <c r="C14561" s="3"/>
    </row>
    <row r="14562" spans="3:3">
      <c r="C14562" s="3"/>
    </row>
    <row r="14563" spans="3:3">
      <c r="C14563" s="3"/>
    </row>
    <row r="14564" spans="3:3">
      <c r="C14564" s="3"/>
    </row>
    <row r="14565" spans="3:3">
      <c r="C14565" s="3"/>
    </row>
    <row r="14566" spans="3:3">
      <c r="C14566" s="3"/>
    </row>
    <row r="14567" spans="3:3">
      <c r="C14567" s="3"/>
    </row>
    <row r="14568" spans="3:3">
      <c r="C14568" s="3"/>
    </row>
    <row r="14569" spans="3:3">
      <c r="C14569" s="3"/>
    </row>
    <row r="14570" spans="3:3">
      <c r="C14570" s="3"/>
    </row>
    <row r="14571" spans="3:3">
      <c r="C14571" s="3"/>
    </row>
    <row r="14572" spans="3:3">
      <c r="C14572" s="3"/>
    </row>
    <row r="14573" spans="3:3">
      <c r="C14573" s="3"/>
    </row>
    <row r="14574" spans="3:3">
      <c r="C14574" s="3"/>
    </row>
    <row r="14575" spans="3:3">
      <c r="C14575" s="3"/>
    </row>
    <row r="14576" spans="3:3">
      <c r="C14576" s="3"/>
    </row>
    <row r="14577" spans="3:3">
      <c r="C14577" s="3"/>
    </row>
    <row r="14578" spans="3:3">
      <c r="C14578" s="3"/>
    </row>
    <row r="14579" spans="3:3">
      <c r="C14579" s="3"/>
    </row>
    <row r="14580" spans="3:3">
      <c r="C14580" s="3"/>
    </row>
    <row r="14581" spans="3:3">
      <c r="C14581" s="3"/>
    </row>
    <row r="14582" spans="3:3">
      <c r="C14582" s="3"/>
    </row>
    <row r="14583" spans="3:3">
      <c r="C14583" s="3"/>
    </row>
    <row r="14584" spans="3:3">
      <c r="C14584" s="3"/>
    </row>
    <row r="14585" spans="3:3">
      <c r="C14585" s="3"/>
    </row>
    <row r="14586" spans="3:3">
      <c r="C14586" s="3"/>
    </row>
    <row r="14587" spans="3:3">
      <c r="C14587" s="3"/>
    </row>
    <row r="14588" spans="3:3">
      <c r="C14588" s="3"/>
    </row>
    <row r="14589" spans="3:3">
      <c r="C14589" s="3"/>
    </row>
    <row r="14590" spans="3:3">
      <c r="C14590" s="3"/>
    </row>
    <row r="14591" spans="3:3">
      <c r="C14591" s="3"/>
    </row>
    <row r="14592" spans="3:3">
      <c r="C14592" s="3"/>
    </row>
    <row r="14593" spans="3:3">
      <c r="C14593" s="3"/>
    </row>
    <row r="14594" spans="3:3">
      <c r="C14594" s="3"/>
    </row>
    <row r="14595" spans="3:3">
      <c r="C14595" s="3"/>
    </row>
    <row r="14596" spans="3:3">
      <c r="C14596" s="3"/>
    </row>
    <row r="14597" spans="3:3">
      <c r="C14597" s="3"/>
    </row>
    <row r="14598" spans="3:3">
      <c r="C14598" s="3"/>
    </row>
    <row r="14599" spans="3:3">
      <c r="C14599" s="3"/>
    </row>
    <row r="14600" spans="3:3">
      <c r="C14600" s="3"/>
    </row>
    <row r="14601" spans="3:3">
      <c r="C14601" s="3"/>
    </row>
    <row r="14602" spans="3:3">
      <c r="C14602" s="3"/>
    </row>
    <row r="14603" spans="3:3">
      <c r="C14603" s="3"/>
    </row>
    <row r="14604" spans="3:3">
      <c r="C14604" s="3"/>
    </row>
    <row r="14605" spans="3:3">
      <c r="C14605" s="3"/>
    </row>
    <row r="14606" spans="3:3">
      <c r="C14606" s="3"/>
    </row>
    <row r="14607" spans="3:3">
      <c r="C14607" s="3"/>
    </row>
    <row r="14608" spans="3:3">
      <c r="C14608" s="3"/>
    </row>
    <row r="14609" spans="3:3">
      <c r="C14609" s="3"/>
    </row>
    <row r="14610" spans="3:3">
      <c r="C14610" s="3"/>
    </row>
    <row r="14611" spans="3:3">
      <c r="C14611" s="3"/>
    </row>
    <row r="14612" spans="3:3">
      <c r="C14612" s="3"/>
    </row>
    <row r="14613" spans="3:3">
      <c r="C14613" s="3"/>
    </row>
    <row r="14614" spans="3:3">
      <c r="C14614" s="3"/>
    </row>
    <row r="14615" spans="3:3">
      <c r="C14615" s="3"/>
    </row>
    <row r="14616" spans="3:3">
      <c r="C14616" s="3"/>
    </row>
    <row r="14617" spans="3:3">
      <c r="C14617" s="3"/>
    </row>
    <row r="14618" spans="3:3">
      <c r="C14618" s="3"/>
    </row>
    <row r="14619" spans="3:3">
      <c r="C14619" s="3"/>
    </row>
    <row r="14620" spans="3:3">
      <c r="C14620" s="3"/>
    </row>
    <row r="14621" spans="3:3">
      <c r="C14621" s="3"/>
    </row>
    <row r="14622" spans="3:3">
      <c r="C14622" s="3"/>
    </row>
    <row r="14623" spans="3:3">
      <c r="C14623" s="3"/>
    </row>
    <row r="14624" spans="3:3">
      <c r="C14624" s="3"/>
    </row>
    <row r="14625" spans="3:3">
      <c r="C14625" s="3"/>
    </row>
    <row r="14626" spans="3:3">
      <c r="C14626" s="3"/>
    </row>
    <row r="14627" spans="3:3">
      <c r="C14627" s="3"/>
    </row>
    <row r="14628" spans="3:3">
      <c r="C14628" s="3"/>
    </row>
    <row r="14629" spans="3:3">
      <c r="C14629" s="3"/>
    </row>
    <row r="14630" spans="3:3">
      <c r="C14630" s="3"/>
    </row>
    <row r="14631" spans="3:3">
      <c r="C14631" s="3"/>
    </row>
    <row r="14632" spans="3:3">
      <c r="C14632" s="3"/>
    </row>
    <row r="14633" spans="3:3">
      <c r="C14633" s="3"/>
    </row>
    <row r="14634" spans="3:3">
      <c r="C14634" s="3"/>
    </row>
    <row r="14635" spans="3:3">
      <c r="C14635" s="3"/>
    </row>
    <row r="14636" spans="3:3">
      <c r="C14636" s="3"/>
    </row>
    <row r="14637" spans="3:3">
      <c r="C14637" s="3"/>
    </row>
    <row r="14638" spans="3:3">
      <c r="C14638" s="3"/>
    </row>
    <row r="14639" spans="3:3">
      <c r="C14639" s="3"/>
    </row>
    <row r="14640" spans="3:3">
      <c r="C14640" s="3"/>
    </row>
    <row r="14641" spans="3:3">
      <c r="C14641" s="3"/>
    </row>
    <row r="14642" spans="3:3">
      <c r="C14642" s="3"/>
    </row>
    <row r="14643" spans="3:3">
      <c r="C14643" s="3"/>
    </row>
    <row r="14644" spans="3:3">
      <c r="C14644" s="3"/>
    </row>
    <row r="14645" spans="3:3">
      <c r="C14645" s="3"/>
    </row>
    <row r="14646" spans="3:3">
      <c r="C14646" s="3"/>
    </row>
    <row r="14647" spans="3:3">
      <c r="C14647" s="3"/>
    </row>
    <row r="14648" spans="3:3">
      <c r="C14648" s="3"/>
    </row>
    <row r="14649" spans="3:3">
      <c r="C14649" s="3"/>
    </row>
    <row r="14650" spans="3:3">
      <c r="C14650" s="3"/>
    </row>
    <row r="14651" spans="3:3">
      <c r="C14651" s="3"/>
    </row>
    <row r="14652" spans="3:3">
      <c r="C14652" s="3"/>
    </row>
    <row r="14653" spans="3:3">
      <c r="C14653" s="3"/>
    </row>
    <row r="14654" spans="3:3">
      <c r="C14654" s="3"/>
    </row>
    <row r="14655" spans="3:3">
      <c r="C14655" s="3"/>
    </row>
    <row r="14656" spans="3:3">
      <c r="C14656" s="3"/>
    </row>
    <row r="14657" spans="3:3">
      <c r="C14657" s="3"/>
    </row>
    <row r="14658" spans="3:3">
      <c r="C14658" s="3"/>
    </row>
    <row r="14659" spans="3:3">
      <c r="C14659" s="3"/>
    </row>
    <row r="14660" spans="3:3">
      <c r="C14660" s="3"/>
    </row>
    <row r="14661" spans="3:3">
      <c r="C14661" s="3"/>
    </row>
    <row r="14662" spans="3:3">
      <c r="C14662" s="3"/>
    </row>
    <row r="14663" spans="3:3">
      <c r="C14663" s="3"/>
    </row>
    <row r="14664" spans="3:3">
      <c r="C14664" s="3"/>
    </row>
    <row r="14665" spans="3:3">
      <c r="C14665" s="3"/>
    </row>
    <row r="14666" spans="3:3">
      <c r="C14666" s="3"/>
    </row>
    <row r="14667" spans="3:3">
      <c r="C14667" s="3"/>
    </row>
    <row r="14668" spans="3:3">
      <c r="C14668" s="3"/>
    </row>
    <row r="14669" spans="3:3">
      <c r="C14669" s="3"/>
    </row>
    <row r="14670" spans="3:3">
      <c r="C14670" s="3"/>
    </row>
    <row r="14671" spans="3:3">
      <c r="C14671" s="3"/>
    </row>
    <row r="14672" spans="3:3">
      <c r="C14672" s="3"/>
    </row>
    <row r="14673" spans="3:3">
      <c r="C14673" s="3"/>
    </row>
    <row r="14674" spans="3:3">
      <c r="C14674" s="3"/>
    </row>
    <row r="14675" spans="3:3">
      <c r="C14675" s="3"/>
    </row>
    <row r="14676" spans="3:3">
      <c r="C14676" s="3"/>
    </row>
    <row r="14677" spans="3:3">
      <c r="C14677" s="3"/>
    </row>
    <row r="14678" spans="3:3">
      <c r="C14678" s="3"/>
    </row>
    <row r="14679" spans="3:3">
      <c r="C14679" s="3"/>
    </row>
    <row r="14680" spans="3:3">
      <c r="C14680" s="3"/>
    </row>
    <row r="14681" spans="3:3">
      <c r="C14681" s="3"/>
    </row>
    <row r="14682" spans="3:3">
      <c r="C14682" s="3"/>
    </row>
    <row r="14683" spans="3:3">
      <c r="C14683" s="3"/>
    </row>
    <row r="14684" spans="3:3">
      <c r="C14684" s="3"/>
    </row>
    <row r="14685" spans="3:3">
      <c r="C14685" s="3"/>
    </row>
    <row r="14686" spans="3:3">
      <c r="C14686" s="3"/>
    </row>
    <row r="14687" spans="3:3">
      <c r="C14687" s="3"/>
    </row>
    <row r="14688" spans="3:3">
      <c r="C14688" s="3"/>
    </row>
    <row r="14689" spans="3:3">
      <c r="C14689" s="3"/>
    </row>
    <row r="14690" spans="3:3">
      <c r="C14690" s="3"/>
    </row>
    <row r="14691" spans="3:3">
      <c r="C14691" s="3"/>
    </row>
    <row r="14692" spans="3:3">
      <c r="C14692" s="3"/>
    </row>
    <row r="14693" spans="3:3">
      <c r="C14693" s="3"/>
    </row>
    <row r="14694" spans="3:3">
      <c r="C14694" s="3"/>
    </row>
    <row r="14695" spans="3:3">
      <c r="C14695" s="3"/>
    </row>
    <row r="14696" spans="3:3">
      <c r="C14696" s="3"/>
    </row>
    <row r="14697" spans="3:3">
      <c r="C14697" s="3"/>
    </row>
    <row r="14698" spans="3:3">
      <c r="C14698" s="3"/>
    </row>
    <row r="14699" spans="3:3">
      <c r="C14699" s="3"/>
    </row>
    <row r="14700" spans="3:3">
      <c r="C14700" s="3"/>
    </row>
    <row r="14701" spans="3:3">
      <c r="C14701" s="3"/>
    </row>
    <row r="14702" spans="3:3">
      <c r="C14702" s="3"/>
    </row>
    <row r="14703" spans="3:3">
      <c r="C14703" s="3"/>
    </row>
    <row r="14704" spans="3:3">
      <c r="C14704" s="3"/>
    </row>
    <row r="14705" spans="3:3">
      <c r="C14705" s="3"/>
    </row>
    <row r="14706" spans="3:3">
      <c r="C14706" s="3"/>
    </row>
    <row r="14707" spans="3:3">
      <c r="C14707" s="3"/>
    </row>
    <row r="14708" spans="3:3">
      <c r="C14708" s="3"/>
    </row>
    <row r="14709" spans="3:3">
      <c r="C14709" s="3"/>
    </row>
    <row r="14710" spans="3:3">
      <c r="C14710" s="3"/>
    </row>
    <row r="14711" spans="3:3">
      <c r="C14711" s="3"/>
    </row>
    <row r="14712" spans="3:3">
      <c r="C14712" s="3"/>
    </row>
    <row r="14713" spans="3:3">
      <c r="C14713" s="3"/>
    </row>
    <row r="14714" spans="3:3">
      <c r="C14714" s="3"/>
    </row>
    <row r="14715" spans="3:3">
      <c r="C14715" s="3"/>
    </row>
    <row r="14716" spans="3:3">
      <c r="C14716" s="3"/>
    </row>
    <row r="14717" spans="3:3">
      <c r="C14717" s="3"/>
    </row>
    <row r="14718" spans="3:3">
      <c r="C14718" s="3"/>
    </row>
    <row r="14719" spans="3:3">
      <c r="C14719" s="3"/>
    </row>
    <row r="14720" spans="3:3">
      <c r="C14720" s="3"/>
    </row>
    <row r="14721" spans="3:3">
      <c r="C14721" s="3"/>
    </row>
    <row r="14722" spans="3:3">
      <c r="C14722" s="3"/>
    </row>
    <row r="14723" spans="3:3">
      <c r="C14723" s="3"/>
    </row>
    <row r="14724" spans="3:3">
      <c r="C14724" s="3"/>
    </row>
    <row r="14725" spans="3:3">
      <c r="C14725" s="3"/>
    </row>
    <row r="14726" spans="3:3">
      <c r="C14726" s="3"/>
    </row>
    <row r="14727" spans="3:3">
      <c r="C14727" s="3"/>
    </row>
    <row r="14728" spans="3:3">
      <c r="C14728" s="3"/>
    </row>
    <row r="14729" spans="3:3">
      <c r="C14729" s="3"/>
    </row>
    <row r="14730" spans="3:3">
      <c r="C14730" s="3"/>
    </row>
    <row r="14731" spans="3:3">
      <c r="C14731" s="3"/>
    </row>
    <row r="14732" spans="3:3">
      <c r="C14732" s="3"/>
    </row>
    <row r="14733" spans="3:3">
      <c r="C14733" s="3"/>
    </row>
    <row r="14734" spans="3:3">
      <c r="C14734" s="3"/>
    </row>
    <row r="14735" spans="3:3">
      <c r="C14735" s="3"/>
    </row>
    <row r="14736" spans="3:3">
      <c r="C14736" s="3"/>
    </row>
    <row r="14737" spans="3:3">
      <c r="C14737" s="3"/>
    </row>
    <row r="14738" spans="3:3">
      <c r="C14738" s="3"/>
    </row>
    <row r="14739" spans="3:3">
      <c r="C14739" s="3"/>
    </row>
    <row r="14740" spans="3:3">
      <c r="C14740" s="3"/>
    </row>
    <row r="14741" spans="3:3">
      <c r="C14741" s="3"/>
    </row>
    <row r="14742" spans="3:3">
      <c r="C14742" s="3"/>
    </row>
    <row r="14743" spans="3:3">
      <c r="C14743" s="3"/>
    </row>
    <row r="14744" spans="3:3">
      <c r="C14744" s="3"/>
    </row>
    <row r="14745" spans="3:3">
      <c r="C14745" s="3"/>
    </row>
    <row r="14746" spans="3:3">
      <c r="C14746" s="3"/>
    </row>
    <row r="14747" spans="3:3">
      <c r="C14747" s="3"/>
    </row>
    <row r="14748" spans="3:3">
      <c r="C14748" s="3"/>
    </row>
    <row r="14749" spans="3:3">
      <c r="C14749" s="3"/>
    </row>
    <row r="14750" spans="3:3">
      <c r="C14750" s="3"/>
    </row>
    <row r="14751" spans="3:3">
      <c r="C14751" s="3"/>
    </row>
    <row r="14752" spans="3:3">
      <c r="C14752" s="3"/>
    </row>
    <row r="14753" spans="3:3">
      <c r="C14753" s="3"/>
    </row>
    <row r="14754" spans="3:3">
      <c r="C14754" s="3"/>
    </row>
    <row r="14755" spans="3:3">
      <c r="C14755" s="3"/>
    </row>
    <row r="14756" spans="3:3">
      <c r="C14756" s="3"/>
    </row>
    <row r="14757" spans="3:3">
      <c r="C14757" s="3"/>
    </row>
    <row r="14758" spans="3:3">
      <c r="C14758" s="3"/>
    </row>
    <row r="14759" spans="3:3">
      <c r="C14759" s="3"/>
    </row>
    <row r="14760" spans="3:3">
      <c r="C14760" s="3"/>
    </row>
    <row r="14761" spans="3:3">
      <c r="C14761" s="3"/>
    </row>
    <row r="14762" spans="3:3">
      <c r="C14762" s="3"/>
    </row>
    <row r="14763" spans="3:3">
      <c r="C14763" s="3"/>
    </row>
    <row r="14764" spans="3:3">
      <c r="C14764" s="3"/>
    </row>
    <row r="14765" spans="3:3">
      <c r="C14765" s="3"/>
    </row>
    <row r="14766" spans="3:3">
      <c r="C14766" s="3"/>
    </row>
    <row r="14767" spans="3:3">
      <c r="C14767" s="3"/>
    </row>
    <row r="14768" spans="3:3">
      <c r="C14768" s="3"/>
    </row>
    <row r="14769" spans="3:3">
      <c r="C14769" s="3"/>
    </row>
    <row r="14770" spans="3:3">
      <c r="C14770" s="3"/>
    </row>
    <row r="14771" spans="3:3">
      <c r="C14771" s="3"/>
    </row>
    <row r="14772" spans="3:3">
      <c r="C14772" s="3"/>
    </row>
    <row r="14773" spans="3:3">
      <c r="C14773" s="3"/>
    </row>
    <row r="14774" spans="3:3">
      <c r="C14774" s="3"/>
    </row>
    <row r="14775" spans="3:3">
      <c r="C14775" s="3"/>
    </row>
    <row r="14776" spans="3:3">
      <c r="C14776" s="3"/>
    </row>
    <row r="14777" spans="3:3">
      <c r="C14777" s="3"/>
    </row>
    <row r="14778" spans="3:3">
      <c r="C14778" s="3"/>
    </row>
    <row r="14779" spans="3:3">
      <c r="C14779" s="3"/>
    </row>
    <row r="14780" spans="3:3">
      <c r="C14780" s="3"/>
    </row>
    <row r="14781" spans="3:3">
      <c r="C14781" s="3"/>
    </row>
    <row r="14782" spans="3:3">
      <c r="C14782" s="3"/>
    </row>
    <row r="14783" spans="3:3">
      <c r="C14783" s="3"/>
    </row>
    <row r="14784" spans="3:3">
      <c r="C14784" s="3"/>
    </row>
    <row r="14785" spans="3:3">
      <c r="C14785" s="3"/>
    </row>
    <row r="14786" spans="3:3">
      <c r="C14786" s="3"/>
    </row>
    <row r="14787" spans="3:3">
      <c r="C14787" s="3"/>
    </row>
    <row r="14788" spans="3:3">
      <c r="C14788" s="3"/>
    </row>
    <row r="14789" spans="3:3">
      <c r="C14789" s="3"/>
    </row>
    <row r="14790" spans="3:3">
      <c r="C14790" s="3"/>
    </row>
    <row r="14791" spans="3:3">
      <c r="C14791" s="3"/>
    </row>
    <row r="14792" spans="3:3">
      <c r="C14792" s="3"/>
    </row>
    <row r="14793" spans="3:3">
      <c r="C14793" s="3"/>
    </row>
    <row r="14794" spans="3:3">
      <c r="C14794" s="3"/>
    </row>
    <row r="14795" spans="3:3">
      <c r="C14795" s="3"/>
    </row>
    <row r="14796" spans="3:3">
      <c r="C14796" s="3"/>
    </row>
    <row r="14797" spans="3:3">
      <c r="C14797" s="3"/>
    </row>
    <row r="14798" spans="3:3">
      <c r="C14798" s="3"/>
    </row>
    <row r="14799" spans="3:3">
      <c r="C14799" s="3"/>
    </row>
    <row r="14800" spans="3:3">
      <c r="C14800" s="3"/>
    </row>
    <row r="14801" spans="3:3">
      <c r="C14801" s="3"/>
    </row>
    <row r="14802" spans="3:3">
      <c r="C14802" s="3"/>
    </row>
    <row r="14803" spans="3:3">
      <c r="C14803" s="3"/>
    </row>
    <row r="14804" spans="3:3">
      <c r="C14804" s="3"/>
    </row>
    <row r="14805" spans="3:3">
      <c r="C14805" s="3"/>
    </row>
    <row r="14806" spans="3:3">
      <c r="C14806" s="3"/>
    </row>
    <row r="14807" spans="3:3">
      <c r="C14807" s="3"/>
    </row>
    <row r="14808" spans="3:3">
      <c r="C14808" s="3"/>
    </row>
    <row r="14809" spans="3:3">
      <c r="C14809" s="3"/>
    </row>
    <row r="14810" spans="3:3">
      <c r="C14810" s="3"/>
    </row>
    <row r="14811" spans="3:3">
      <c r="C14811" s="3"/>
    </row>
    <row r="14812" spans="3:3">
      <c r="C14812" s="3"/>
    </row>
    <row r="14813" spans="3:3">
      <c r="C14813" s="3"/>
    </row>
    <row r="14814" spans="3:3">
      <c r="C14814" s="3"/>
    </row>
    <row r="14815" spans="3:3">
      <c r="C14815" s="3"/>
    </row>
    <row r="14816" spans="3:3">
      <c r="C14816" s="3"/>
    </row>
    <row r="14817" spans="3:3">
      <c r="C14817" s="3"/>
    </row>
    <row r="14818" spans="3:3">
      <c r="C14818" s="3"/>
    </row>
    <row r="14819" spans="3:3">
      <c r="C14819" s="3"/>
    </row>
    <row r="14820" spans="3:3">
      <c r="C14820" s="3"/>
    </row>
    <row r="14821" spans="3:3">
      <c r="C14821" s="3"/>
    </row>
    <row r="14822" spans="3:3">
      <c r="C14822" s="3"/>
    </row>
    <row r="14823" spans="3:3">
      <c r="C14823" s="3"/>
    </row>
    <row r="14824" spans="3:3">
      <c r="C14824" s="3"/>
    </row>
    <row r="14825" spans="3:3">
      <c r="C14825" s="3"/>
    </row>
    <row r="14826" spans="3:3">
      <c r="C14826" s="3"/>
    </row>
    <row r="14827" spans="3:3">
      <c r="C14827" s="3"/>
    </row>
    <row r="14828" spans="3:3">
      <c r="C14828" s="3"/>
    </row>
    <row r="14829" spans="3:3">
      <c r="C14829" s="3"/>
    </row>
    <row r="14830" spans="3:3">
      <c r="C14830" s="3"/>
    </row>
    <row r="14831" spans="3:3">
      <c r="C14831" s="3"/>
    </row>
    <row r="14832" spans="3:3">
      <c r="C14832" s="3"/>
    </row>
    <row r="14833" spans="3:3">
      <c r="C14833" s="3"/>
    </row>
    <row r="14834" spans="3:3">
      <c r="C14834" s="3"/>
    </row>
    <row r="14835" spans="3:3">
      <c r="C14835" s="3"/>
    </row>
    <row r="14836" spans="3:3">
      <c r="C14836" s="3"/>
    </row>
    <row r="14837" spans="3:3">
      <c r="C14837" s="3"/>
    </row>
    <row r="14838" spans="3:3">
      <c r="C14838" s="3"/>
    </row>
    <row r="14839" spans="3:3">
      <c r="C14839" s="3"/>
    </row>
    <row r="14840" spans="3:3">
      <c r="C14840" s="3"/>
    </row>
    <row r="14841" spans="3:3">
      <c r="C14841" s="3"/>
    </row>
    <row r="14842" spans="3:3">
      <c r="C14842" s="3"/>
    </row>
    <row r="14843" spans="3:3">
      <c r="C14843" s="3"/>
    </row>
    <row r="14844" spans="3:3">
      <c r="C14844" s="3"/>
    </row>
    <row r="14845" spans="3:3">
      <c r="C14845" s="3"/>
    </row>
    <row r="14846" spans="3:3">
      <c r="C14846" s="3"/>
    </row>
    <row r="14847" spans="3:3">
      <c r="C14847" s="3"/>
    </row>
    <row r="14848" spans="3:3">
      <c r="C14848" s="3"/>
    </row>
    <row r="14849" spans="3:3">
      <c r="C14849" s="3"/>
    </row>
    <row r="14850" spans="3:3">
      <c r="C14850" s="3"/>
    </row>
    <row r="14851" spans="3:3">
      <c r="C14851" s="3"/>
    </row>
    <row r="14852" spans="3:3">
      <c r="C14852" s="3"/>
    </row>
    <row r="14853" spans="3:3">
      <c r="C14853" s="3"/>
    </row>
    <row r="14854" spans="3:3">
      <c r="C14854" s="3"/>
    </row>
    <row r="14855" spans="3:3">
      <c r="C14855" s="3"/>
    </row>
    <row r="14856" spans="3:3">
      <c r="C14856" s="3"/>
    </row>
    <row r="14857" spans="3:3">
      <c r="C14857" s="3"/>
    </row>
    <row r="14858" spans="3:3">
      <c r="C14858" s="3"/>
    </row>
    <row r="14859" spans="3:3">
      <c r="C14859" s="3"/>
    </row>
    <row r="14860" spans="3:3">
      <c r="C14860" s="3"/>
    </row>
    <row r="14861" spans="3:3">
      <c r="C14861" s="3"/>
    </row>
    <row r="14862" spans="3:3">
      <c r="C14862" s="3"/>
    </row>
    <row r="14863" spans="3:3">
      <c r="C14863" s="3"/>
    </row>
    <row r="14864" spans="3:3">
      <c r="C14864" s="3"/>
    </row>
    <row r="14865" spans="3:3">
      <c r="C14865" s="3"/>
    </row>
    <row r="14866" spans="3:3">
      <c r="C14866" s="3"/>
    </row>
    <row r="14867" spans="3:3">
      <c r="C14867" s="3"/>
    </row>
    <row r="14868" spans="3:3">
      <c r="C14868" s="3"/>
    </row>
    <row r="14869" spans="3:3">
      <c r="C14869" s="3"/>
    </row>
    <row r="14870" spans="3:3">
      <c r="C14870" s="3"/>
    </row>
    <row r="14871" spans="3:3">
      <c r="C14871" s="3"/>
    </row>
    <row r="14872" spans="3:3">
      <c r="C14872" s="3"/>
    </row>
    <row r="14873" spans="3:3">
      <c r="C14873" s="3"/>
    </row>
    <row r="14874" spans="3:3">
      <c r="C14874" s="3"/>
    </row>
    <row r="14875" spans="3:3">
      <c r="C14875" s="3"/>
    </row>
    <row r="14876" spans="3:3">
      <c r="C14876" s="3"/>
    </row>
    <row r="14877" spans="3:3">
      <c r="C14877" s="3"/>
    </row>
    <row r="14878" spans="3:3">
      <c r="C14878" s="3"/>
    </row>
    <row r="14879" spans="3:3">
      <c r="C14879" s="3"/>
    </row>
    <row r="14880" spans="3:3">
      <c r="C14880" s="3"/>
    </row>
    <row r="14881" spans="3:3">
      <c r="C14881" s="3"/>
    </row>
    <row r="14882" spans="3:3">
      <c r="C14882" s="3"/>
    </row>
    <row r="14883" spans="3:3">
      <c r="C14883" s="3"/>
    </row>
    <row r="14884" spans="3:3">
      <c r="C14884" s="3"/>
    </row>
    <row r="14885" spans="3:3">
      <c r="C14885" s="3"/>
    </row>
    <row r="14886" spans="3:3">
      <c r="C14886" s="3"/>
    </row>
    <row r="14887" spans="3:3">
      <c r="C14887" s="3"/>
    </row>
    <row r="14888" spans="3:3">
      <c r="C14888" s="3"/>
    </row>
    <row r="14889" spans="3:3">
      <c r="C14889" s="3"/>
    </row>
    <row r="14890" spans="3:3">
      <c r="C14890" s="3"/>
    </row>
    <row r="14891" spans="3:3">
      <c r="C14891" s="3"/>
    </row>
    <row r="14892" spans="3:3">
      <c r="C14892" s="3"/>
    </row>
    <row r="14893" spans="3:3">
      <c r="C14893" s="3"/>
    </row>
    <row r="14894" spans="3:3">
      <c r="C14894" s="3"/>
    </row>
    <row r="14895" spans="3:3">
      <c r="C14895" s="3"/>
    </row>
    <row r="14896" spans="3:3">
      <c r="C14896" s="3"/>
    </row>
    <row r="14897" spans="3:3">
      <c r="C14897" s="3"/>
    </row>
    <row r="14898" spans="3:3">
      <c r="C14898" s="3"/>
    </row>
    <row r="14899" spans="3:3">
      <c r="C14899" s="3"/>
    </row>
    <row r="14900" spans="3:3">
      <c r="C14900" s="3"/>
    </row>
    <row r="14901" spans="3:3">
      <c r="C14901" s="3"/>
    </row>
    <row r="14902" spans="3:3">
      <c r="C14902" s="3"/>
    </row>
    <row r="14903" spans="3:3">
      <c r="C14903" s="3"/>
    </row>
    <row r="14904" spans="3:3">
      <c r="C14904" s="3"/>
    </row>
    <row r="14905" spans="3:3">
      <c r="C14905" s="3"/>
    </row>
    <row r="14906" spans="3:3">
      <c r="C14906" s="3"/>
    </row>
    <row r="14907" spans="3:3">
      <c r="C14907" s="3"/>
    </row>
    <row r="14908" spans="3:3">
      <c r="C14908" s="3"/>
    </row>
    <row r="14909" spans="3:3">
      <c r="C14909" s="3"/>
    </row>
    <row r="14910" spans="3:3">
      <c r="C14910" s="3"/>
    </row>
    <row r="14911" spans="3:3">
      <c r="C14911" s="3"/>
    </row>
    <row r="14912" spans="3:3">
      <c r="C14912" s="3"/>
    </row>
    <row r="14913" spans="3:3">
      <c r="C14913" s="3"/>
    </row>
    <row r="14914" spans="3:3">
      <c r="C14914" s="3"/>
    </row>
    <row r="14915" spans="3:3">
      <c r="C14915" s="3"/>
    </row>
    <row r="14916" spans="3:3">
      <c r="C14916" s="3"/>
    </row>
    <row r="14917" spans="3:3">
      <c r="C14917" s="3"/>
    </row>
    <row r="14918" spans="3:3">
      <c r="C14918" s="3"/>
    </row>
    <row r="14919" spans="3:3">
      <c r="C14919" s="3"/>
    </row>
    <row r="14920" spans="3:3">
      <c r="C14920" s="3"/>
    </row>
    <row r="14921" spans="3:3">
      <c r="C14921" s="3"/>
    </row>
    <row r="14922" spans="3:3">
      <c r="C14922" s="3"/>
    </row>
    <row r="14923" spans="3:3">
      <c r="C14923" s="3"/>
    </row>
    <row r="14924" spans="3:3">
      <c r="C14924" s="3"/>
    </row>
    <row r="14925" spans="3:3">
      <c r="C14925" s="3"/>
    </row>
    <row r="14926" spans="3:3">
      <c r="C14926" s="3"/>
    </row>
    <row r="14927" spans="3:3">
      <c r="C14927" s="3"/>
    </row>
    <row r="14928" spans="3:3">
      <c r="C14928" s="3"/>
    </row>
    <row r="14929" spans="3:3">
      <c r="C14929" s="3"/>
    </row>
    <row r="14930" spans="3:3">
      <c r="C14930" s="3"/>
    </row>
    <row r="14931" spans="3:3">
      <c r="C14931" s="3"/>
    </row>
    <row r="14932" spans="3:3">
      <c r="C14932" s="3"/>
    </row>
    <row r="14933" spans="3:3">
      <c r="C14933" s="3"/>
    </row>
    <row r="14934" spans="3:3">
      <c r="C14934" s="3"/>
    </row>
    <row r="14935" spans="3:3">
      <c r="C14935" s="3"/>
    </row>
    <row r="14936" spans="3:3">
      <c r="C14936" s="3"/>
    </row>
    <row r="14937" spans="3:3">
      <c r="C14937" s="3"/>
    </row>
    <row r="14938" spans="3:3">
      <c r="C14938" s="3"/>
    </row>
    <row r="14939" spans="3:3">
      <c r="C14939" s="3"/>
    </row>
    <row r="14940" spans="3:3">
      <c r="C14940" s="3"/>
    </row>
    <row r="14941" spans="3:3">
      <c r="C14941" s="3"/>
    </row>
    <row r="14942" spans="3:3">
      <c r="C14942" s="3"/>
    </row>
    <row r="14943" spans="3:3">
      <c r="C14943" s="3"/>
    </row>
    <row r="14944" spans="3:3">
      <c r="C14944" s="3"/>
    </row>
    <row r="14945" spans="3:3">
      <c r="C14945" s="3"/>
    </row>
    <row r="14946" spans="3:3">
      <c r="C14946" s="3"/>
    </row>
    <row r="14947" spans="3:3">
      <c r="C14947" s="3"/>
    </row>
    <row r="14948" spans="3:3">
      <c r="C14948" s="3"/>
    </row>
    <row r="14949" spans="3:3">
      <c r="C14949" s="3"/>
    </row>
    <row r="14950" spans="3:3">
      <c r="C14950" s="3"/>
    </row>
    <row r="14951" spans="3:3">
      <c r="C14951" s="3"/>
    </row>
    <row r="14952" spans="3:3">
      <c r="C14952" s="3"/>
    </row>
    <row r="14953" spans="3:3">
      <c r="C14953" s="3"/>
    </row>
    <row r="14954" spans="3:3">
      <c r="C14954" s="3"/>
    </row>
    <row r="14955" spans="3:3">
      <c r="C14955" s="3"/>
    </row>
    <row r="14956" spans="3:3">
      <c r="C14956" s="3"/>
    </row>
    <row r="14957" spans="3:3">
      <c r="C14957" s="3"/>
    </row>
    <row r="14958" spans="3:3">
      <c r="C14958" s="3"/>
    </row>
    <row r="14959" spans="3:3">
      <c r="C14959" s="3"/>
    </row>
    <row r="14960" spans="3:3">
      <c r="C14960" s="3"/>
    </row>
    <row r="14961" spans="3:3">
      <c r="C14961" s="3"/>
    </row>
    <row r="14962" spans="3:3">
      <c r="C14962" s="3"/>
    </row>
    <row r="14963" spans="3:3">
      <c r="C14963" s="3"/>
    </row>
    <row r="14964" spans="3:3">
      <c r="C14964" s="3"/>
    </row>
    <row r="14965" spans="3:3">
      <c r="C14965" s="3"/>
    </row>
    <row r="14966" spans="3:3">
      <c r="C14966" s="3"/>
    </row>
    <row r="14967" spans="3:3">
      <c r="C14967" s="3"/>
    </row>
    <row r="14968" spans="3:3">
      <c r="C14968" s="3"/>
    </row>
    <row r="14969" spans="3:3">
      <c r="C14969" s="3"/>
    </row>
    <row r="14970" spans="3:3">
      <c r="C14970" s="3"/>
    </row>
    <row r="14971" spans="3:3">
      <c r="C14971" s="3"/>
    </row>
    <row r="14972" spans="3:3">
      <c r="C14972" s="3"/>
    </row>
    <row r="14973" spans="3:3">
      <c r="C14973" s="3"/>
    </row>
    <row r="14974" spans="3:3">
      <c r="C14974" s="3"/>
    </row>
    <row r="14975" spans="3:3">
      <c r="C14975" s="3"/>
    </row>
    <row r="14976" spans="3:3">
      <c r="C14976" s="3"/>
    </row>
    <row r="14977" spans="3:3">
      <c r="C14977" s="3"/>
    </row>
    <row r="14978" spans="3:3">
      <c r="C14978" s="3"/>
    </row>
    <row r="14979" spans="3:3">
      <c r="C14979" s="3"/>
    </row>
    <row r="14980" spans="3:3">
      <c r="C14980" s="3"/>
    </row>
    <row r="14981" spans="3:3">
      <c r="C14981" s="3"/>
    </row>
    <row r="14982" spans="3:3">
      <c r="C14982" s="3"/>
    </row>
    <row r="14983" spans="3:3">
      <c r="C14983" s="3"/>
    </row>
    <row r="14984" spans="3:3">
      <c r="C14984" s="3"/>
    </row>
    <row r="14985" spans="3:3">
      <c r="C14985" s="3"/>
    </row>
    <row r="14986" spans="3:3">
      <c r="C14986" s="3"/>
    </row>
    <row r="14987" spans="3:3">
      <c r="C14987" s="3"/>
    </row>
    <row r="14988" spans="3:3">
      <c r="C14988" s="3"/>
    </row>
    <row r="14989" spans="3:3">
      <c r="C14989" s="3"/>
    </row>
    <row r="14990" spans="3:3">
      <c r="C14990" s="3"/>
    </row>
    <row r="14991" spans="3:3">
      <c r="C14991" s="3"/>
    </row>
    <row r="14992" spans="3:3">
      <c r="C14992" s="3"/>
    </row>
    <row r="14993" spans="3:3">
      <c r="C14993" s="3"/>
    </row>
    <row r="14994" spans="3:3">
      <c r="C14994" s="3"/>
    </row>
    <row r="14995" spans="3:3">
      <c r="C14995" s="3"/>
    </row>
    <row r="14996" spans="3:3">
      <c r="C14996" s="3"/>
    </row>
    <row r="14997" spans="3:3">
      <c r="C14997" s="3"/>
    </row>
    <row r="14998" spans="3:3">
      <c r="C14998" s="3"/>
    </row>
    <row r="14999" spans="3:3">
      <c r="C14999" s="3"/>
    </row>
    <row r="15000" spans="3:3">
      <c r="C15000" s="3"/>
    </row>
    <row r="15001" spans="3:3">
      <c r="C15001" s="3"/>
    </row>
    <row r="15002" spans="3:3">
      <c r="C15002" s="3"/>
    </row>
    <row r="15003" spans="3:3">
      <c r="C15003" s="3"/>
    </row>
    <row r="15004" spans="3:3">
      <c r="C15004" s="3"/>
    </row>
    <row r="15005" spans="3:3">
      <c r="C15005" s="3"/>
    </row>
    <row r="15006" spans="3:3">
      <c r="C15006" s="3"/>
    </row>
    <row r="15007" spans="3:3">
      <c r="C15007" s="3"/>
    </row>
    <row r="15008" spans="3:3">
      <c r="C15008" s="3"/>
    </row>
    <row r="15009" spans="3:3">
      <c r="C15009" s="3"/>
    </row>
    <row r="15010" spans="3:3">
      <c r="C15010" s="3"/>
    </row>
    <row r="15011" spans="3:3">
      <c r="C15011" s="3"/>
    </row>
    <row r="15012" spans="3:3">
      <c r="C15012" s="3"/>
    </row>
    <row r="15013" spans="3:3">
      <c r="C15013" s="3"/>
    </row>
    <row r="15014" spans="3:3">
      <c r="C15014" s="3"/>
    </row>
    <row r="15015" spans="3:3">
      <c r="C15015" s="3"/>
    </row>
    <row r="15016" spans="3:3">
      <c r="C15016" s="3"/>
    </row>
    <row r="15017" spans="3:3">
      <c r="C15017" s="3"/>
    </row>
    <row r="15018" spans="3:3">
      <c r="C15018" s="3"/>
    </row>
    <row r="15019" spans="3:3">
      <c r="C15019" s="3"/>
    </row>
    <row r="15020" spans="3:3">
      <c r="C15020" s="3"/>
    </row>
    <row r="15021" spans="3:3">
      <c r="C15021" s="3"/>
    </row>
    <row r="15022" spans="3:3">
      <c r="C15022" s="3"/>
    </row>
    <row r="15023" spans="3:3">
      <c r="C15023" s="3"/>
    </row>
    <row r="15024" spans="3:3">
      <c r="C15024" s="3"/>
    </row>
    <row r="15025" spans="3:3">
      <c r="C15025" s="3"/>
    </row>
    <row r="15026" spans="3:3">
      <c r="C15026" s="3"/>
    </row>
    <row r="15027" spans="3:3">
      <c r="C15027" s="3"/>
    </row>
    <row r="15028" spans="3:3">
      <c r="C15028" s="3"/>
    </row>
    <row r="15029" spans="3:3">
      <c r="C15029" s="3"/>
    </row>
    <row r="15030" spans="3:3">
      <c r="C15030" s="3"/>
    </row>
    <row r="15031" spans="3:3">
      <c r="C15031" s="3"/>
    </row>
    <row r="15032" spans="3:3">
      <c r="C15032" s="3"/>
    </row>
    <row r="15033" spans="3:3">
      <c r="C15033" s="3"/>
    </row>
    <row r="15034" spans="3:3">
      <c r="C15034" s="3"/>
    </row>
    <row r="15035" spans="3:3">
      <c r="C15035" s="3"/>
    </row>
    <row r="15036" spans="3:3">
      <c r="C15036" s="3"/>
    </row>
    <row r="15037" spans="3:3">
      <c r="C15037" s="3"/>
    </row>
    <row r="15038" spans="3:3">
      <c r="C15038" s="3"/>
    </row>
    <row r="15039" spans="3:3">
      <c r="C15039" s="3"/>
    </row>
    <row r="15040" spans="3:3">
      <c r="C15040" s="3"/>
    </row>
    <row r="15041" spans="3:3">
      <c r="C15041" s="3"/>
    </row>
    <row r="15042" spans="3:3">
      <c r="C15042" s="3"/>
    </row>
    <row r="15043" spans="3:3">
      <c r="C15043" s="3"/>
    </row>
    <row r="15044" spans="3:3">
      <c r="C15044" s="3"/>
    </row>
    <row r="15045" spans="3:3">
      <c r="C15045" s="3"/>
    </row>
    <row r="15046" spans="3:3">
      <c r="C15046" s="3"/>
    </row>
    <row r="15047" spans="3:3">
      <c r="C15047" s="3"/>
    </row>
    <row r="15048" spans="3:3">
      <c r="C15048" s="3"/>
    </row>
    <row r="15049" spans="3:3">
      <c r="C15049" s="3"/>
    </row>
    <row r="15050" spans="3:3">
      <c r="C15050" s="3"/>
    </row>
    <row r="15051" spans="3:3">
      <c r="C15051" s="3"/>
    </row>
    <row r="15052" spans="3:3">
      <c r="C15052" s="3"/>
    </row>
    <row r="15053" spans="3:3">
      <c r="C15053" s="3"/>
    </row>
    <row r="15054" spans="3:3">
      <c r="C15054" s="3"/>
    </row>
    <row r="15055" spans="3:3">
      <c r="C15055" s="3"/>
    </row>
    <row r="15056" spans="3:3">
      <c r="C15056" s="3"/>
    </row>
    <row r="15057" spans="3:3">
      <c r="C15057" s="3"/>
    </row>
    <row r="15058" spans="3:3">
      <c r="C15058" s="3"/>
    </row>
    <row r="15059" spans="3:3">
      <c r="C15059" s="3"/>
    </row>
    <row r="15060" spans="3:3">
      <c r="C15060" s="3"/>
    </row>
    <row r="15061" spans="3:3">
      <c r="C15061" s="3"/>
    </row>
    <row r="15062" spans="3:3">
      <c r="C15062" s="3"/>
    </row>
    <row r="15063" spans="3:3">
      <c r="C15063" s="3"/>
    </row>
    <row r="15064" spans="3:3">
      <c r="C15064" s="3"/>
    </row>
    <row r="15065" spans="3:3">
      <c r="C15065" s="3"/>
    </row>
    <row r="15066" spans="3:3">
      <c r="C15066" s="3"/>
    </row>
    <row r="15067" spans="3:3">
      <c r="C15067" s="3"/>
    </row>
    <row r="15068" spans="3:3">
      <c r="C15068" s="3"/>
    </row>
    <row r="15069" spans="3:3">
      <c r="C15069" s="3"/>
    </row>
    <row r="15070" spans="3:3">
      <c r="C15070" s="3"/>
    </row>
    <row r="15071" spans="3:3">
      <c r="C15071" s="3"/>
    </row>
    <row r="15072" spans="3:3">
      <c r="C15072" s="3"/>
    </row>
    <row r="15073" spans="3:3">
      <c r="C15073" s="3"/>
    </row>
    <row r="15074" spans="3:3">
      <c r="C15074" s="3"/>
    </row>
    <row r="15075" spans="3:3">
      <c r="C15075" s="3"/>
    </row>
    <row r="15076" spans="3:3">
      <c r="C15076" s="3"/>
    </row>
    <row r="15077" spans="3:3">
      <c r="C15077" s="3"/>
    </row>
    <row r="15078" spans="3:3">
      <c r="C15078" s="3"/>
    </row>
    <row r="15079" spans="3:3">
      <c r="C15079" s="3"/>
    </row>
    <row r="15080" spans="3:3">
      <c r="C15080" s="3"/>
    </row>
    <row r="15081" spans="3:3">
      <c r="C15081" s="3"/>
    </row>
    <row r="15082" spans="3:3">
      <c r="C15082" s="3"/>
    </row>
    <row r="15083" spans="3:3">
      <c r="C15083" s="3"/>
    </row>
    <row r="15084" spans="3:3">
      <c r="C15084" s="3"/>
    </row>
    <row r="15085" spans="3:3">
      <c r="C15085" s="3"/>
    </row>
    <row r="15086" spans="3:3">
      <c r="C15086" s="3"/>
    </row>
    <row r="15087" spans="3:3">
      <c r="C15087" s="3"/>
    </row>
    <row r="15088" spans="3:3">
      <c r="C15088" s="3"/>
    </row>
    <row r="15089" spans="3:3">
      <c r="C15089" s="3"/>
    </row>
    <row r="15090" spans="3:3">
      <c r="C15090" s="3"/>
    </row>
    <row r="15091" spans="3:3">
      <c r="C15091" s="3"/>
    </row>
    <row r="15092" spans="3:3">
      <c r="C15092" s="3"/>
    </row>
    <row r="15093" spans="3:3">
      <c r="C15093" s="3"/>
    </row>
    <row r="15094" spans="3:3">
      <c r="C15094" s="3"/>
    </row>
    <row r="15095" spans="3:3">
      <c r="C15095" s="3"/>
    </row>
    <row r="15096" spans="3:3">
      <c r="C15096" s="3"/>
    </row>
    <row r="15097" spans="3:3">
      <c r="C15097" s="3"/>
    </row>
    <row r="15098" spans="3:3">
      <c r="C15098" s="3"/>
    </row>
    <row r="15099" spans="3:3">
      <c r="C15099" s="3"/>
    </row>
    <row r="15100" spans="3:3">
      <c r="C15100" s="3"/>
    </row>
    <row r="15101" spans="3:3">
      <c r="C15101" s="3"/>
    </row>
    <row r="15102" spans="3:3">
      <c r="C15102" s="3"/>
    </row>
    <row r="15103" spans="3:3">
      <c r="C15103" s="3"/>
    </row>
    <row r="15104" spans="3:3">
      <c r="C15104" s="3"/>
    </row>
    <row r="15105" spans="3:3">
      <c r="C15105" s="3"/>
    </row>
    <row r="15106" spans="3:3">
      <c r="C15106" s="3"/>
    </row>
    <row r="15107" spans="3:3">
      <c r="C15107" s="3"/>
    </row>
    <row r="15108" spans="3:3">
      <c r="C15108" s="3"/>
    </row>
    <row r="15109" spans="3:3">
      <c r="C15109" s="3"/>
    </row>
    <row r="15110" spans="3:3">
      <c r="C15110" s="3"/>
    </row>
    <row r="15111" spans="3:3">
      <c r="C15111" s="3"/>
    </row>
    <row r="15112" spans="3:3">
      <c r="C15112" s="3"/>
    </row>
    <row r="15113" spans="3:3">
      <c r="C15113" s="3"/>
    </row>
    <row r="15114" spans="3:3">
      <c r="C15114" s="3"/>
    </row>
    <row r="15115" spans="3:3">
      <c r="C15115" s="3"/>
    </row>
    <row r="15116" spans="3:3">
      <c r="C15116" s="3"/>
    </row>
    <row r="15117" spans="3:3">
      <c r="C15117" s="3"/>
    </row>
    <row r="15118" spans="3:3">
      <c r="C15118" s="3"/>
    </row>
    <row r="15119" spans="3:3">
      <c r="C15119" s="3"/>
    </row>
    <row r="15120" spans="3:3">
      <c r="C15120" s="3"/>
    </row>
    <row r="15121" spans="3:3">
      <c r="C15121" s="3"/>
    </row>
    <row r="15122" spans="3:3">
      <c r="C15122" s="3"/>
    </row>
    <row r="15123" spans="3:3">
      <c r="C15123" s="3"/>
    </row>
    <row r="15124" spans="3:3">
      <c r="C15124" s="3"/>
    </row>
    <row r="15125" spans="3:3">
      <c r="C15125" s="3"/>
    </row>
    <row r="15126" spans="3:3">
      <c r="C15126" s="3"/>
    </row>
    <row r="15127" spans="3:3">
      <c r="C15127" s="3"/>
    </row>
    <row r="15128" spans="3:3">
      <c r="C15128" s="3"/>
    </row>
    <row r="15129" spans="3:3">
      <c r="C15129" s="3"/>
    </row>
    <row r="15130" spans="3:3">
      <c r="C15130" s="3"/>
    </row>
    <row r="15131" spans="3:3">
      <c r="C15131" s="3"/>
    </row>
    <row r="15132" spans="3:3">
      <c r="C15132" s="3"/>
    </row>
    <row r="15133" spans="3:3">
      <c r="C15133" s="3"/>
    </row>
    <row r="15134" spans="3:3">
      <c r="C15134" s="3"/>
    </row>
    <row r="15135" spans="3:3">
      <c r="C15135" s="3"/>
    </row>
    <row r="15136" spans="3:3">
      <c r="C15136" s="3"/>
    </row>
    <row r="15137" spans="3:3">
      <c r="C15137" s="3"/>
    </row>
    <row r="15138" spans="3:3">
      <c r="C15138" s="3"/>
    </row>
    <row r="15139" spans="3:3">
      <c r="C15139" s="3"/>
    </row>
    <row r="15140" spans="3:3">
      <c r="C15140" s="3"/>
    </row>
    <row r="15141" spans="3:3">
      <c r="C15141" s="3"/>
    </row>
    <row r="15142" spans="3:3">
      <c r="C15142" s="3"/>
    </row>
    <row r="15143" spans="3:3">
      <c r="C15143" s="3"/>
    </row>
    <row r="15144" spans="3:3">
      <c r="C15144" s="3"/>
    </row>
    <row r="15145" spans="3:3">
      <c r="C15145" s="3"/>
    </row>
    <row r="15146" spans="3:3">
      <c r="C15146" s="3"/>
    </row>
    <row r="15147" spans="3:3">
      <c r="C15147" s="3"/>
    </row>
    <row r="15148" spans="3:3">
      <c r="C15148" s="3"/>
    </row>
    <row r="15149" spans="3:3">
      <c r="C15149" s="3"/>
    </row>
    <row r="15150" spans="3:3">
      <c r="C15150" s="3"/>
    </row>
    <row r="15151" spans="3:3">
      <c r="C15151" s="3"/>
    </row>
    <row r="15152" spans="3:3">
      <c r="C15152" s="3"/>
    </row>
    <row r="15153" spans="3:3">
      <c r="C15153" s="3"/>
    </row>
    <row r="15154" spans="3:3">
      <c r="C15154" s="3"/>
    </row>
    <row r="15155" spans="3:3">
      <c r="C15155" s="3"/>
    </row>
    <row r="15156" spans="3:3">
      <c r="C15156" s="3"/>
    </row>
    <row r="15157" spans="3:3">
      <c r="C15157" s="3"/>
    </row>
    <row r="15158" spans="3:3">
      <c r="C15158" s="3"/>
    </row>
    <row r="15159" spans="3:3">
      <c r="C15159" s="3"/>
    </row>
    <row r="15160" spans="3:3">
      <c r="C15160" s="3"/>
    </row>
    <row r="15161" spans="3:3">
      <c r="C15161" s="3"/>
    </row>
    <row r="15162" spans="3:3">
      <c r="C15162" s="3"/>
    </row>
    <row r="15163" spans="3:3">
      <c r="C15163" s="3"/>
    </row>
    <row r="15164" spans="3:3">
      <c r="C15164" s="3"/>
    </row>
    <row r="15165" spans="3:3">
      <c r="C15165" s="3"/>
    </row>
    <row r="15166" spans="3:3">
      <c r="C15166" s="3"/>
    </row>
    <row r="15167" spans="3:3">
      <c r="C15167" s="3"/>
    </row>
    <row r="15168" spans="3:3">
      <c r="C15168" s="3"/>
    </row>
    <row r="15169" spans="3:3">
      <c r="C15169" s="3"/>
    </row>
    <row r="15170" spans="3:3">
      <c r="C15170" s="3"/>
    </row>
    <row r="15171" spans="3:3">
      <c r="C15171" s="3"/>
    </row>
    <row r="15172" spans="3:3">
      <c r="C15172" s="3"/>
    </row>
    <row r="15173" spans="3:3">
      <c r="C15173" s="3"/>
    </row>
    <row r="15174" spans="3:3">
      <c r="C15174" s="3"/>
    </row>
    <row r="15175" spans="3:3">
      <c r="C15175" s="3"/>
    </row>
    <row r="15176" spans="3:3">
      <c r="C15176" s="3"/>
    </row>
    <row r="15177" spans="3:3">
      <c r="C15177" s="3"/>
    </row>
    <row r="15178" spans="3:3">
      <c r="C15178" s="3"/>
    </row>
    <row r="15179" spans="3:3">
      <c r="C15179" s="3"/>
    </row>
    <row r="15180" spans="3:3">
      <c r="C15180" s="3"/>
    </row>
    <row r="15181" spans="3:3">
      <c r="C15181" s="3"/>
    </row>
    <row r="15182" spans="3:3">
      <c r="C15182" s="3"/>
    </row>
    <row r="15183" spans="3:3">
      <c r="C15183" s="3"/>
    </row>
    <row r="15184" spans="3:3">
      <c r="C15184" s="3"/>
    </row>
    <row r="15185" spans="3:3">
      <c r="C15185" s="3"/>
    </row>
    <row r="15186" spans="3:3">
      <c r="C15186" s="3"/>
    </row>
    <row r="15187" spans="3:3">
      <c r="C15187" s="3"/>
    </row>
    <row r="15188" spans="3:3">
      <c r="C15188" s="3"/>
    </row>
    <row r="15189" spans="3:3">
      <c r="C15189" s="3"/>
    </row>
    <row r="15190" spans="3:3">
      <c r="C15190" s="3"/>
    </row>
    <row r="15191" spans="3:3">
      <c r="C15191" s="3"/>
    </row>
    <row r="15192" spans="3:3">
      <c r="C15192" s="3"/>
    </row>
    <row r="15193" spans="3:3">
      <c r="C15193" s="3"/>
    </row>
    <row r="15194" spans="3:3">
      <c r="C15194" s="3"/>
    </row>
    <row r="15195" spans="3:3">
      <c r="C15195" s="3"/>
    </row>
    <row r="15196" spans="3:3">
      <c r="C15196" s="3"/>
    </row>
    <row r="15197" spans="3:3">
      <c r="C15197" s="3"/>
    </row>
    <row r="15198" spans="3:3">
      <c r="C15198" s="3"/>
    </row>
    <row r="15199" spans="3:3">
      <c r="C15199" s="3"/>
    </row>
    <row r="15200" spans="3:3">
      <c r="C15200" s="3"/>
    </row>
    <row r="15201" spans="3:3">
      <c r="C15201" s="3"/>
    </row>
    <row r="15202" spans="3:3">
      <c r="C15202" s="3"/>
    </row>
    <row r="15203" spans="3:3">
      <c r="C15203" s="3"/>
    </row>
    <row r="15204" spans="3:3">
      <c r="C15204" s="3"/>
    </row>
    <row r="15205" spans="3:3">
      <c r="C15205" s="3"/>
    </row>
    <row r="15206" spans="3:3">
      <c r="C15206" s="3"/>
    </row>
    <row r="15207" spans="3:3">
      <c r="C15207" s="3"/>
    </row>
    <row r="15208" spans="3:3">
      <c r="C15208" s="3"/>
    </row>
    <row r="15209" spans="3:3">
      <c r="C15209" s="3"/>
    </row>
    <row r="15210" spans="3:3">
      <c r="C15210" s="3"/>
    </row>
    <row r="15211" spans="3:3">
      <c r="C15211" s="3"/>
    </row>
    <row r="15212" spans="3:3">
      <c r="C15212" s="3"/>
    </row>
    <row r="15213" spans="3:3">
      <c r="C15213" s="3"/>
    </row>
    <row r="15214" spans="3:3">
      <c r="C15214" s="3"/>
    </row>
    <row r="15215" spans="3:3">
      <c r="C15215" s="3"/>
    </row>
    <row r="15216" spans="3:3">
      <c r="C15216" s="3"/>
    </row>
    <row r="15217" spans="3:3">
      <c r="C15217" s="3"/>
    </row>
    <row r="15218" spans="3:3">
      <c r="C15218" s="3"/>
    </row>
    <row r="15219" spans="3:3">
      <c r="C15219" s="3"/>
    </row>
    <row r="15220" spans="3:3">
      <c r="C15220" s="3"/>
    </row>
    <row r="15221" spans="3:3">
      <c r="C15221" s="3"/>
    </row>
    <row r="15222" spans="3:3">
      <c r="C15222" s="3"/>
    </row>
    <row r="15223" spans="3:3">
      <c r="C15223" s="3"/>
    </row>
    <row r="15224" spans="3:3">
      <c r="C15224" s="3"/>
    </row>
    <row r="15225" spans="3:3">
      <c r="C15225" s="3"/>
    </row>
    <row r="15226" spans="3:3">
      <c r="C15226" s="3"/>
    </row>
    <row r="15227" spans="3:3">
      <c r="C15227" s="3"/>
    </row>
    <row r="15228" spans="3:3">
      <c r="C15228" s="3"/>
    </row>
    <row r="15229" spans="3:3">
      <c r="C15229" s="3"/>
    </row>
    <row r="15230" spans="3:3">
      <c r="C15230" s="3"/>
    </row>
    <row r="15231" spans="3:3">
      <c r="C15231" s="3"/>
    </row>
    <row r="15232" spans="3:3">
      <c r="C15232" s="3"/>
    </row>
    <row r="15233" spans="3:3">
      <c r="C15233" s="3"/>
    </row>
    <row r="15234" spans="3:3">
      <c r="C15234" s="3"/>
    </row>
    <row r="15235" spans="3:3">
      <c r="C15235" s="3"/>
    </row>
    <row r="15236" spans="3:3">
      <c r="C15236" s="3"/>
    </row>
    <row r="15237" spans="3:3">
      <c r="C15237" s="3"/>
    </row>
    <row r="15238" spans="3:3">
      <c r="C15238" s="3"/>
    </row>
    <row r="15239" spans="3:3">
      <c r="C15239" s="3"/>
    </row>
    <row r="15240" spans="3:3">
      <c r="C15240" s="3"/>
    </row>
    <row r="15241" spans="3:3">
      <c r="C15241" s="3"/>
    </row>
    <row r="15242" spans="3:3">
      <c r="C15242" s="3"/>
    </row>
    <row r="15243" spans="3:3">
      <c r="C15243" s="3"/>
    </row>
    <row r="15244" spans="3:3">
      <c r="C15244" s="3"/>
    </row>
    <row r="15245" spans="3:3">
      <c r="C15245" s="3"/>
    </row>
    <row r="15246" spans="3:3">
      <c r="C15246" s="3"/>
    </row>
    <row r="15247" spans="3:3">
      <c r="C15247" s="3"/>
    </row>
    <row r="15248" spans="3:3">
      <c r="C15248" s="3"/>
    </row>
    <row r="15249" spans="3:3">
      <c r="C15249" s="3"/>
    </row>
    <row r="15250" spans="3:3">
      <c r="C15250" s="3"/>
    </row>
    <row r="15251" spans="3:3">
      <c r="C15251" s="3"/>
    </row>
    <row r="15252" spans="3:3">
      <c r="C15252" s="3"/>
    </row>
    <row r="15253" spans="3:3">
      <c r="C15253" s="3"/>
    </row>
    <row r="15254" spans="3:3">
      <c r="C15254" s="3"/>
    </row>
    <row r="15255" spans="3:3">
      <c r="C15255" s="3"/>
    </row>
    <row r="15256" spans="3:3">
      <c r="C15256" s="3"/>
    </row>
    <row r="15257" spans="3:3">
      <c r="C15257" s="3"/>
    </row>
    <row r="15258" spans="3:3">
      <c r="C15258" s="3"/>
    </row>
    <row r="15259" spans="3:3">
      <c r="C15259" s="3"/>
    </row>
    <row r="15260" spans="3:3">
      <c r="C15260" s="3"/>
    </row>
    <row r="15261" spans="3:3">
      <c r="C15261" s="3"/>
    </row>
    <row r="15262" spans="3:3">
      <c r="C15262" s="3"/>
    </row>
    <row r="15263" spans="3:3">
      <c r="C15263" s="3"/>
    </row>
    <row r="15264" spans="3:3">
      <c r="C15264" s="3"/>
    </row>
    <row r="15265" spans="3:3">
      <c r="C15265" s="3"/>
    </row>
    <row r="15266" spans="3:3">
      <c r="C15266" s="3"/>
    </row>
    <row r="15267" spans="3:3">
      <c r="C15267" s="3"/>
    </row>
    <row r="15268" spans="3:3">
      <c r="C15268" s="3"/>
    </row>
    <row r="15269" spans="3:3">
      <c r="C15269" s="3"/>
    </row>
    <row r="15270" spans="3:3">
      <c r="C15270" s="3"/>
    </row>
    <row r="15271" spans="3:3">
      <c r="C15271" s="3"/>
    </row>
    <row r="15272" spans="3:3">
      <c r="C15272" s="3"/>
    </row>
    <row r="15273" spans="3:3">
      <c r="C15273" s="3"/>
    </row>
    <row r="15274" spans="3:3">
      <c r="C15274" s="3"/>
    </row>
    <row r="15275" spans="3:3">
      <c r="C15275" s="3"/>
    </row>
    <row r="15276" spans="3:3">
      <c r="C15276" s="3"/>
    </row>
    <row r="15277" spans="3:3">
      <c r="C15277" s="3"/>
    </row>
    <row r="15278" spans="3:3">
      <c r="C15278" s="3"/>
    </row>
    <row r="15279" spans="3:3">
      <c r="C15279" s="3"/>
    </row>
    <row r="15280" spans="3:3">
      <c r="C15280" s="3"/>
    </row>
    <row r="15281" spans="3:3">
      <c r="C15281" s="3"/>
    </row>
    <row r="15282" spans="3:3">
      <c r="C15282" s="3"/>
    </row>
    <row r="15283" spans="3:3">
      <c r="C15283" s="3"/>
    </row>
    <row r="15284" spans="3:3">
      <c r="C15284" s="3"/>
    </row>
    <row r="15285" spans="3:3">
      <c r="C15285" s="3"/>
    </row>
    <row r="15286" spans="3:3">
      <c r="C15286" s="3"/>
    </row>
    <row r="15287" spans="3:3">
      <c r="C15287" s="3"/>
    </row>
    <row r="15288" spans="3:3">
      <c r="C15288" s="3"/>
    </row>
    <row r="15289" spans="3:3">
      <c r="C15289" s="3"/>
    </row>
    <row r="15290" spans="3:3">
      <c r="C15290" s="3"/>
    </row>
    <row r="15291" spans="3:3">
      <c r="C15291" s="3"/>
    </row>
    <row r="15292" spans="3:3">
      <c r="C15292" s="3"/>
    </row>
    <row r="15293" spans="3:3">
      <c r="C15293" s="3"/>
    </row>
    <row r="15294" spans="3:3">
      <c r="C15294" s="3"/>
    </row>
    <row r="15295" spans="3:3">
      <c r="C15295" s="3"/>
    </row>
    <row r="15296" spans="3:3">
      <c r="C15296" s="3"/>
    </row>
    <row r="15297" spans="3:3">
      <c r="C15297" s="3"/>
    </row>
    <row r="15298" spans="3:3">
      <c r="C15298" s="3"/>
    </row>
    <row r="15299" spans="3:3">
      <c r="C15299" s="3"/>
    </row>
    <row r="15300" spans="3:3">
      <c r="C15300" s="3"/>
    </row>
    <row r="15301" spans="3:3">
      <c r="C15301" s="3"/>
    </row>
    <row r="15302" spans="3:3">
      <c r="C15302" s="3"/>
    </row>
    <row r="15303" spans="3:3">
      <c r="C15303" s="3"/>
    </row>
    <row r="15304" spans="3:3">
      <c r="C15304" s="3"/>
    </row>
    <row r="15305" spans="3:3">
      <c r="C15305" s="3"/>
    </row>
    <row r="15306" spans="3:3">
      <c r="C15306" s="3"/>
    </row>
    <row r="15307" spans="3:3">
      <c r="C15307" s="3"/>
    </row>
    <row r="15308" spans="3:3">
      <c r="C15308" s="3"/>
    </row>
    <row r="15309" spans="3:3">
      <c r="C15309" s="3"/>
    </row>
    <row r="15310" spans="3:3">
      <c r="C15310" s="3"/>
    </row>
    <row r="15311" spans="3:3">
      <c r="C15311" s="3"/>
    </row>
    <row r="15312" spans="3:3">
      <c r="C15312" s="3"/>
    </row>
    <row r="15313" spans="3:3">
      <c r="C15313" s="3"/>
    </row>
    <row r="15314" spans="3:3">
      <c r="C15314" s="3"/>
    </row>
    <row r="15315" spans="3:3">
      <c r="C15315" s="3"/>
    </row>
    <row r="15316" spans="3:3">
      <c r="C15316" s="3"/>
    </row>
    <row r="15317" spans="3:3">
      <c r="C15317" s="3"/>
    </row>
    <row r="15318" spans="3:3">
      <c r="C15318" s="3"/>
    </row>
    <row r="15319" spans="3:3">
      <c r="C15319" s="3"/>
    </row>
    <row r="15320" spans="3:3">
      <c r="C15320" s="3"/>
    </row>
    <row r="15321" spans="3:3">
      <c r="C15321" s="3"/>
    </row>
    <row r="15322" spans="3:3">
      <c r="C15322" s="3"/>
    </row>
    <row r="15323" spans="3:3">
      <c r="C15323" s="3"/>
    </row>
    <row r="15324" spans="3:3">
      <c r="C15324" s="3"/>
    </row>
    <row r="15325" spans="3:3">
      <c r="C15325" s="3"/>
    </row>
    <row r="15326" spans="3:3">
      <c r="C15326" s="3"/>
    </row>
    <row r="15327" spans="3:3">
      <c r="C15327" s="3"/>
    </row>
    <row r="15328" spans="3:3">
      <c r="C15328" s="3"/>
    </row>
    <row r="15329" spans="3:3">
      <c r="C15329" s="3"/>
    </row>
    <row r="15330" spans="3:3">
      <c r="C15330" s="3"/>
    </row>
    <row r="15331" spans="3:3">
      <c r="C15331" s="3"/>
    </row>
    <row r="15332" spans="3:3">
      <c r="C15332" s="3"/>
    </row>
    <row r="15333" spans="3:3">
      <c r="C15333" s="3"/>
    </row>
    <row r="15334" spans="3:3">
      <c r="C15334" s="3"/>
    </row>
    <row r="15335" spans="3:3">
      <c r="C15335" s="3"/>
    </row>
    <row r="15336" spans="3:3">
      <c r="C15336" s="3"/>
    </row>
    <row r="15337" spans="3:3">
      <c r="C15337" s="3"/>
    </row>
    <row r="15338" spans="3:3">
      <c r="C15338" s="3"/>
    </row>
    <row r="15339" spans="3:3">
      <c r="C15339" s="3"/>
    </row>
    <row r="15340" spans="3:3">
      <c r="C15340" s="3"/>
    </row>
    <row r="15341" spans="3:3">
      <c r="C15341" s="3"/>
    </row>
    <row r="15342" spans="3:3">
      <c r="C15342" s="3"/>
    </row>
    <row r="15343" spans="3:3">
      <c r="C15343" s="3"/>
    </row>
    <row r="15344" spans="3:3">
      <c r="C15344" s="3"/>
    </row>
    <row r="15345" spans="3:3">
      <c r="C15345" s="3"/>
    </row>
    <row r="15346" spans="3:3">
      <c r="C15346" s="3"/>
    </row>
    <row r="15347" spans="3:3">
      <c r="C15347" s="3"/>
    </row>
    <row r="15348" spans="3:3">
      <c r="C15348" s="3"/>
    </row>
    <row r="15349" spans="3:3">
      <c r="C15349" s="3"/>
    </row>
    <row r="15350" spans="3:3">
      <c r="C15350" s="3"/>
    </row>
    <row r="15351" spans="3:3">
      <c r="C15351" s="3"/>
    </row>
    <row r="15352" spans="3:3">
      <c r="C15352" s="3"/>
    </row>
    <row r="15353" spans="3:3">
      <c r="C15353" s="3"/>
    </row>
    <row r="15354" spans="3:3">
      <c r="C15354" s="3"/>
    </row>
    <row r="15355" spans="3:3">
      <c r="C15355" s="3"/>
    </row>
    <row r="15356" spans="3:3">
      <c r="C15356" s="3"/>
    </row>
    <row r="15357" spans="3:3">
      <c r="C15357" s="3"/>
    </row>
    <row r="15358" spans="3:3">
      <c r="C15358" s="3"/>
    </row>
    <row r="15359" spans="3:3">
      <c r="C15359" s="3"/>
    </row>
    <row r="15360" spans="3:3">
      <c r="C15360" s="3"/>
    </row>
    <row r="15361" spans="3:3">
      <c r="C15361" s="3"/>
    </row>
    <row r="15362" spans="3:3">
      <c r="C15362" s="3"/>
    </row>
    <row r="15363" spans="3:3">
      <c r="C15363" s="3"/>
    </row>
    <row r="15364" spans="3:3">
      <c r="C15364" s="3"/>
    </row>
    <row r="15365" spans="3:3">
      <c r="C15365" s="3"/>
    </row>
    <row r="15366" spans="3:3">
      <c r="C15366" s="3"/>
    </row>
    <row r="15367" spans="3:3">
      <c r="C15367" s="3"/>
    </row>
    <row r="15368" spans="3:3">
      <c r="C15368" s="3"/>
    </row>
    <row r="15369" spans="3:3">
      <c r="C15369" s="3"/>
    </row>
    <row r="15370" spans="3:3">
      <c r="C15370" s="3"/>
    </row>
    <row r="15371" spans="3:3">
      <c r="C15371" s="3"/>
    </row>
    <row r="15372" spans="3:3">
      <c r="C15372" s="3"/>
    </row>
    <row r="15373" spans="3:3">
      <c r="C15373" s="3"/>
    </row>
    <row r="15374" spans="3:3">
      <c r="C15374" s="3"/>
    </row>
    <row r="15375" spans="3:3">
      <c r="C15375" s="3"/>
    </row>
    <row r="15376" spans="3:3">
      <c r="C15376" s="3"/>
    </row>
    <row r="15377" spans="3:3">
      <c r="C15377" s="3"/>
    </row>
    <row r="15378" spans="3:3">
      <c r="C15378" s="3"/>
    </row>
    <row r="15379" spans="3:3">
      <c r="C15379" s="3"/>
    </row>
    <row r="15380" spans="3:3">
      <c r="C15380" s="3"/>
    </row>
    <row r="15381" spans="3:3">
      <c r="C15381" s="3"/>
    </row>
    <row r="15382" spans="3:3">
      <c r="C15382" s="3"/>
    </row>
    <row r="15383" spans="3:3">
      <c r="C15383" s="3"/>
    </row>
    <row r="15384" spans="3:3">
      <c r="C15384" s="3"/>
    </row>
    <row r="15385" spans="3:3">
      <c r="C15385" s="3"/>
    </row>
    <row r="15386" spans="3:3">
      <c r="C15386" s="3"/>
    </row>
    <row r="15387" spans="3:3">
      <c r="C15387" s="3"/>
    </row>
    <row r="15388" spans="3:3">
      <c r="C15388" s="3"/>
    </row>
    <row r="15389" spans="3:3">
      <c r="C15389" s="3"/>
    </row>
    <row r="15390" spans="3:3">
      <c r="C15390" s="3"/>
    </row>
    <row r="15391" spans="3:3">
      <c r="C15391" s="3"/>
    </row>
    <row r="15392" spans="3:3">
      <c r="C15392" s="3"/>
    </row>
    <row r="15393" spans="3:3">
      <c r="C15393" s="3"/>
    </row>
    <row r="15394" spans="3:3">
      <c r="C15394" s="3"/>
    </row>
    <row r="15395" spans="3:3">
      <c r="C15395" s="3"/>
    </row>
    <row r="15396" spans="3:3">
      <c r="C15396" s="3"/>
    </row>
    <row r="15397" spans="3:3">
      <c r="C15397" s="3"/>
    </row>
    <row r="15398" spans="3:3">
      <c r="C15398" s="3"/>
    </row>
    <row r="15399" spans="3:3">
      <c r="C15399" s="3"/>
    </row>
    <row r="15400" spans="3:3">
      <c r="C15400" s="3"/>
    </row>
    <row r="15401" spans="3:3">
      <c r="C15401" s="3"/>
    </row>
    <row r="15402" spans="3:3">
      <c r="C15402" s="3"/>
    </row>
    <row r="15403" spans="3:3">
      <c r="C15403" s="3"/>
    </row>
    <row r="15404" spans="3:3">
      <c r="C15404" s="3"/>
    </row>
    <row r="15405" spans="3:3">
      <c r="C15405" s="3"/>
    </row>
    <row r="15406" spans="3:3">
      <c r="C15406" s="3"/>
    </row>
    <row r="15407" spans="3:3">
      <c r="C15407" s="3"/>
    </row>
    <row r="15408" spans="3:3">
      <c r="C15408" s="3"/>
    </row>
    <row r="15409" spans="3:3">
      <c r="C15409" s="3"/>
    </row>
    <row r="15410" spans="3:3">
      <c r="C15410" s="3"/>
    </row>
    <row r="15411" spans="3:3">
      <c r="C15411" s="3"/>
    </row>
    <row r="15412" spans="3:3">
      <c r="C15412" s="3"/>
    </row>
    <row r="15413" spans="3:3">
      <c r="C15413" s="3"/>
    </row>
    <row r="15414" spans="3:3">
      <c r="C15414" s="3"/>
    </row>
    <row r="15415" spans="3:3">
      <c r="C15415" s="3"/>
    </row>
    <row r="15416" spans="3:3">
      <c r="C15416" s="3"/>
    </row>
    <row r="15417" spans="3:3">
      <c r="C15417" s="3"/>
    </row>
    <row r="15418" spans="3:3">
      <c r="C15418" s="3"/>
    </row>
    <row r="15419" spans="3:3">
      <c r="C15419" s="3"/>
    </row>
    <row r="15420" spans="3:3">
      <c r="C15420" s="3"/>
    </row>
    <row r="15421" spans="3:3">
      <c r="C15421" s="3"/>
    </row>
    <row r="15422" spans="3:3">
      <c r="C15422" s="3"/>
    </row>
    <row r="15423" spans="3:3">
      <c r="C15423" s="3"/>
    </row>
    <row r="15424" spans="3:3">
      <c r="C15424" s="3"/>
    </row>
    <row r="15425" spans="3:3">
      <c r="C15425" s="3"/>
    </row>
    <row r="15426" spans="3:3">
      <c r="C15426" s="3"/>
    </row>
    <row r="15427" spans="3:3">
      <c r="C15427" s="3"/>
    </row>
    <row r="15428" spans="3:3">
      <c r="C15428" s="3"/>
    </row>
    <row r="15429" spans="3:3">
      <c r="C15429" s="3"/>
    </row>
    <row r="15430" spans="3:3">
      <c r="C15430" s="3"/>
    </row>
    <row r="15431" spans="3:3">
      <c r="C15431" s="3"/>
    </row>
    <row r="15432" spans="3:3">
      <c r="C15432" s="3"/>
    </row>
    <row r="15433" spans="3:3">
      <c r="C15433" s="3"/>
    </row>
    <row r="15434" spans="3:3">
      <c r="C15434" s="3"/>
    </row>
    <row r="15435" spans="3:3">
      <c r="C15435" s="3"/>
    </row>
    <row r="15436" spans="3:3">
      <c r="C15436" s="3"/>
    </row>
    <row r="15437" spans="3:3">
      <c r="C15437" s="3"/>
    </row>
    <row r="15438" spans="3:3">
      <c r="C15438" s="3"/>
    </row>
    <row r="15439" spans="3:3">
      <c r="C15439" s="3"/>
    </row>
    <row r="15440" spans="3:3">
      <c r="C15440" s="3"/>
    </row>
    <row r="15441" spans="3:3">
      <c r="C15441" s="3"/>
    </row>
    <row r="15442" spans="3:3">
      <c r="C15442" s="3"/>
    </row>
    <row r="15443" spans="3:3">
      <c r="C15443" s="3"/>
    </row>
    <row r="15444" spans="3:3">
      <c r="C15444" s="3"/>
    </row>
    <row r="15445" spans="3:3">
      <c r="C15445" s="3"/>
    </row>
    <row r="15446" spans="3:3">
      <c r="C15446" s="3"/>
    </row>
    <row r="15447" spans="3:3">
      <c r="C15447" s="3"/>
    </row>
    <row r="15448" spans="3:3">
      <c r="C15448" s="3"/>
    </row>
    <row r="15449" spans="3:3">
      <c r="C15449" s="3"/>
    </row>
    <row r="15450" spans="3:3">
      <c r="C15450" s="3"/>
    </row>
    <row r="15451" spans="3:3">
      <c r="C15451" s="3"/>
    </row>
    <row r="15452" spans="3:3">
      <c r="C15452" s="3"/>
    </row>
    <row r="15453" spans="3:3">
      <c r="C15453" s="3"/>
    </row>
    <row r="15454" spans="3:3">
      <c r="C15454" s="3"/>
    </row>
    <row r="15455" spans="3:3">
      <c r="C15455" s="3"/>
    </row>
    <row r="15456" spans="3:3">
      <c r="C15456" s="3"/>
    </row>
    <row r="15457" spans="3:3">
      <c r="C15457" s="3"/>
    </row>
    <row r="15458" spans="3:3">
      <c r="C15458" s="3"/>
    </row>
    <row r="15459" spans="3:3">
      <c r="C15459" s="3"/>
    </row>
    <row r="15460" spans="3:3">
      <c r="C15460" s="3"/>
    </row>
    <row r="15461" spans="3:3">
      <c r="C15461" s="3"/>
    </row>
    <row r="15462" spans="3:3">
      <c r="C15462" s="3"/>
    </row>
    <row r="15463" spans="3:3">
      <c r="C15463" s="3"/>
    </row>
    <row r="15464" spans="3:3">
      <c r="C15464" s="3"/>
    </row>
    <row r="15465" spans="3:3">
      <c r="C15465" s="3"/>
    </row>
    <row r="15466" spans="3:3">
      <c r="C15466" s="3"/>
    </row>
    <row r="15467" spans="3:3">
      <c r="C15467" s="3"/>
    </row>
    <row r="15468" spans="3:3">
      <c r="C15468" s="3"/>
    </row>
    <row r="15469" spans="3:3">
      <c r="C15469" s="3"/>
    </row>
    <row r="15470" spans="3:3">
      <c r="C15470" s="3"/>
    </row>
    <row r="15471" spans="3:3">
      <c r="C15471" s="3"/>
    </row>
    <row r="15472" spans="3:3">
      <c r="C15472" s="3"/>
    </row>
    <row r="15473" spans="3:3">
      <c r="C15473" s="3"/>
    </row>
    <row r="15474" spans="3:3">
      <c r="C15474" s="3"/>
    </row>
    <row r="15475" spans="3:3">
      <c r="C15475" s="3"/>
    </row>
    <row r="15476" spans="3:3">
      <c r="C15476" s="3"/>
    </row>
    <row r="15477" spans="3:3">
      <c r="C15477" s="3"/>
    </row>
    <row r="15478" spans="3:3">
      <c r="C15478" s="3"/>
    </row>
    <row r="15479" spans="3:3">
      <c r="C15479" s="3"/>
    </row>
    <row r="15480" spans="3:3">
      <c r="C15480" s="3"/>
    </row>
    <row r="15481" spans="3:3">
      <c r="C15481" s="3"/>
    </row>
    <row r="15482" spans="3:3">
      <c r="C15482" s="3"/>
    </row>
    <row r="15483" spans="3:3">
      <c r="C15483" s="3"/>
    </row>
    <row r="15484" spans="3:3">
      <c r="C15484" s="3"/>
    </row>
    <row r="15485" spans="3:3">
      <c r="C15485" s="3"/>
    </row>
    <row r="15486" spans="3:3">
      <c r="C15486" s="3"/>
    </row>
    <row r="15487" spans="3:3">
      <c r="C15487" s="3"/>
    </row>
    <row r="15488" spans="3:3">
      <c r="C15488" s="3"/>
    </row>
    <row r="15489" spans="3:3">
      <c r="C15489" s="3"/>
    </row>
    <row r="15490" spans="3:3">
      <c r="C15490" s="3"/>
    </row>
    <row r="15491" spans="3:3">
      <c r="C15491" s="3"/>
    </row>
    <row r="15492" spans="3:3">
      <c r="C15492" s="3"/>
    </row>
    <row r="15493" spans="3:3">
      <c r="C15493" s="3"/>
    </row>
    <row r="15494" spans="3:3">
      <c r="C15494" s="3"/>
    </row>
    <row r="15495" spans="3:3">
      <c r="C15495" s="3"/>
    </row>
    <row r="15496" spans="3:3">
      <c r="C15496" s="3"/>
    </row>
    <row r="15497" spans="3:3">
      <c r="C15497" s="3"/>
    </row>
    <row r="15498" spans="3:3">
      <c r="C15498" s="3"/>
    </row>
    <row r="15499" spans="3:3">
      <c r="C15499" s="3"/>
    </row>
    <row r="15500" spans="3:3">
      <c r="C15500" s="3"/>
    </row>
    <row r="15501" spans="3:3">
      <c r="C15501" s="3"/>
    </row>
    <row r="15502" spans="3:3">
      <c r="C15502" s="3"/>
    </row>
    <row r="15503" spans="3:3">
      <c r="C15503" s="3"/>
    </row>
    <row r="15504" spans="3:3">
      <c r="C15504" s="3"/>
    </row>
    <row r="15505" spans="3:3">
      <c r="C15505" s="3"/>
    </row>
    <row r="15506" spans="3:3">
      <c r="C15506" s="3"/>
    </row>
    <row r="15507" spans="3:3">
      <c r="C15507" s="3"/>
    </row>
    <row r="15508" spans="3:3">
      <c r="C15508" s="3"/>
    </row>
    <row r="15509" spans="3:3">
      <c r="C15509" s="3"/>
    </row>
    <row r="15510" spans="3:3">
      <c r="C15510" s="3"/>
    </row>
    <row r="15511" spans="3:3">
      <c r="C15511" s="3"/>
    </row>
    <row r="15512" spans="3:3">
      <c r="C15512" s="3"/>
    </row>
    <row r="15513" spans="3:3">
      <c r="C15513" s="3"/>
    </row>
    <row r="15514" spans="3:3">
      <c r="C15514" s="3"/>
    </row>
    <row r="15515" spans="3:3">
      <c r="C15515" s="3"/>
    </row>
    <row r="15516" spans="3:3">
      <c r="C15516" s="3"/>
    </row>
    <row r="15517" spans="3:3">
      <c r="C15517" s="3"/>
    </row>
    <row r="15518" spans="3:3">
      <c r="C15518" s="3"/>
    </row>
    <row r="15519" spans="3:3">
      <c r="C15519" s="3"/>
    </row>
    <row r="15520" spans="3:3">
      <c r="C15520" s="3"/>
    </row>
    <row r="15521" spans="3:3">
      <c r="C15521" s="3"/>
    </row>
    <row r="15522" spans="3:3">
      <c r="C15522" s="3"/>
    </row>
    <row r="15523" spans="3:3">
      <c r="C15523" s="3"/>
    </row>
    <row r="15524" spans="3:3">
      <c r="C15524" s="3"/>
    </row>
    <row r="15525" spans="3:3">
      <c r="C15525" s="3"/>
    </row>
    <row r="15526" spans="3:3">
      <c r="C15526" s="3"/>
    </row>
    <row r="15527" spans="3:3">
      <c r="C15527" s="3"/>
    </row>
    <row r="15528" spans="3:3">
      <c r="C15528" s="3"/>
    </row>
    <row r="15529" spans="3:3">
      <c r="C15529" s="3"/>
    </row>
    <row r="15530" spans="3:3">
      <c r="C15530" s="3"/>
    </row>
    <row r="15531" spans="3:3">
      <c r="C15531" s="3"/>
    </row>
    <row r="15532" spans="3:3">
      <c r="C15532" s="3"/>
    </row>
    <row r="15533" spans="3:3">
      <c r="C15533" s="3"/>
    </row>
    <row r="15534" spans="3:3">
      <c r="C15534" s="3"/>
    </row>
    <row r="15535" spans="3:3">
      <c r="C15535" s="3"/>
    </row>
    <row r="15536" spans="3:3">
      <c r="C15536" s="3"/>
    </row>
    <row r="15537" spans="3:3">
      <c r="C15537" s="3"/>
    </row>
    <row r="15538" spans="3:3">
      <c r="C15538" s="3"/>
    </row>
    <row r="15539" spans="3:3">
      <c r="C15539" s="3"/>
    </row>
    <row r="15540" spans="3:3">
      <c r="C15540" s="3"/>
    </row>
    <row r="15541" spans="3:3">
      <c r="C15541" s="3"/>
    </row>
    <row r="15542" spans="3:3">
      <c r="C15542" s="3"/>
    </row>
    <row r="15543" spans="3:3">
      <c r="C15543" s="3"/>
    </row>
    <row r="15544" spans="3:3">
      <c r="C15544" s="3"/>
    </row>
    <row r="15545" spans="3:3">
      <c r="C15545" s="3"/>
    </row>
    <row r="15546" spans="3:3">
      <c r="C15546" s="3"/>
    </row>
    <row r="15547" spans="3:3">
      <c r="C15547" s="3"/>
    </row>
    <row r="15548" spans="3:3">
      <c r="C15548" s="3"/>
    </row>
    <row r="15549" spans="3:3">
      <c r="C15549" s="3"/>
    </row>
    <row r="15550" spans="3:3">
      <c r="C15550" s="3"/>
    </row>
    <row r="15551" spans="3:3">
      <c r="C15551" s="3"/>
    </row>
    <row r="15552" spans="3:3">
      <c r="C15552" s="3"/>
    </row>
    <row r="15553" spans="3:3">
      <c r="C15553" s="3"/>
    </row>
    <row r="15554" spans="3:3">
      <c r="C15554" s="3"/>
    </row>
    <row r="15555" spans="3:3">
      <c r="C15555" s="3"/>
    </row>
    <row r="15556" spans="3:3">
      <c r="C15556" s="3"/>
    </row>
    <row r="15557" spans="3:3">
      <c r="C15557" s="3"/>
    </row>
    <row r="15558" spans="3:3">
      <c r="C15558" s="3"/>
    </row>
    <row r="15559" spans="3:3">
      <c r="C15559" s="3"/>
    </row>
    <row r="15560" spans="3:3">
      <c r="C15560" s="3"/>
    </row>
    <row r="15561" spans="3:3">
      <c r="C15561" s="3"/>
    </row>
    <row r="15562" spans="3:3">
      <c r="C15562" s="3"/>
    </row>
    <row r="15563" spans="3:3">
      <c r="C15563" s="3"/>
    </row>
    <row r="15564" spans="3:3">
      <c r="C15564" s="3"/>
    </row>
    <row r="15565" spans="3:3">
      <c r="C15565" s="3"/>
    </row>
    <row r="15566" spans="3:3">
      <c r="C15566" s="3"/>
    </row>
    <row r="15567" spans="3:3">
      <c r="C15567" s="3"/>
    </row>
    <row r="15568" spans="3:3">
      <c r="C15568" s="3"/>
    </row>
    <row r="15569" spans="3:3">
      <c r="C15569" s="3"/>
    </row>
    <row r="15570" spans="3:3">
      <c r="C15570" s="3"/>
    </row>
    <row r="15571" spans="3:3">
      <c r="C15571" s="3"/>
    </row>
    <row r="15572" spans="3:3">
      <c r="C15572" s="3"/>
    </row>
    <row r="15573" spans="3:3">
      <c r="C15573" s="3"/>
    </row>
    <row r="15574" spans="3:3">
      <c r="C15574" s="3"/>
    </row>
    <row r="15575" spans="3:3">
      <c r="C15575" s="3"/>
    </row>
    <row r="15576" spans="3:3">
      <c r="C15576" s="3"/>
    </row>
    <row r="15577" spans="3:3">
      <c r="C15577" s="3"/>
    </row>
    <row r="15578" spans="3:3">
      <c r="C15578" s="3"/>
    </row>
    <row r="15579" spans="3:3">
      <c r="C15579" s="3"/>
    </row>
    <row r="15580" spans="3:3">
      <c r="C15580" s="3"/>
    </row>
    <row r="15581" spans="3:3">
      <c r="C15581" s="3"/>
    </row>
    <row r="15582" spans="3:3">
      <c r="C15582" s="3"/>
    </row>
    <row r="15583" spans="3:3">
      <c r="C15583" s="3"/>
    </row>
    <row r="15584" spans="3:3">
      <c r="C15584" s="3"/>
    </row>
    <row r="15585" spans="3:3">
      <c r="C15585" s="3"/>
    </row>
    <row r="15586" spans="3:3">
      <c r="C15586" s="3"/>
    </row>
    <row r="15587" spans="3:3">
      <c r="C15587" s="3"/>
    </row>
    <row r="15588" spans="3:3">
      <c r="C15588" s="3"/>
    </row>
    <row r="15589" spans="3:3">
      <c r="C15589" s="3"/>
    </row>
    <row r="15590" spans="3:3">
      <c r="C15590" s="3"/>
    </row>
    <row r="15591" spans="3:3">
      <c r="C15591" s="3"/>
    </row>
    <row r="15592" spans="3:3">
      <c r="C15592" s="3"/>
    </row>
    <row r="15593" spans="3:3">
      <c r="C15593" s="3"/>
    </row>
    <row r="15594" spans="3:3">
      <c r="C15594" s="3"/>
    </row>
    <row r="15595" spans="3:3">
      <c r="C15595" s="3"/>
    </row>
    <row r="15596" spans="3:3">
      <c r="C15596" s="3"/>
    </row>
    <row r="15597" spans="3:3">
      <c r="C15597" s="3"/>
    </row>
    <row r="15598" spans="3:3">
      <c r="C15598" s="3"/>
    </row>
    <row r="15599" spans="3:3">
      <c r="C15599" s="3"/>
    </row>
    <row r="15600" spans="3:3">
      <c r="C15600" s="3"/>
    </row>
    <row r="15601" spans="3:3">
      <c r="C15601" s="3"/>
    </row>
    <row r="15602" spans="3:3">
      <c r="C15602" s="3"/>
    </row>
    <row r="15603" spans="3:3">
      <c r="C15603" s="3"/>
    </row>
    <row r="15604" spans="3:3">
      <c r="C15604" s="3"/>
    </row>
    <row r="15605" spans="3:3">
      <c r="C15605" s="3"/>
    </row>
    <row r="15606" spans="3:3">
      <c r="C15606" s="3"/>
    </row>
    <row r="15607" spans="3:3">
      <c r="C15607" s="3"/>
    </row>
    <row r="15608" spans="3:3">
      <c r="C15608" s="3"/>
    </row>
    <row r="15609" spans="3:3">
      <c r="C15609" s="3"/>
    </row>
    <row r="15610" spans="3:3">
      <c r="C15610" s="3"/>
    </row>
    <row r="15611" spans="3:3">
      <c r="C15611" s="3"/>
    </row>
    <row r="15612" spans="3:3">
      <c r="C15612" s="3"/>
    </row>
    <row r="15613" spans="3:3">
      <c r="C15613" s="3"/>
    </row>
    <row r="15614" spans="3:3">
      <c r="C15614" s="3"/>
    </row>
    <row r="15615" spans="3:3">
      <c r="C15615" s="3"/>
    </row>
    <row r="15616" spans="3:3">
      <c r="C15616" s="3"/>
    </row>
    <row r="15617" spans="3:3">
      <c r="C15617" s="3"/>
    </row>
    <row r="15618" spans="3:3">
      <c r="C15618" s="3"/>
    </row>
    <row r="15619" spans="3:3">
      <c r="C15619" s="3"/>
    </row>
    <row r="15620" spans="3:3">
      <c r="C15620" s="3"/>
    </row>
    <row r="15621" spans="3:3">
      <c r="C15621" s="3"/>
    </row>
    <row r="15622" spans="3:3">
      <c r="C15622" s="3"/>
    </row>
    <row r="15623" spans="3:3">
      <c r="C15623" s="3"/>
    </row>
    <row r="15624" spans="3:3">
      <c r="C15624" s="3"/>
    </row>
    <row r="15625" spans="3:3">
      <c r="C15625" s="3"/>
    </row>
    <row r="15626" spans="3:3">
      <c r="C15626" s="3"/>
    </row>
    <row r="15627" spans="3:3">
      <c r="C15627" s="3"/>
    </row>
    <row r="15628" spans="3:3">
      <c r="C15628" s="3"/>
    </row>
    <row r="15629" spans="3:3">
      <c r="C15629" s="3"/>
    </row>
    <row r="15630" spans="3:3">
      <c r="C15630" s="3"/>
    </row>
    <row r="15631" spans="3:3">
      <c r="C15631" s="3"/>
    </row>
    <row r="15632" spans="3:3">
      <c r="C15632" s="3"/>
    </row>
    <row r="15633" spans="3:3">
      <c r="C15633" s="3"/>
    </row>
    <row r="15634" spans="3:3">
      <c r="C15634" s="3"/>
    </row>
    <row r="15635" spans="3:3">
      <c r="C15635" s="3"/>
    </row>
    <row r="15636" spans="3:3">
      <c r="C15636" s="3"/>
    </row>
    <row r="15637" spans="3:3">
      <c r="C15637" s="3"/>
    </row>
    <row r="15638" spans="3:3">
      <c r="C15638" s="3"/>
    </row>
    <row r="15639" spans="3:3">
      <c r="C15639" s="3"/>
    </row>
    <row r="15640" spans="3:3">
      <c r="C15640" s="3"/>
    </row>
    <row r="15641" spans="3:3">
      <c r="C15641" s="3"/>
    </row>
    <row r="15642" spans="3:3">
      <c r="C15642" s="3"/>
    </row>
    <row r="15643" spans="3:3">
      <c r="C15643" s="3"/>
    </row>
    <row r="15644" spans="3:3">
      <c r="C15644" s="3"/>
    </row>
    <row r="15645" spans="3:3">
      <c r="C15645" s="3"/>
    </row>
    <row r="15646" spans="3:3">
      <c r="C15646" s="3"/>
    </row>
    <row r="15647" spans="3:3">
      <c r="C15647" s="3"/>
    </row>
    <row r="15648" spans="3:3">
      <c r="C15648" s="3"/>
    </row>
    <row r="15649" spans="3:3">
      <c r="C15649" s="3"/>
    </row>
    <row r="15650" spans="3:3">
      <c r="C15650" s="3"/>
    </row>
    <row r="15651" spans="3:3">
      <c r="C15651" s="3"/>
    </row>
    <row r="15652" spans="3:3">
      <c r="C15652" s="3"/>
    </row>
    <row r="15653" spans="3:3">
      <c r="C15653" s="3"/>
    </row>
    <row r="15654" spans="3:3">
      <c r="C15654" s="3"/>
    </row>
    <row r="15655" spans="3:3">
      <c r="C15655" s="3"/>
    </row>
    <row r="15656" spans="3:3">
      <c r="C15656" s="3"/>
    </row>
    <row r="15657" spans="3:3">
      <c r="C15657" s="3"/>
    </row>
    <row r="15658" spans="3:3">
      <c r="C15658" s="3"/>
    </row>
    <row r="15659" spans="3:3">
      <c r="C15659" s="3"/>
    </row>
    <row r="15660" spans="3:3">
      <c r="C15660" s="3"/>
    </row>
    <row r="15661" spans="3:3">
      <c r="C15661" s="3"/>
    </row>
    <row r="15662" spans="3:3">
      <c r="C15662" s="3"/>
    </row>
    <row r="15663" spans="3:3">
      <c r="C15663" s="3"/>
    </row>
    <row r="15664" spans="3:3">
      <c r="C15664" s="3"/>
    </row>
    <row r="15665" spans="3:3">
      <c r="C15665" s="3"/>
    </row>
    <row r="15666" spans="3:3">
      <c r="C15666" s="3"/>
    </row>
    <row r="15667" spans="3:3">
      <c r="C15667" s="3"/>
    </row>
    <row r="15668" spans="3:3">
      <c r="C15668" s="3"/>
    </row>
    <row r="15669" spans="3:3">
      <c r="C15669" s="3"/>
    </row>
    <row r="15670" spans="3:3">
      <c r="C15670" s="3"/>
    </row>
    <row r="15671" spans="3:3">
      <c r="C15671" s="3"/>
    </row>
    <row r="15672" spans="3:3">
      <c r="C15672" s="3"/>
    </row>
    <row r="15673" spans="3:3">
      <c r="C15673" s="3"/>
    </row>
    <row r="15674" spans="3:3">
      <c r="C15674" s="3"/>
    </row>
    <row r="15675" spans="3:3">
      <c r="C15675" s="3"/>
    </row>
    <row r="15676" spans="3:3">
      <c r="C15676" s="3"/>
    </row>
    <row r="15677" spans="3:3">
      <c r="C15677" s="3"/>
    </row>
    <row r="15678" spans="3:3">
      <c r="C15678" s="3"/>
    </row>
    <row r="15679" spans="3:3">
      <c r="C15679" s="3"/>
    </row>
    <row r="15680" spans="3:3">
      <c r="C15680" s="3"/>
    </row>
    <row r="15681" spans="3:3">
      <c r="C15681" s="3"/>
    </row>
    <row r="15682" spans="3:3">
      <c r="C15682" s="3"/>
    </row>
    <row r="15683" spans="3:3">
      <c r="C15683" s="3"/>
    </row>
    <row r="15684" spans="3:3">
      <c r="C15684" s="3"/>
    </row>
    <row r="15685" spans="3:3">
      <c r="C15685" s="3"/>
    </row>
    <row r="15686" spans="3:3">
      <c r="C15686" s="3"/>
    </row>
    <row r="15687" spans="3:3">
      <c r="C15687" s="3"/>
    </row>
    <row r="15688" spans="3:3">
      <c r="C15688" s="3"/>
    </row>
    <row r="15689" spans="3:3">
      <c r="C15689" s="3"/>
    </row>
    <row r="15690" spans="3:3">
      <c r="C15690" s="3"/>
    </row>
    <row r="15691" spans="3:3">
      <c r="C15691" s="3"/>
    </row>
    <row r="15692" spans="3:3">
      <c r="C15692" s="3"/>
    </row>
    <row r="15693" spans="3:3">
      <c r="C15693" s="3"/>
    </row>
    <row r="15694" spans="3:3">
      <c r="C15694" s="3"/>
    </row>
    <row r="15695" spans="3:3">
      <c r="C15695" s="3"/>
    </row>
    <row r="15696" spans="3:3">
      <c r="C15696" s="3"/>
    </row>
    <row r="15697" spans="3:3">
      <c r="C15697" s="3"/>
    </row>
    <row r="15698" spans="3:3">
      <c r="C15698" s="3"/>
    </row>
    <row r="15699" spans="3:3">
      <c r="C15699" s="3"/>
    </row>
    <row r="15700" spans="3:3">
      <c r="C15700" s="3"/>
    </row>
    <row r="15701" spans="3:3">
      <c r="C15701" s="3"/>
    </row>
    <row r="15702" spans="3:3">
      <c r="C15702" s="3"/>
    </row>
    <row r="15703" spans="3:3">
      <c r="C15703" s="3"/>
    </row>
    <row r="15704" spans="3:3">
      <c r="C15704" s="3"/>
    </row>
    <row r="15705" spans="3:3">
      <c r="C15705" s="3"/>
    </row>
    <row r="15706" spans="3:3">
      <c r="C15706" s="3"/>
    </row>
    <row r="15707" spans="3:3">
      <c r="C15707" s="3"/>
    </row>
    <row r="15708" spans="3:3">
      <c r="C15708" s="3"/>
    </row>
    <row r="15709" spans="3:3">
      <c r="C15709" s="3"/>
    </row>
    <row r="15710" spans="3:3">
      <c r="C15710" s="3"/>
    </row>
    <row r="15711" spans="3:3">
      <c r="C15711" s="3"/>
    </row>
    <row r="15712" spans="3:3">
      <c r="C15712" s="3"/>
    </row>
    <row r="15713" spans="3:3">
      <c r="C15713" s="3"/>
    </row>
    <row r="15714" spans="3:3">
      <c r="C15714" s="3"/>
    </row>
    <row r="15715" spans="3:3">
      <c r="C15715" s="3"/>
    </row>
    <row r="15716" spans="3:3">
      <c r="C15716" s="3"/>
    </row>
    <row r="15717" spans="3:3">
      <c r="C15717" s="3"/>
    </row>
    <row r="15718" spans="3:3">
      <c r="C15718" s="3"/>
    </row>
    <row r="15719" spans="3:3">
      <c r="C15719" s="3"/>
    </row>
    <row r="15720" spans="3:3">
      <c r="C15720" s="3"/>
    </row>
    <row r="15721" spans="3:3">
      <c r="C15721" s="3"/>
    </row>
    <row r="15722" spans="3:3">
      <c r="C15722" s="3"/>
    </row>
    <row r="15723" spans="3:3">
      <c r="C15723" s="3"/>
    </row>
    <row r="15724" spans="3:3">
      <c r="C15724" s="3"/>
    </row>
    <row r="15725" spans="3:3">
      <c r="C15725" s="3"/>
    </row>
    <row r="15726" spans="3:3">
      <c r="C15726" s="3"/>
    </row>
    <row r="15727" spans="3:3">
      <c r="C15727" s="3"/>
    </row>
    <row r="15728" spans="3:3">
      <c r="C15728" s="3"/>
    </row>
    <row r="15729" spans="3:3">
      <c r="C15729" s="3"/>
    </row>
    <row r="15730" spans="3:3">
      <c r="C15730" s="3"/>
    </row>
    <row r="15731" spans="3:3">
      <c r="C15731" s="3"/>
    </row>
    <row r="15732" spans="3:3">
      <c r="C15732" s="3"/>
    </row>
    <row r="15733" spans="3:3">
      <c r="C15733" s="3"/>
    </row>
    <row r="15734" spans="3:3">
      <c r="C15734" s="3"/>
    </row>
    <row r="15735" spans="3:3">
      <c r="C15735" s="3"/>
    </row>
    <row r="15736" spans="3:3">
      <c r="C15736" s="3"/>
    </row>
    <row r="15737" spans="3:3">
      <c r="C15737" s="3"/>
    </row>
    <row r="15738" spans="3:3">
      <c r="C15738" s="3"/>
    </row>
    <row r="15739" spans="3:3">
      <c r="C15739" s="3"/>
    </row>
    <row r="15740" spans="3:3">
      <c r="C15740" s="3"/>
    </row>
    <row r="15741" spans="3:3">
      <c r="C15741" s="3"/>
    </row>
    <row r="15742" spans="3:3">
      <c r="C15742" s="3"/>
    </row>
    <row r="15743" spans="3:3">
      <c r="C15743" s="3"/>
    </row>
    <row r="15744" spans="3:3">
      <c r="C15744" s="3"/>
    </row>
    <row r="15745" spans="3:3">
      <c r="C15745" s="3"/>
    </row>
    <row r="15746" spans="3:3">
      <c r="C15746" s="3"/>
    </row>
    <row r="15747" spans="3:3">
      <c r="C15747" s="3"/>
    </row>
    <row r="15748" spans="3:3">
      <c r="C15748" s="3"/>
    </row>
    <row r="15749" spans="3:3">
      <c r="C15749" s="3"/>
    </row>
    <row r="15750" spans="3:3">
      <c r="C15750" s="3"/>
    </row>
    <row r="15751" spans="3:3">
      <c r="C15751" s="3"/>
    </row>
    <row r="15752" spans="3:3">
      <c r="C15752" s="3"/>
    </row>
    <row r="15753" spans="3:3">
      <c r="C15753" s="3"/>
    </row>
    <row r="15754" spans="3:3">
      <c r="C15754" s="3"/>
    </row>
    <row r="15755" spans="3:3">
      <c r="C15755" s="3"/>
    </row>
    <row r="15756" spans="3:3">
      <c r="C15756" s="3"/>
    </row>
    <row r="15757" spans="3:3">
      <c r="C15757" s="3"/>
    </row>
    <row r="15758" spans="3:3">
      <c r="C15758" s="3"/>
    </row>
    <row r="15759" spans="3:3">
      <c r="C15759" s="3"/>
    </row>
    <row r="15760" spans="3:3">
      <c r="C15760" s="3"/>
    </row>
    <row r="15761" spans="3:3">
      <c r="C15761" s="3"/>
    </row>
    <row r="15762" spans="3:3">
      <c r="C15762" s="3"/>
    </row>
    <row r="15763" spans="3:3">
      <c r="C15763" s="3"/>
    </row>
    <row r="15764" spans="3:3">
      <c r="C15764" s="3"/>
    </row>
    <row r="15765" spans="3:3">
      <c r="C15765" s="3"/>
    </row>
    <row r="15766" spans="3:3">
      <c r="C15766" s="3"/>
    </row>
    <row r="15767" spans="3:3">
      <c r="C15767" s="3"/>
    </row>
    <row r="15768" spans="3:3">
      <c r="C15768" s="3"/>
    </row>
    <row r="15769" spans="3:3">
      <c r="C15769" s="3"/>
    </row>
    <row r="15770" spans="3:3">
      <c r="C15770" s="3"/>
    </row>
    <row r="15771" spans="3:3">
      <c r="C15771" s="3"/>
    </row>
    <row r="15772" spans="3:3">
      <c r="C15772" s="3"/>
    </row>
    <row r="15773" spans="3:3">
      <c r="C15773" s="3"/>
    </row>
    <row r="15774" spans="3:3">
      <c r="C15774" s="3"/>
    </row>
    <row r="15775" spans="3:3">
      <c r="C15775" s="3"/>
    </row>
    <row r="15776" spans="3:3">
      <c r="C15776" s="3"/>
    </row>
    <row r="15777" spans="3:3">
      <c r="C15777" s="3"/>
    </row>
    <row r="15778" spans="3:3">
      <c r="C15778" s="3"/>
    </row>
    <row r="15779" spans="3:3">
      <c r="C15779" s="3"/>
    </row>
    <row r="15780" spans="3:3">
      <c r="C15780" s="3"/>
    </row>
    <row r="15781" spans="3:3">
      <c r="C15781" s="3"/>
    </row>
    <row r="15782" spans="3:3">
      <c r="C15782" s="3"/>
    </row>
    <row r="15783" spans="3:3">
      <c r="C15783" s="3"/>
    </row>
    <row r="15784" spans="3:3">
      <c r="C15784" s="3"/>
    </row>
    <row r="15785" spans="3:3">
      <c r="C15785" s="3"/>
    </row>
    <row r="15786" spans="3:3">
      <c r="C15786" s="3"/>
    </row>
    <row r="15787" spans="3:3">
      <c r="C15787" s="3"/>
    </row>
    <row r="15788" spans="3:3">
      <c r="C15788" s="3"/>
    </row>
    <row r="15789" spans="3:3">
      <c r="C15789" s="3"/>
    </row>
    <row r="15790" spans="3:3">
      <c r="C15790" s="3"/>
    </row>
    <row r="15791" spans="3:3">
      <c r="C15791" s="3"/>
    </row>
    <row r="15792" spans="3:3">
      <c r="C15792" s="3"/>
    </row>
    <row r="15793" spans="3:3">
      <c r="C15793" s="3"/>
    </row>
    <row r="15794" spans="3:3">
      <c r="C15794" s="3"/>
    </row>
    <row r="15795" spans="3:3">
      <c r="C15795" s="3"/>
    </row>
    <row r="15796" spans="3:3">
      <c r="C15796" s="3"/>
    </row>
    <row r="15797" spans="3:3">
      <c r="C15797" s="3"/>
    </row>
    <row r="15798" spans="3:3">
      <c r="C15798" s="3"/>
    </row>
    <row r="15799" spans="3:3">
      <c r="C15799" s="3"/>
    </row>
    <row r="15800" spans="3:3">
      <c r="C15800" s="3"/>
    </row>
    <row r="15801" spans="3:3">
      <c r="C15801" s="3"/>
    </row>
    <row r="15802" spans="3:3">
      <c r="C15802" s="3"/>
    </row>
    <row r="15803" spans="3:3">
      <c r="C15803" s="3"/>
    </row>
    <row r="15804" spans="3:3">
      <c r="C15804" s="3"/>
    </row>
    <row r="15805" spans="3:3">
      <c r="C15805" s="3"/>
    </row>
    <row r="15806" spans="3:3">
      <c r="C15806" s="3"/>
    </row>
    <row r="15807" spans="3:3">
      <c r="C15807" s="3"/>
    </row>
    <row r="15808" spans="3:3">
      <c r="C15808" s="3"/>
    </row>
    <row r="15809" spans="3:3">
      <c r="C15809" s="3"/>
    </row>
    <row r="15810" spans="3:3">
      <c r="C15810" s="3"/>
    </row>
    <row r="15811" spans="3:3">
      <c r="C15811" s="3"/>
    </row>
    <row r="15812" spans="3:3">
      <c r="C15812" s="3"/>
    </row>
    <row r="15813" spans="3:3">
      <c r="C15813" s="3"/>
    </row>
    <row r="15814" spans="3:3">
      <c r="C15814" s="3"/>
    </row>
    <row r="15815" spans="3:3">
      <c r="C15815" s="3"/>
    </row>
    <row r="15816" spans="3:3">
      <c r="C15816" s="3"/>
    </row>
    <row r="15817" spans="3:3">
      <c r="C15817" s="3"/>
    </row>
    <row r="15818" spans="3:3">
      <c r="C15818" s="3"/>
    </row>
    <row r="15819" spans="3:3">
      <c r="C15819" s="3"/>
    </row>
    <row r="15820" spans="3:3">
      <c r="C15820" s="3"/>
    </row>
    <row r="15821" spans="3:3">
      <c r="C15821" s="3"/>
    </row>
    <row r="15822" spans="3:3">
      <c r="C15822" s="3"/>
    </row>
    <row r="15823" spans="3:3">
      <c r="C15823" s="3"/>
    </row>
    <row r="15824" spans="3:3">
      <c r="C15824" s="3"/>
    </row>
    <row r="15825" spans="3:3">
      <c r="C15825" s="3"/>
    </row>
    <row r="15826" spans="3:3">
      <c r="C15826" s="3"/>
    </row>
    <row r="15827" spans="3:3">
      <c r="C15827" s="3"/>
    </row>
    <row r="15828" spans="3:3">
      <c r="C15828" s="3"/>
    </row>
    <row r="15829" spans="3:3">
      <c r="C15829" s="3"/>
    </row>
    <row r="15830" spans="3:3">
      <c r="C15830" s="3"/>
    </row>
    <row r="15831" spans="3:3">
      <c r="C15831" s="3"/>
    </row>
    <row r="15832" spans="3:3">
      <c r="C15832" s="3"/>
    </row>
    <row r="15833" spans="3:3">
      <c r="C15833" s="3"/>
    </row>
    <row r="15834" spans="3:3">
      <c r="C15834" s="3"/>
    </row>
    <row r="15835" spans="3:3">
      <c r="C15835" s="3"/>
    </row>
    <row r="15836" spans="3:3">
      <c r="C15836" s="3"/>
    </row>
    <row r="15837" spans="3:3">
      <c r="C15837" s="3"/>
    </row>
    <row r="15838" spans="3:3">
      <c r="C15838" s="3"/>
    </row>
    <row r="15839" spans="3:3">
      <c r="C15839" s="3"/>
    </row>
    <row r="15840" spans="3:3">
      <c r="C15840" s="3"/>
    </row>
    <row r="15841" spans="3:3">
      <c r="C15841" s="3"/>
    </row>
    <row r="15842" spans="3:3">
      <c r="C15842" s="3"/>
    </row>
    <row r="15843" spans="3:3">
      <c r="C15843" s="3"/>
    </row>
    <row r="15844" spans="3:3">
      <c r="C15844" s="3"/>
    </row>
    <row r="15845" spans="3:3">
      <c r="C15845" s="3"/>
    </row>
    <row r="15846" spans="3:3">
      <c r="C15846" s="3"/>
    </row>
    <row r="15847" spans="3:3">
      <c r="C15847" s="3"/>
    </row>
    <row r="15848" spans="3:3">
      <c r="C15848" s="3"/>
    </row>
    <row r="15849" spans="3:3">
      <c r="C15849" s="3"/>
    </row>
  </sheetData>
  <autoFilter ref="A1:C266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F0"/>
  </sheetPr>
  <dimension ref="A1:BN217"/>
  <sheetViews>
    <sheetView showGridLines="0" zoomScaleNormal="100" workbookViewId="0">
      <pane xSplit="1" ySplit="15" topLeftCell="B16" activePane="bottomRight" state="frozen"/>
      <selection activeCell="C634" sqref="C634"/>
      <selection pane="topRight" activeCell="C634" sqref="C634"/>
      <selection pane="bottomLeft" activeCell="C634" sqref="C634"/>
      <selection pane="bottomRight" activeCell="B16" sqref="B16"/>
    </sheetView>
  </sheetViews>
  <sheetFormatPr defaultColWidth="0" defaultRowHeight="15" zeroHeight="1"/>
  <cols>
    <col min="1" max="1" width="24.7109375" style="3" customWidth="1"/>
    <col min="2" max="2" width="13.140625" bestFit="1" customWidth="1"/>
    <col min="3" max="3" width="14.5703125" customWidth="1"/>
    <col min="4" max="4" width="12.7109375" customWidth="1"/>
    <col min="5" max="5" width="2.42578125" style="3" customWidth="1"/>
    <col min="6" max="6" width="28.7109375" style="3" bestFit="1" customWidth="1"/>
    <col min="7" max="7" width="16.140625" customWidth="1"/>
    <col min="8" max="8" width="65.85546875" style="3" bestFit="1" customWidth="1"/>
    <col min="9" max="9" width="19.42578125" style="3" customWidth="1"/>
    <col min="10" max="10" width="3" style="3" customWidth="1"/>
    <col min="11" max="11" width="13.42578125" style="3" bestFit="1" customWidth="1"/>
    <col min="12" max="12" width="10.140625" style="3" customWidth="1"/>
    <col min="13" max="13" width="5" bestFit="1" customWidth="1"/>
    <col min="14" max="14" width="3.28515625" style="3" customWidth="1"/>
    <col min="15" max="15" width="34.28515625" bestFit="1" customWidth="1"/>
    <col min="16" max="16" width="10.5703125" customWidth="1"/>
    <col min="17" max="17" width="8.7109375" style="244" customWidth="1"/>
    <col min="18" max="18" width="24.42578125" style="3" customWidth="1"/>
    <col min="19" max="19" width="11" bestFit="1" customWidth="1"/>
    <col min="20" max="20" width="43.7109375" customWidth="1"/>
    <col min="21" max="21" width="9.5703125" bestFit="1" customWidth="1"/>
    <col min="22" max="22" width="9.5703125" style="3" customWidth="1"/>
    <col min="23" max="23" width="12.7109375" bestFit="1" customWidth="1"/>
    <col min="24" max="24" width="4" customWidth="1"/>
    <col min="25" max="25" width="9.140625" customWidth="1"/>
    <col min="26" max="26" width="13" customWidth="1"/>
    <col min="27" max="27" width="13.5703125" customWidth="1"/>
    <col min="28" max="28" width="2.28515625" customWidth="1"/>
    <col min="29" max="29" width="9.140625" customWidth="1"/>
    <col min="30" max="30" width="19.85546875" bestFit="1" customWidth="1"/>
    <col min="31" max="34" width="19.28515625" customWidth="1"/>
    <col min="35" max="35" width="23.85546875" customWidth="1"/>
    <col min="36" max="36" width="9.140625" customWidth="1"/>
    <col min="37" max="37" width="9.140625" style="3" customWidth="1"/>
    <col min="38" max="38" width="17.5703125" style="3" bestFit="1" customWidth="1"/>
    <col min="39" max="41" width="16" style="3" customWidth="1"/>
    <col min="42" max="42" width="9.140625" style="3" customWidth="1"/>
    <col min="43" max="45" width="16" style="3" customWidth="1"/>
    <col min="46" max="46" width="9.140625" style="3" customWidth="1"/>
    <col min="47" max="49" width="16" style="3" customWidth="1"/>
    <col min="50" max="57" width="9.140625" style="3" customWidth="1"/>
    <col min="58" max="58" width="9.140625" customWidth="1"/>
    <col min="59" max="16384" width="9.140625" hidden="1"/>
  </cols>
  <sheetData>
    <row r="1" spans="1:31" s="3" customFormat="1">
      <c r="A1" s="21" t="s">
        <v>168</v>
      </c>
      <c r="C1" s="19"/>
      <c r="D1" s="19"/>
      <c r="P1" s="147" t="s">
        <v>134</v>
      </c>
      <c r="Q1" s="244"/>
      <c r="X1" s="1"/>
      <c r="Y1" s="1"/>
      <c r="Z1" s="1" t="s">
        <v>127</v>
      </c>
      <c r="AB1" s="19"/>
      <c r="AC1"/>
      <c r="AE1"/>
    </row>
    <row r="2" spans="1:31" s="3" customFormat="1" hidden="1">
      <c r="B2" s="40"/>
      <c r="C2" s="144" t="s">
        <v>171</v>
      </c>
      <c r="D2" s="35"/>
      <c r="Q2" s="244"/>
      <c r="S2" s="1" t="s">
        <v>139</v>
      </c>
      <c r="T2" s="20" t="s">
        <v>179</v>
      </c>
      <c r="X2" s="1"/>
      <c r="Y2" s="1"/>
      <c r="AA2" s="3" t="str">
        <f>"When converting hours/week from days/year, we used " &amp;Weeks_yr&amp;" weeks per year."</f>
        <v>When converting hours/week from days/year, we used 52 weeks per year.</v>
      </c>
      <c r="AB2" s="19"/>
    </row>
    <row r="3" spans="1:31" s="3" customFormat="1" hidden="1">
      <c r="B3" s="31"/>
      <c r="C3" s="142" t="s">
        <v>162</v>
      </c>
      <c r="D3" s="143"/>
      <c r="Q3" s="244"/>
      <c r="T3" s="20" t="s">
        <v>140</v>
      </c>
      <c r="U3" s="1"/>
      <c r="X3" s="1"/>
      <c r="Y3" s="1"/>
      <c r="AA3" s="3" t="e">
        <f>"When converting weekly quotes to yearly quotes, we used " &amp;week_yr2&amp;" weeks per year."</f>
        <v>#NAME?</v>
      </c>
      <c r="AB3" s="19"/>
    </row>
    <row r="4" spans="1:31" s="3" customFormat="1" hidden="1">
      <c r="E4" s="19"/>
      <c r="Q4" s="244"/>
      <c r="T4" s="20" t="s">
        <v>172</v>
      </c>
      <c r="U4" s="1"/>
      <c r="X4" s="1"/>
      <c r="Y4" s="1"/>
    </row>
    <row r="5" spans="1:31" s="3" customFormat="1" ht="3" hidden="1" customHeight="1">
      <c r="C5" s="1"/>
      <c r="E5" s="19"/>
      <c r="Q5" s="244"/>
      <c r="U5" s="1"/>
      <c r="X5" s="1"/>
      <c r="Y5" s="1"/>
    </row>
    <row r="6" spans="1:31" s="3" customFormat="1" hidden="1">
      <c r="D6" s="5"/>
      <c r="E6" s="19"/>
      <c r="Q6" s="244"/>
      <c r="S6" s="1" t="s">
        <v>149</v>
      </c>
      <c r="T6" s="3" t="str">
        <f t="shared" ref="T6:T14" si="0">"The max time for  "&amp;T20&amp;" is "&amp;U20&amp;" "&amp;V20&amp;" "&amp;"per week"</f>
        <v>The max time for  Mon-Fri (6am-8pm) is 70 hours per week</v>
      </c>
      <c r="U6" s="1"/>
      <c r="X6" s="1"/>
      <c r="Y6" s="1"/>
    </row>
    <row r="7" spans="1:31" s="3" customFormat="1" hidden="1">
      <c r="D7" s="5"/>
      <c r="E7" s="19"/>
      <c r="Q7" s="244"/>
      <c r="T7" s="3" t="str">
        <f t="shared" si="0"/>
        <v>The max time for  Mon-Fri (8pm-12am) is 20 hours per week</v>
      </c>
      <c r="U7" s="1"/>
      <c r="X7" s="1"/>
      <c r="Y7" s="1"/>
    </row>
    <row r="8" spans="1:31" s="3" customFormat="1" hidden="1">
      <c r="D8" s="5"/>
      <c r="E8" s="19"/>
      <c r="Q8" s="244"/>
      <c r="T8" s="3" t="str">
        <f t="shared" si="0"/>
        <v>The max time for  Saturday is 24 hours per week</v>
      </c>
      <c r="U8" s="1"/>
      <c r="X8" s="1"/>
      <c r="Y8" s="1"/>
    </row>
    <row r="9" spans="1:31" s="3" customFormat="1" hidden="1">
      <c r="D9" s="19"/>
      <c r="E9" s="19"/>
      <c r="Q9" s="244"/>
      <c r="T9" s="3" t="str">
        <f t="shared" si="0"/>
        <v>The max time for  Sunday is 24 hours per week</v>
      </c>
      <c r="U9" s="1"/>
      <c r="X9" s="1"/>
      <c r="Y9" s="1"/>
    </row>
    <row r="10" spans="1:31" s="3" customFormat="1" hidden="1">
      <c r="Q10" s="244"/>
      <c r="T10" s="3" t="str">
        <f t="shared" si="0"/>
        <v>The max time for  Sleepovers is 7 nights per week</v>
      </c>
      <c r="U10" s="1"/>
      <c r="X10" s="1"/>
      <c r="Y10" s="1"/>
    </row>
    <row r="11" spans="1:31" s="3" customFormat="1" hidden="1">
      <c r="Q11" s="244"/>
      <c r="T11" s="3" t="str">
        <f t="shared" si="0"/>
        <v>The max time for  Active (Mon-Fri) overnight shift is 100 hours per week</v>
      </c>
      <c r="U11" s="1"/>
      <c r="X11" s="1"/>
      <c r="Y11" s="1"/>
    </row>
    <row r="12" spans="1:31" s="3" customFormat="1" hidden="1">
      <c r="Q12" s="244"/>
      <c r="T12" s="3" t="str">
        <f t="shared" si="0"/>
        <v>The max time for  Public holiday: hours/week is 7.5 hours per week</v>
      </c>
      <c r="U12" s="1"/>
      <c r="X12" s="1"/>
      <c r="Y12" s="1"/>
    </row>
    <row r="13" spans="1:31" s="3" customFormat="1" hidden="1">
      <c r="Q13" s="244"/>
      <c r="T13" s="3" t="str">
        <f t="shared" si="0"/>
        <v>The max time for  Public holiday: days/year is 14 days per week</v>
      </c>
      <c r="U13" s="1"/>
      <c r="X13" s="1"/>
      <c r="Y13" s="1"/>
    </row>
    <row r="14" spans="1:31" s="3" customFormat="1" hidden="1">
      <c r="Q14" s="244"/>
      <c r="T14" s="3" t="str">
        <f t="shared" si="0"/>
        <v>The max time for  Total hours per week (excluding sleepover) is 168 hours per week</v>
      </c>
      <c r="U14" s="1"/>
      <c r="X14" s="1"/>
      <c r="Y14" s="1"/>
    </row>
    <row r="15" spans="1:31" s="3" customFormat="1">
      <c r="A15" s="21" t="s">
        <v>146</v>
      </c>
      <c r="Q15" s="244"/>
    </row>
    <row r="16" spans="1:31" s="3" customFormat="1" ht="6.75" customHeight="1">
      <c r="A16" s="21"/>
      <c r="Q16" s="244"/>
    </row>
    <row r="17" spans="1:66" s="3" customFormat="1" ht="18.75">
      <c r="A17" s="21"/>
      <c r="B17" s="686" t="s">
        <v>374</v>
      </c>
      <c r="C17" s="686"/>
      <c r="D17" s="686"/>
      <c r="E17" s="686"/>
      <c r="F17" s="686"/>
      <c r="G17" s="686"/>
      <c r="H17" s="686"/>
      <c r="I17" s="686"/>
      <c r="K17" s="687" t="s">
        <v>375</v>
      </c>
      <c r="L17" s="687"/>
      <c r="M17" s="687"/>
      <c r="N17" s="687"/>
      <c r="O17" s="687"/>
      <c r="P17" s="687"/>
      <c r="Q17" s="244"/>
      <c r="S17" s="687" t="s">
        <v>376</v>
      </c>
      <c r="T17" s="687"/>
      <c r="U17" s="687"/>
      <c r="V17" s="687"/>
      <c r="W17" s="687"/>
      <c r="Y17" s="688" t="s">
        <v>372</v>
      </c>
      <c r="Z17" s="689"/>
      <c r="AA17" s="689"/>
      <c r="AB17" s="689"/>
      <c r="AC17" s="689"/>
      <c r="AD17" s="689"/>
      <c r="AE17" s="689"/>
      <c r="AF17" s="689"/>
      <c r="AG17" s="689"/>
      <c r="AH17" s="690"/>
      <c r="AM17" s="683" t="s">
        <v>485</v>
      </c>
      <c r="AN17" s="683"/>
      <c r="AO17" s="683"/>
      <c r="AQ17" s="683" t="s">
        <v>486</v>
      </c>
      <c r="AR17" s="683"/>
      <c r="AS17" s="683"/>
      <c r="AU17" s="683" t="s">
        <v>589</v>
      </c>
      <c r="AV17" s="683"/>
      <c r="AW17" s="683"/>
    </row>
    <row r="18" spans="1:66" s="3" customFormat="1" ht="3" customHeight="1">
      <c r="A18" s="21"/>
      <c r="Q18" s="244"/>
      <c r="AC18" s="1"/>
      <c r="AE18" s="1"/>
      <c r="AF18" s="1"/>
      <c r="AG18" s="1"/>
    </row>
    <row r="19" spans="1:66" s="33" customFormat="1" ht="30">
      <c r="D19" s="39" t="s">
        <v>141</v>
      </c>
      <c r="E19" s="32"/>
      <c r="I19" s="39" t="s">
        <v>141</v>
      </c>
      <c r="Q19" s="325"/>
      <c r="U19" s="39" t="s">
        <v>377</v>
      </c>
      <c r="V19" s="39" t="s">
        <v>150</v>
      </c>
      <c r="W19" s="39" t="s">
        <v>141</v>
      </c>
      <c r="Z19" s="34"/>
      <c r="AC19" s="32"/>
      <c r="AE19" s="137" t="s">
        <v>164</v>
      </c>
      <c r="AF19" s="137" t="s">
        <v>165</v>
      </c>
      <c r="AG19" s="137" t="s">
        <v>184</v>
      </c>
      <c r="AH19" s="137" t="s">
        <v>163</v>
      </c>
      <c r="AI19" s="3"/>
      <c r="AM19" s="557" t="s">
        <v>482</v>
      </c>
      <c r="AN19" s="557" t="s">
        <v>483</v>
      </c>
      <c r="AO19" s="557" t="s">
        <v>484</v>
      </c>
      <c r="AQ19" s="557" t="s">
        <v>482</v>
      </c>
      <c r="AR19" s="557" t="s">
        <v>483</v>
      </c>
      <c r="AS19" s="557" t="s">
        <v>484</v>
      </c>
      <c r="AU19" s="557" t="s">
        <v>482</v>
      </c>
      <c r="AV19" s="557" t="s">
        <v>483</v>
      </c>
      <c r="AW19" s="557" t="s">
        <v>484</v>
      </c>
    </row>
    <row r="20" spans="1:66">
      <c r="B20" s="37" t="s">
        <v>64</v>
      </c>
      <c r="C20" s="28" t="s">
        <v>132</v>
      </c>
      <c r="D20" s="22" t="s">
        <v>133</v>
      </c>
      <c r="F20" s="100" t="s">
        <v>127</v>
      </c>
      <c r="G20" s="99">
        <v>52</v>
      </c>
      <c r="I20" s="22" t="s">
        <v>143</v>
      </c>
      <c r="J20" s="9"/>
      <c r="K20" s="100" t="s">
        <v>130</v>
      </c>
      <c r="L20" s="27">
        <v>0</v>
      </c>
      <c r="M20" s="244">
        <f>L20</f>
        <v>0</v>
      </c>
      <c r="N20" s="322"/>
      <c r="O20" s="100" t="s">
        <v>178</v>
      </c>
      <c r="P20" s="27">
        <v>0.79166666666666696</v>
      </c>
      <c r="Q20" s="244">
        <f>P20</f>
        <v>0.79166666666666696</v>
      </c>
      <c r="R20" s="323" t="b">
        <f>P20=L58</f>
        <v>1</v>
      </c>
      <c r="S20" s="100" t="s">
        <v>149</v>
      </c>
      <c r="T20" s="2" t="s">
        <v>116</v>
      </c>
      <c r="U20" s="145">
        <v>70</v>
      </c>
      <c r="V20" s="30" t="s">
        <v>151</v>
      </c>
      <c r="W20" s="22" t="s">
        <v>153</v>
      </c>
      <c r="Y20" s="684" t="s">
        <v>55</v>
      </c>
      <c r="Z20" s="685"/>
      <c r="AA20" s="2" t="str">
        <f>'Step 2.Roster of Care (ROC)'!$V$10</f>
        <v>CP</v>
      </c>
      <c r="AB20" s="3"/>
      <c r="AC20" s="140" t="s">
        <v>248</v>
      </c>
      <c r="AD20" s="2">
        <f>'Step 2.Roster of Care (ROC)'!$E21</f>
        <v>0</v>
      </c>
      <c r="AE20" s="2">
        <f>SUMIF('Step 2.Roster of Care (ROC)'!$E$21:$E$90,"="&amp;AD20,'Step 2.Roster of Care (ROC)'!$IR$21:$IR$90)*BlockTime</f>
        <v>0</v>
      </c>
      <c r="AF20" s="2">
        <f>SUM('Step 3.Participant 1'!$AE$38:$AE$41,'Step 3.Participant 1'!$AE$43)</f>
        <v>0</v>
      </c>
      <c r="AG20" s="2">
        <f>IF(AF20&gt;0,SUMIF('Step 2.Roster of Care (ROC)'!$E$21:$E$90, "="&amp;Dropdown_list!$AD20,'Step 2.Roster of Care (ROC)'!$IS$21:$IS$90)*BlockTime,0)</f>
        <v>0</v>
      </c>
      <c r="AH20" s="2">
        <f>SUMIF('Step 2.Roster of Care (ROC)'!$E$21:$E$90, "="&amp;Dropdown_list!$AD20,'Step 2.Roster of Care (ROC)'!$IT$21:$IT$90)*BlockTime</f>
        <v>0</v>
      </c>
      <c r="AI20" s="3"/>
      <c r="AL20" s="553" t="s">
        <v>116</v>
      </c>
      <c r="AM20" s="554">
        <v>57.1</v>
      </c>
      <c r="AN20" s="554">
        <v>79.94</v>
      </c>
      <c r="AO20" s="554">
        <v>85.65</v>
      </c>
      <c r="AQ20" s="555">
        <v>61.79</v>
      </c>
      <c r="AR20" s="555">
        <v>86.51</v>
      </c>
      <c r="AS20" s="555">
        <v>92.69</v>
      </c>
      <c r="AU20" s="555"/>
      <c r="AV20" s="555"/>
      <c r="AW20" s="555"/>
    </row>
    <row r="21" spans="1:66">
      <c r="C21" s="28" t="s">
        <v>65</v>
      </c>
      <c r="D21" s="559"/>
      <c r="F21" s="100" t="s">
        <v>234</v>
      </c>
      <c r="G21" s="99">
        <v>16</v>
      </c>
      <c r="I21" s="22" t="s">
        <v>144</v>
      </c>
      <c r="J21" s="9"/>
      <c r="K21" s="9"/>
      <c r="L21" s="27">
        <v>2.0833333333333332E-2</v>
      </c>
      <c r="M21" s="244">
        <f t="shared" ref="M21:M68" si="1">L21</f>
        <v>2.0833333333333332E-2</v>
      </c>
      <c r="N21" s="322"/>
      <c r="P21" s="27">
        <v>0.8125</v>
      </c>
      <c r="Q21" s="244">
        <f t="shared" ref="Q21:Q62" si="2">P21</f>
        <v>0.8125</v>
      </c>
      <c r="R21" s="323" t="b">
        <f t="shared" ref="R21:R30" si="3">P21=L59</f>
        <v>1</v>
      </c>
      <c r="T21" s="2" t="s">
        <v>117</v>
      </c>
      <c r="U21" s="145">
        <v>20</v>
      </c>
      <c r="V21" s="30" t="s">
        <v>151</v>
      </c>
      <c r="W21" s="22" t="s">
        <v>154</v>
      </c>
      <c r="X21" s="3"/>
      <c r="Y21" s="578"/>
      <c r="Z21" s="578"/>
      <c r="AA21" s="2" t="s">
        <v>597</v>
      </c>
      <c r="AB21" s="3"/>
      <c r="AD21" s="2">
        <f>'Step 2.Roster of Care (ROC)'!$E22</f>
        <v>0</v>
      </c>
      <c r="AE21" s="11">
        <f>SUMIF('Step 2.Roster of Care (ROC)'!$E$21:$E$90,"="&amp;AD21,'Step 2.Roster of Care (ROC)'!$IR$21:$IR$90)*BlockTime</f>
        <v>0</v>
      </c>
      <c r="AF21" s="2">
        <f>SUM('Step 3.Participant 2'!$AE$38:$AE$41,'Step 3.Participant 2'!$AE$43)</f>
        <v>0</v>
      </c>
      <c r="AG21" s="11">
        <f>IF(AF21&gt;0,SUMIF('Step 2.Roster of Care (ROC)'!$E$21:$E$90, "="&amp;Dropdown_list!$AD21,'Step 2.Roster of Care (ROC)'!$IS$21:$IS$90)*BlockTime,0)</f>
        <v>0</v>
      </c>
      <c r="AH21" s="11">
        <f>SUMIF('Step 2.Roster of Care (ROC)'!$E$21:$E$90, "="&amp;Dropdown_list!$AD21,'Step 2.Roster of Care (ROC)'!$IT$21:$IT$90)*BlockTime</f>
        <v>0</v>
      </c>
      <c r="AI21" s="3"/>
      <c r="AL21" s="553" t="s">
        <v>117</v>
      </c>
      <c r="AM21" s="554">
        <v>62.85</v>
      </c>
      <c r="AN21" s="554">
        <v>87.99</v>
      </c>
      <c r="AO21" s="554">
        <v>94.28</v>
      </c>
      <c r="AQ21" s="554">
        <v>68.010000000000005</v>
      </c>
      <c r="AR21" s="554">
        <v>95.21</v>
      </c>
      <c r="AS21" s="554">
        <v>102.02</v>
      </c>
      <c r="AU21" s="554"/>
      <c r="AV21" s="554"/>
      <c r="AW21" s="554"/>
    </row>
    <row r="22" spans="1:66">
      <c r="C22" s="29" t="s">
        <v>28</v>
      </c>
      <c r="D22" s="3"/>
      <c r="F22" s="100" t="s">
        <v>131</v>
      </c>
      <c r="G22" s="99">
        <v>52</v>
      </c>
      <c r="I22" s="22" t="s">
        <v>145</v>
      </c>
      <c r="J22" s="5"/>
      <c r="K22" s="5"/>
      <c r="L22" s="27">
        <v>4.1666666666666699E-2</v>
      </c>
      <c r="M22" s="244">
        <f t="shared" si="1"/>
        <v>4.1666666666666699E-2</v>
      </c>
      <c r="N22" s="322"/>
      <c r="P22" s="27">
        <v>0.83333333333333304</v>
      </c>
      <c r="Q22" s="244">
        <f t="shared" si="2"/>
        <v>0.83333333333333304</v>
      </c>
      <c r="R22" s="323" t="b">
        <f t="shared" si="3"/>
        <v>1</v>
      </c>
      <c r="T22" s="2" t="s">
        <v>118</v>
      </c>
      <c r="U22" s="145">
        <v>24</v>
      </c>
      <c r="V22" s="30" t="s">
        <v>151</v>
      </c>
      <c r="W22" s="22" t="s">
        <v>33</v>
      </c>
      <c r="Z22" s="6"/>
      <c r="AA22" s="2" t="str">
        <f>IF(ISBLANK('Step 2.Roster of Care (ROC)'!V6),"",'Step 2.Roster of Care (ROC)'!V6)</f>
        <v>1:1</v>
      </c>
      <c r="AB22" s="3"/>
      <c r="AD22" s="2">
        <f>'Step 2.Roster of Care (ROC)'!$E23</f>
        <v>0</v>
      </c>
      <c r="AE22" s="11">
        <f>SUMIF('Step 2.Roster of Care (ROC)'!$E$21:$E$90,"="&amp;AD22,'Step 2.Roster of Care (ROC)'!$IR$21:$IR$90)*BlockTime</f>
        <v>0</v>
      </c>
      <c r="AF22" s="2">
        <f>SUM('Step 3.Participant 3'!$AE$38:$AE$41,'Step 3.Participant 3'!$AE$43)</f>
        <v>0</v>
      </c>
      <c r="AG22" s="11">
        <f>IF(AF22&gt;0,SUMIF('Step 2.Roster of Care (ROC)'!$E$21:$E$90, "="&amp;Dropdown_list!$AD22,'Step 2.Roster of Care (ROC)'!$IS$21:$IS$90)*BlockTime,0)</f>
        <v>0</v>
      </c>
      <c r="AH22" s="11">
        <f>SUMIF('Step 2.Roster of Care (ROC)'!$E$21:$E$90, "="&amp;Dropdown_list!$AD22,'Step 2.Roster of Care (ROC)'!$IT$21:$IT$90)*BlockTime</f>
        <v>0</v>
      </c>
      <c r="AI22" s="3"/>
      <c r="AL22" s="553" t="s">
        <v>118</v>
      </c>
      <c r="AM22" s="555">
        <v>80.099999999999994</v>
      </c>
      <c r="AN22" s="555">
        <v>112.14</v>
      </c>
      <c r="AO22" s="555">
        <v>120.15</v>
      </c>
      <c r="AQ22" s="555">
        <v>86.68</v>
      </c>
      <c r="AR22" s="555">
        <v>121.35</v>
      </c>
      <c r="AS22" s="555">
        <v>130.02000000000001</v>
      </c>
      <c r="AU22" s="555"/>
      <c r="AV22" s="555"/>
      <c r="AW22" s="555"/>
    </row>
    <row r="23" spans="1:66">
      <c r="B23" s="3"/>
      <c r="C23" s="28" t="s">
        <v>29</v>
      </c>
      <c r="D23" s="3"/>
      <c r="F23" s="100" t="s">
        <v>235</v>
      </c>
      <c r="G23" s="99">
        <v>24</v>
      </c>
      <c r="I23" s="22" t="s">
        <v>236</v>
      </c>
      <c r="J23" s="5"/>
      <c r="K23" s="5"/>
      <c r="L23" s="27">
        <v>6.25E-2</v>
      </c>
      <c r="M23" s="244">
        <f t="shared" si="1"/>
        <v>6.25E-2</v>
      </c>
      <c r="N23" s="322"/>
      <c r="O23" s="6"/>
      <c r="P23" s="27">
        <v>0.85416666666666696</v>
      </c>
      <c r="Q23" s="244">
        <f t="shared" si="2"/>
        <v>0.85416666666666696</v>
      </c>
      <c r="R23" s="323" t="b">
        <f t="shared" si="3"/>
        <v>1</v>
      </c>
      <c r="S23" s="6"/>
      <c r="T23" s="2" t="s">
        <v>119</v>
      </c>
      <c r="U23" s="145">
        <v>24</v>
      </c>
      <c r="V23" s="30" t="s">
        <v>151</v>
      </c>
      <c r="W23" s="22" t="s">
        <v>34</v>
      </c>
      <c r="Z23" s="3"/>
      <c r="AA23" s="2" t="str">
        <f>IF(ISBLANK('Step 2.Roster of Care (ROC)'!V7),"",'Step 2.Roster of Care (ROC)'!V7)</f>
        <v>2:1</v>
      </c>
      <c r="AB23" s="3"/>
      <c r="AC23" s="6"/>
      <c r="AD23" s="2">
        <f>'Step 2.Roster of Care (ROC)'!$E24</f>
        <v>0</v>
      </c>
      <c r="AE23" s="11">
        <f>SUMIF('Step 2.Roster of Care (ROC)'!$E$21:$E$90,"="&amp;AD23,'Step 2.Roster of Care (ROC)'!$IR$21:$IR$90)*BlockTime</f>
        <v>0</v>
      </c>
      <c r="AF23" s="2">
        <f>SUM('Step 3.Participant 4'!$AE$38:$AE$41,'Step 3.Participant 4'!$AE$43)</f>
        <v>0</v>
      </c>
      <c r="AG23" s="11">
        <f>IF(AF23&gt;0,SUMIF('Step 2.Roster of Care (ROC)'!$E$21:$E$90, "="&amp;Dropdown_list!$AD23,'Step 2.Roster of Care (ROC)'!$IS$21:$IS$90)*BlockTime,0)</f>
        <v>0</v>
      </c>
      <c r="AH23" s="11">
        <f>SUMIF('Step 2.Roster of Care (ROC)'!$E$21:$E$90, "="&amp;Dropdown_list!$AD23,'Step 2.Roster of Care (ROC)'!$IT$21:$IT$90)*BlockTime</f>
        <v>0</v>
      </c>
      <c r="AI23" s="3"/>
      <c r="AL23" s="553" t="s">
        <v>119</v>
      </c>
      <c r="AM23" s="555">
        <v>103.11</v>
      </c>
      <c r="AN23" s="555">
        <v>144.35</v>
      </c>
      <c r="AO23" s="555">
        <v>154.66999999999999</v>
      </c>
      <c r="AQ23" s="555">
        <v>111.58</v>
      </c>
      <c r="AR23" s="555">
        <v>156.21</v>
      </c>
      <c r="AS23" s="555">
        <v>167.37</v>
      </c>
      <c r="AU23" s="555"/>
      <c r="AV23" s="555"/>
      <c r="AW23" s="555"/>
    </row>
    <row r="24" spans="1:66">
      <c r="B24" s="3"/>
      <c r="C24" s="29" t="s">
        <v>66</v>
      </c>
      <c r="D24" s="3"/>
      <c r="J24" s="5"/>
      <c r="K24" s="5"/>
      <c r="L24" s="27">
        <v>8.3333333333333301E-2</v>
      </c>
      <c r="M24" s="244">
        <f t="shared" si="1"/>
        <v>8.3333333333333301E-2</v>
      </c>
      <c r="N24" s="322"/>
      <c r="P24" s="27">
        <v>0.875</v>
      </c>
      <c r="Q24" s="244">
        <f t="shared" si="2"/>
        <v>0.875</v>
      </c>
      <c r="R24" s="323" t="b">
        <f t="shared" si="3"/>
        <v>1</v>
      </c>
      <c r="T24" s="2" t="s">
        <v>38</v>
      </c>
      <c r="U24" s="145">
        <v>7</v>
      </c>
      <c r="V24" s="30" t="s">
        <v>159</v>
      </c>
      <c r="W24" s="22" t="s">
        <v>155</v>
      </c>
      <c r="X24" s="6"/>
      <c r="Z24" s="6"/>
      <c r="AA24" s="2" t="str">
        <f>IF(ISBLANK('Step 2.Roster of Care (ROC)'!V8),"",'Step 2.Roster of Care (ROC)'!V8)</f>
        <v>[placeholder]</v>
      </c>
      <c r="AB24" s="7"/>
      <c r="AD24" s="2">
        <f>'Step 2.Roster of Care (ROC)'!$E25</f>
        <v>0</v>
      </c>
      <c r="AE24" s="11">
        <f>SUMIF('Step 2.Roster of Care (ROC)'!$E$21:$E$90,"="&amp;AD24,'Step 2.Roster of Care (ROC)'!$IR$21:$IR$90)*BlockTime</f>
        <v>0</v>
      </c>
      <c r="AF24" s="2">
        <f>SUM('Step 3.Participant 5'!$AE$38:$AE$41,'Step 3.Participant 5'!$AE$43)</f>
        <v>0</v>
      </c>
      <c r="AG24" s="11">
        <f>IF(AF24&gt;0,SUMIF('Step 2.Roster of Care (ROC)'!$E$21:$E$90, "="&amp;Dropdown_list!$AD24,'Step 2.Roster of Care (ROC)'!$IS$21:$IS$90)*BlockTime,0)</f>
        <v>0</v>
      </c>
      <c r="AH24" s="11">
        <f>SUMIF('Step 2.Roster of Care (ROC)'!$E$21:$E$90, "="&amp;Dropdown_list!$AD24,'Step 2.Roster of Care (ROC)'!$IT$21:$IT$90)*BlockTime</f>
        <v>0</v>
      </c>
      <c r="AI24" s="3"/>
      <c r="AL24" s="553" t="s">
        <v>120</v>
      </c>
      <c r="AM24" s="555">
        <v>126.11</v>
      </c>
      <c r="AN24" s="555">
        <v>176.55</v>
      </c>
      <c r="AO24" s="555">
        <v>189.17</v>
      </c>
      <c r="AQ24" s="555">
        <v>136.47999999999999</v>
      </c>
      <c r="AR24" s="555">
        <v>191.07</v>
      </c>
      <c r="AS24" s="555">
        <v>204.72</v>
      </c>
      <c r="AU24" s="555"/>
      <c r="AV24" s="555"/>
      <c r="AW24" s="555"/>
    </row>
    <row r="25" spans="1:66">
      <c r="B25" s="3"/>
      <c r="C25" s="28" t="s">
        <v>67</v>
      </c>
      <c r="D25" s="3"/>
      <c r="F25" s="100" t="s">
        <v>56</v>
      </c>
      <c r="G25" s="99" t="s">
        <v>35</v>
      </c>
      <c r="I25" s="22" t="s">
        <v>364</v>
      </c>
      <c r="J25" s="16"/>
      <c r="K25" s="16"/>
      <c r="L25" s="27">
        <v>0.104166666666667</v>
      </c>
      <c r="M25" s="244">
        <f t="shared" si="1"/>
        <v>0.104166666666667</v>
      </c>
      <c r="N25" s="322"/>
      <c r="P25" s="27">
        <v>0.89583333333333304</v>
      </c>
      <c r="Q25" s="244">
        <f t="shared" si="2"/>
        <v>0.89583333333333304</v>
      </c>
      <c r="R25" s="323" t="b">
        <f t="shared" si="3"/>
        <v>1</v>
      </c>
      <c r="T25" s="2" t="s">
        <v>40</v>
      </c>
      <c r="U25" s="145">
        <v>100</v>
      </c>
      <c r="V25" s="30" t="s">
        <v>151</v>
      </c>
      <c r="W25" s="22" t="s">
        <v>156</v>
      </c>
      <c r="Z25" s="3"/>
      <c r="AA25" s="2" t="str">
        <f>IF(ISBLANK('Step 2.Roster of Care (ROC)'!AB6),"",'Step 2.Roster of Care (ROC)'!AB6)</f>
        <v>[placeholder]</v>
      </c>
      <c r="AB25" s="7"/>
      <c r="AD25" s="2">
        <f>'Step 2.Roster of Care (ROC)'!$E26</f>
        <v>0</v>
      </c>
      <c r="AE25" s="11">
        <f>SUMIF('Step 2.Roster of Care (ROC)'!$E$21:$E$90,"="&amp;AD25,'Step 2.Roster of Care (ROC)'!$IR$21:$IR$90)*BlockTime</f>
        <v>0</v>
      </c>
      <c r="AF25" s="2">
        <f>SUM('Step 3.Participant 6'!$AE$38:$AE$41,'Step 3.Participant 6'!$AE$43)</f>
        <v>0</v>
      </c>
      <c r="AG25" s="11">
        <f>IF(AF25&gt;0,SUMIF('Step 2.Roster of Care (ROC)'!$E$21:$E$90, "="&amp;Dropdown_list!$AD25,'Step 2.Roster of Care (ROC)'!$IS$21:$IS$90)*BlockTime,0)</f>
        <v>0</v>
      </c>
      <c r="AH25" s="11">
        <f>SUMIF('Step 2.Roster of Care (ROC)'!$E$21:$E$90, "="&amp;Dropdown_list!$AD25,'Step 2.Roster of Care (ROC)'!$IT$21:$IT$90)*BlockTime</f>
        <v>0</v>
      </c>
      <c r="AI25" s="3"/>
      <c r="AL25" s="553" t="s">
        <v>44</v>
      </c>
      <c r="AM25" s="555"/>
      <c r="AN25" s="555"/>
      <c r="AO25" s="555"/>
      <c r="AQ25" s="555"/>
      <c r="AR25" s="555"/>
      <c r="AS25" s="555"/>
      <c r="AU25" s="555"/>
      <c r="AV25" s="555"/>
      <c r="AW25" s="555"/>
    </row>
    <row r="26" spans="1:66">
      <c r="B26" s="3"/>
      <c r="C26" s="29" t="s">
        <v>68</v>
      </c>
      <c r="D26" s="3"/>
      <c r="F26"/>
      <c r="G26" s="18" t="s">
        <v>46</v>
      </c>
      <c r="H26" s="17"/>
      <c r="I26" s="22" t="s">
        <v>46</v>
      </c>
      <c r="J26" s="17"/>
      <c r="K26" s="17"/>
      <c r="L26" s="27">
        <v>0.125</v>
      </c>
      <c r="M26" s="244">
        <f t="shared" si="1"/>
        <v>0.125</v>
      </c>
      <c r="N26" s="322"/>
      <c r="P26" s="27">
        <v>0.91666666666666696</v>
      </c>
      <c r="Q26" s="244">
        <f t="shared" si="2"/>
        <v>0.91666666666666696</v>
      </c>
      <c r="R26" s="323" t="b">
        <f t="shared" si="3"/>
        <v>1</v>
      </c>
      <c r="T26" s="2" t="s">
        <v>148</v>
      </c>
      <c r="U26" s="146">
        <v>7.5</v>
      </c>
      <c r="V26" s="30" t="s">
        <v>151</v>
      </c>
      <c r="W26" s="22" t="s">
        <v>157</v>
      </c>
      <c r="Z26" s="3"/>
      <c r="AA26" s="2" t="str">
        <f>IF(ISBLANK('Step 2.Roster of Care (ROC)'!AB7),"",'Step 2.Roster of Care (ROC)'!AB7)</f>
        <v>[placeholder]</v>
      </c>
      <c r="AB26" s="7"/>
      <c r="AD26" s="2">
        <f>'Step 2.Roster of Care (ROC)'!$E27</f>
        <v>0</v>
      </c>
      <c r="AE26" s="11">
        <f>SUMIF('Step 2.Roster of Care (ROC)'!$E$21:$E$90,"="&amp;AD26,'Step 2.Roster of Care (ROC)'!$IR$21:$IR$90)*BlockTime</f>
        <v>0</v>
      </c>
      <c r="AF26" s="2">
        <f>SUM('Step 3.Participant 7'!$AE$38:$AE$41,'Step 3.Participant 6'!$AE$43)</f>
        <v>0</v>
      </c>
      <c r="AG26" s="11">
        <f>IF(AF26&gt;0,SUMIF('Step 2.Roster of Care (ROC)'!$E$21:$E$90, "="&amp;Dropdown_list!$AD26,'Step 2.Roster of Care (ROC)'!$IS$21:$IS$90)*BlockTime,0)</f>
        <v>0</v>
      </c>
      <c r="AH26" s="11">
        <f>SUMIF('Step 2.Roster of Care (ROC)'!$E$21:$E$90, "="&amp;Dropdown_list!$AD26,'Step 2.Roster of Care (ROC)'!$IT$21:$IT$90)*BlockTime</f>
        <v>0</v>
      </c>
      <c r="AI26" s="3"/>
      <c r="AL26" s="553" t="s">
        <v>38</v>
      </c>
      <c r="AM26" s="555">
        <v>242.53</v>
      </c>
      <c r="AN26" s="555">
        <v>339.54</v>
      </c>
      <c r="AO26" s="555">
        <v>363.8</v>
      </c>
      <c r="AQ26" s="555">
        <v>242.53</v>
      </c>
      <c r="AR26" s="555">
        <v>339.54</v>
      </c>
      <c r="AS26" s="555">
        <v>363.8</v>
      </c>
      <c r="AU26" s="555"/>
      <c r="AV26" s="555"/>
      <c r="AW26" s="555"/>
    </row>
    <row r="27" spans="1:66">
      <c r="B27" s="3"/>
      <c r="C27" s="28" t="s">
        <v>69</v>
      </c>
      <c r="D27" s="3"/>
      <c r="F27"/>
      <c r="H27" s="16"/>
      <c r="I27" s="16"/>
      <c r="J27" s="16"/>
      <c r="K27" s="16"/>
      <c r="L27" s="27">
        <v>0.14583333333333301</v>
      </c>
      <c r="M27" s="244">
        <f t="shared" si="1"/>
        <v>0.14583333333333301</v>
      </c>
      <c r="N27" s="322"/>
      <c r="P27" s="27">
        <v>0.9375</v>
      </c>
      <c r="Q27" s="244">
        <f t="shared" si="2"/>
        <v>0.9375</v>
      </c>
      <c r="R27" s="323" t="b">
        <f t="shared" si="3"/>
        <v>1</v>
      </c>
      <c r="T27" s="2" t="s">
        <v>147</v>
      </c>
      <c r="U27" s="99">
        <v>14</v>
      </c>
      <c r="V27" s="30" t="s">
        <v>152</v>
      </c>
      <c r="W27" s="22" t="s">
        <v>158</v>
      </c>
      <c r="Z27" s="3"/>
      <c r="AA27" s="2" t="str">
        <f>IF(ISBLANK('Step 2.Roster of Care (ROC)'!AB8),"",'Step 2.Roster of Care (ROC)'!AB8)</f>
        <v>[placeholder]</v>
      </c>
      <c r="AB27" s="7"/>
      <c r="AD27" s="2">
        <f>'Step 2.Roster of Care (ROC)'!$E28</f>
        <v>0</v>
      </c>
      <c r="AE27" s="11">
        <f>SUMIF('Step 2.Roster of Care (ROC)'!$E$21:$E$90,"="&amp;AD27,'Step 2.Roster of Care (ROC)'!$IR$21:$IR$90)*BlockTime</f>
        <v>0</v>
      </c>
      <c r="AF27" s="2">
        <f>SUM('Step 3.Participant 8'!$AE$38:$AE$41,'Step 3.Participant 6'!$AE$43)</f>
        <v>0</v>
      </c>
      <c r="AG27" s="11">
        <f>IF(AF27&gt;0,SUMIF('Step 2.Roster of Care (ROC)'!$E$21:$E$90, "="&amp;Dropdown_list!$AD27,'Step 2.Roster of Care (ROC)'!$IS$21:$IS$90)*BlockTime,0)</f>
        <v>0</v>
      </c>
      <c r="AH27" s="11">
        <f>SUMIF('Step 2.Roster of Care (ROC)'!$E$21:$E$90, "="&amp;Dropdown_list!$AD27,'Step 2.Roster of Care (ROC)'!$IT$21:$IT$90)*BlockTime</f>
        <v>0</v>
      </c>
      <c r="AI27" s="3"/>
      <c r="AL27" s="553" t="s">
        <v>40</v>
      </c>
      <c r="AM27" s="555">
        <v>64</v>
      </c>
      <c r="AN27" s="555">
        <v>89.6</v>
      </c>
      <c r="AO27" s="555">
        <v>96</v>
      </c>
      <c r="AQ27" s="555">
        <v>69.260000000000005</v>
      </c>
      <c r="AR27" s="555">
        <v>96.96</v>
      </c>
      <c r="AS27" s="555">
        <v>103.89</v>
      </c>
      <c r="AU27" s="555"/>
      <c r="AV27" s="555"/>
      <c r="AW27" s="555"/>
    </row>
    <row r="28" spans="1:66">
      <c r="B28" s="3"/>
      <c r="C28" s="28" t="s">
        <v>70</v>
      </c>
      <c r="D28" s="3"/>
      <c r="F28"/>
      <c r="H28" s="17"/>
      <c r="I28" s="17"/>
      <c r="J28" s="17"/>
      <c r="K28" s="17"/>
      <c r="L28" s="27">
        <v>0.16666666666666699</v>
      </c>
      <c r="M28" s="244">
        <f t="shared" si="1"/>
        <v>0.16666666666666699</v>
      </c>
      <c r="N28" s="322"/>
      <c r="P28" s="27">
        <v>0.95833333333333304</v>
      </c>
      <c r="Q28" s="244">
        <f t="shared" si="2"/>
        <v>0.95833333333333304</v>
      </c>
      <c r="R28" s="323" t="b">
        <f t="shared" si="3"/>
        <v>1</v>
      </c>
      <c r="T28" s="2" t="s">
        <v>160</v>
      </c>
      <c r="U28" s="145">
        <v>168</v>
      </c>
      <c r="V28" s="30" t="s">
        <v>151</v>
      </c>
      <c r="W28" s="25" t="s">
        <v>161</v>
      </c>
      <c r="Z28" s="3"/>
      <c r="AA28" s="2" t="str">
        <f>IF(ISBLANK('Step 2.Roster of Care (ROC)'!AH6),"",'Step 2.Roster of Care (ROC)'!AH6)</f>
        <v>[placeholder]</v>
      </c>
      <c r="AB28" s="7"/>
      <c r="AD28" s="2">
        <f>'Step 2.Roster of Care (ROC)'!$E29</f>
        <v>0</v>
      </c>
      <c r="AE28" s="11">
        <f>SUMIF('Step 2.Roster of Care (ROC)'!$E$21:$E$90,"="&amp;AD28,'Step 2.Roster of Care (ROC)'!$IR$21:$IR$90)*BlockTime</f>
        <v>0</v>
      </c>
      <c r="AF28" s="2">
        <f>SUM('Step 3.Participant 9'!$AE$38:$AE$41,'Step 3.Participant 6'!$AE$43)</f>
        <v>0</v>
      </c>
      <c r="AG28" s="11">
        <f>IF(AF28&gt;0,SUMIF('Step 2.Roster of Care (ROC)'!$E$21:$E$90, "="&amp;Dropdown_list!$AD28,'Step 2.Roster of Care (ROC)'!$IS$21:$IS$90)*BlockTime,0)</f>
        <v>0</v>
      </c>
      <c r="AH28" s="11">
        <f>SUMIF('Step 2.Roster of Care (ROC)'!$E$21:$E$90, "="&amp;Dropdown_list!$AD28,'Step 2.Roster of Care (ROC)'!$IT$21:$IT$90)*BlockTime</f>
        <v>0</v>
      </c>
      <c r="AI28" s="3"/>
    </row>
    <row r="29" spans="1:66">
      <c r="B29" s="3"/>
      <c r="C29" s="28" t="s">
        <v>27</v>
      </c>
      <c r="D29" s="3"/>
      <c r="F29"/>
      <c r="H29" s="17"/>
      <c r="I29" s="17"/>
      <c r="J29" s="17"/>
      <c r="K29" s="17"/>
      <c r="L29" s="27">
        <v>0.1875</v>
      </c>
      <c r="M29" s="244">
        <f t="shared" si="1"/>
        <v>0.1875</v>
      </c>
      <c r="N29" s="322"/>
      <c r="P29" s="27">
        <v>0.97916666666666696</v>
      </c>
      <c r="Q29" s="244">
        <f t="shared" si="2"/>
        <v>0.97916666666666696</v>
      </c>
      <c r="R29" s="323" t="b">
        <f t="shared" si="3"/>
        <v>1</v>
      </c>
      <c r="T29" s="2" t="s">
        <v>388</v>
      </c>
      <c r="U29" s="145">
        <v>70</v>
      </c>
      <c r="V29" s="30" t="s">
        <v>151</v>
      </c>
      <c r="W29" s="25" t="s">
        <v>389</v>
      </c>
      <c r="Z29" s="3"/>
      <c r="AA29" s="2" t="str">
        <f>IF(ISBLANK('Step 2.Roster of Care (ROC)'!AH7),"",'Step 2.Roster of Care (ROC)'!AH7)</f>
        <v>[placeholder]</v>
      </c>
      <c r="AB29" s="7"/>
      <c r="AD29" s="2">
        <f>'Step 2.Roster of Care (ROC)'!$E30</f>
        <v>0</v>
      </c>
      <c r="AE29" s="11">
        <f>SUMIF('Step 2.Roster of Care (ROC)'!$E$21:$E$90,"="&amp;AD29,'Step 2.Roster of Care (ROC)'!$IR$21:$IR$90)*BlockTime</f>
        <v>0</v>
      </c>
      <c r="AF29" s="2">
        <f>SUM('Step 3.Participant 10'!$AE$38:$AE$41,'Step 3.Participant 6'!$AE$43)</f>
        <v>0</v>
      </c>
      <c r="AG29" s="11">
        <f>IF(AF29&gt;0,SUMIF('Step 2.Roster of Care (ROC)'!$E$21:$E$90, "="&amp;Dropdown_list!$AD29,'Step 2.Roster of Care (ROC)'!$IS$21:$IS$90)*BlockTime,0)</f>
        <v>0</v>
      </c>
      <c r="AH29" s="11">
        <f>SUMIF('Step 2.Roster of Care (ROC)'!$E$21:$E$90, "="&amp;Dropdown_list!$AD29,'Step 2.Roster of Care (ROC)'!$IT$21:$IT$90)*BlockTime</f>
        <v>0</v>
      </c>
      <c r="AI29" s="3"/>
    </row>
    <row r="30" spans="1:66">
      <c r="B30" s="3"/>
      <c r="C30" s="28" t="s">
        <v>99</v>
      </c>
      <c r="D30" s="3"/>
      <c r="F30" s="100" t="s">
        <v>54</v>
      </c>
      <c r="G30" s="141">
        <v>0.83333333333333337</v>
      </c>
      <c r="I30" s="22" t="s">
        <v>399</v>
      </c>
      <c r="L30" s="27">
        <v>0.20833333333333301</v>
      </c>
      <c r="M30" s="244">
        <f t="shared" si="1"/>
        <v>0.20833333333333301</v>
      </c>
      <c r="N30" s="322"/>
      <c r="P30" s="27">
        <v>1</v>
      </c>
      <c r="Q30" s="244">
        <f t="shared" si="2"/>
        <v>1</v>
      </c>
      <c r="R30" s="323" t="b">
        <f t="shared" si="3"/>
        <v>1</v>
      </c>
      <c r="Z30" s="3"/>
      <c r="AA30" s="2" t="str">
        <f>IF(ISBLANK('Step 2.Roster of Care (ROC)'!AH8),"",'Step 2.Roster of Care (ROC)'!AH8)</f>
        <v>[placeholder]</v>
      </c>
      <c r="AB30" s="7"/>
      <c r="AE30" s="3"/>
      <c r="AF30" s="3"/>
      <c r="AG30" s="3"/>
      <c r="AH30" s="3"/>
      <c r="AI30" s="3"/>
    </row>
    <row r="31" spans="1:66">
      <c r="B31" s="3"/>
      <c r="C31" s="28" t="s">
        <v>71</v>
      </c>
      <c r="D31" s="3"/>
      <c r="L31" s="27">
        <v>0.22916666666666699</v>
      </c>
      <c r="M31" s="244">
        <f t="shared" si="1"/>
        <v>0.22916666666666699</v>
      </c>
      <c r="N31" s="322"/>
      <c r="P31" s="3"/>
      <c r="R31" s="323"/>
      <c r="Z31" s="3"/>
      <c r="AA31" s="2" t="str">
        <f>IF(ISBLANK('Step 2.Roster of Care (ROC)'!AH10),"",'Step 2.Roster of Care (ROC)'!AH10)</f>
        <v>[placeholder]</v>
      </c>
      <c r="AB31" s="7"/>
      <c r="AE31" s="3"/>
      <c r="AF31" s="3"/>
      <c r="AG31" s="3"/>
      <c r="AH31" s="3"/>
      <c r="AI31" s="3"/>
      <c r="AO31" s="679"/>
      <c r="AP31" s="679"/>
      <c r="AQ31" s="679"/>
      <c r="AX31"/>
      <c r="AY31"/>
      <c r="AZ31"/>
      <c r="BA31"/>
      <c r="BB31"/>
      <c r="BC31"/>
      <c r="BD31"/>
      <c r="BE31"/>
    </row>
    <row r="32" spans="1:66" s="3" customFormat="1">
      <c r="C32" s="28" t="s">
        <v>100</v>
      </c>
      <c r="G32" s="8"/>
      <c r="H32" s="8"/>
      <c r="I32" s="8"/>
      <c r="J32" s="8"/>
      <c r="K32" s="8"/>
      <c r="L32" s="27">
        <v>0.25</v>
      </c>
      <c r="M32" s="244">
        <f t="shared" si="1"/>
        <v>0.25</v>
      </c>
      <c r="N32" s="322"/>
      <c r="O32" s="100" t="s">
        <v>373</v>
      </c>
      <c r="P32" s="27">
        <v>0.20833333333333301</v>
      </c>
      <c r="Q32" s="244">
        <f t="shared" si="2"/>
        <v>0.20833333333333301</v>
      </c>
      <c r="R32" s="323" t="b">
        <f>P32=L30</f>
        <v>1</v>
      </c>
      <c r="S32" s="8"/>
      <c r="T32" s="8"/>
      <c r="U32" s="8"/>
      <c r="V32" s="8"/>
      <c r="W32" s="8"/>
      <c r="X32"/>
      <c r="Y32"/>
      <c r="AA32" s="2" t="str">
        <f>IF(ISBLANK('Step 2.Roster of Care (ROC)'!AH11),"",'Step 2.Roster of Care (ROC)'!AH11)</f>
        <v>[placeholder]</v>
      </c>
      <c r="AB32" s="7"/>
      <c r="AE32" s="24"/>
      <c r="AJ32" s="8"/>
      <c r="AK32" s="8"/>
      <c r="AM32" s="8"/>
      <c r="AO32" s="679"/>
      <c r="AP32" s="679"/>
      <c r="AQ32" s="679"/>
      <c r="AR32" s="8"/>
      <c r="AS32" s="8"/>
      <c r="AT32" s="8"/>
      <c r="AU32" s="8"/>
      <c r="AV32" s="8"/>
      <c r="AW32" s="8"/>
      <c r="AX32" s="8"/>
      <c r="AY32" s="8"/>
      <c r="AZ32" s="8"/>
      <c r="BA32" s="8"/>
      <c r="BB32" s="8"/>
      <c r="BC32" s="8"/>
      <c r="BD32" s="8"/>
      <c r="BE32" s="8"/>
      <c r="BF32" s="8"/>
      <c r="BG32" s="8"/>
      <c r="BH32" s="8"/>
      <c r="BI32" s="8"/>
      <c r="BJ32" s="8"/>
      <c r="BK32" s="8"/>
      <c r="BL32" s="8"/>
      <c r="BM32" s="8"/>
      <c r="BN32" s="8"/>
    </row>
    <row r="33" spans="2:57" s="3" customFormat="1">
      <c r="C33" s="28" t="s">
        <v>41</v>
      </c>
      <c r="L33" s="27">
        <v>0.27083333333333298</v>
      </c>
      <c r="M33" s="244">
        <f t="shared" si="1"/>
        <v>0.27083333333333298</v>
      </c>
      <c r="N33" s="322"/>
      <c r="P33" s="27">
        <v>0.22916666666666699</v>
      </c>
      <c r="Q33" s="244">
        <f t="shared" si="2"/>
        <v>0.22916666666666699</v>
      </c>
      <c r="R33" s="323" t="b">
        <f t="shared" ref="R33:R62" si="4">P33=L31</f>
        <v>1</v>
      </c>
      <c r="T33" s="2" t="s">
        <v>471</v>
      </c>
      <c r="U33" s="145">
        <v>14</v>
      </c>
      <c r="V33" s="30" t="s">
        <v>152</v>
      </c>
      <c r="X33" s="8"/>
      <c r="AA33" s="2" t="str">
        <f>IF(ISBLANK('Step 2.Roster of Care (ROC)'!AO6),"",'Step 2.Roster of Care (ROC)'!AO6)</f>
        <v>[placeholder]</v>
      </c>
      <c r="AB33" s="7"/>
    </row>
    <row r="34" spans="2:57" s="3" customFormat="1">
      <c r="C34" s="28" t="s">
        <v>50</v>
      </c>
      <c r="F34" s="38" t="s">
        <v>58</v>
      </c>
      <c r="G34" s="152">
        <v>0.5</v>
      </c>
      <c r="H34" s="1" t="s">
        <v>59</v>
      </c>
      <c r="I34" s="22" t="s">
        <v>142</v>
      </c>
      <c r="J34" s="26"/>
      <c r="L34" s="27">
        <v>0.29166666666666702</v>
      </c>
      <c r="M34" s="244">
        <f t="shared" si="1"/>
        <v>0.29166666666666702</v>
      </c>
      <c r="N34" s="322"/>
      <c r="P34" s="27">
        <v>0.25</v>
      </c>
      <c r="Q34" s="244">
        <f t="shared" si="2"/>
        <v>0.25</v>
      </c>
      <c r="R34" s="323" t="b">
        <f t="shared" si="4"/>
        <v>1</v>
      </c>
      <c r="T34" s="2" t="s">
        <v>472</v>
      </c>
      <c r="U34" s="145">
        <v>12</v>
      </c>
      <c r="V34" s="30" t="s">
        <v>152</v>
      </c>
      <c r="AA34" s="2" t="str">
        <f>IF(ISBLANK('Step 2.Roster of Care (ROC)'!AO7),"",'Step 2.Roster of Care (ROC)'!AO7)</f>
        <v>[placeholder]</v>
      </c>
      <c r="AB34" s="7"/>
    </row>
    <row r="35" spans="2:57" s="3" customFormat="1" ht="15" customHeight="1">
      <c r="C35" s="28" t="s">
        <v>101</v>
      </c>
      <c r="F35" s="6"/>
      <c r="H35" s="6"/>
      <c r="I35" s="6"/>
      <c r="J35" s="6"/>
      <c r="L35" s="27">
        <v>0.3125</v>
      </c>
      <c r="M35" s="244">
        <f t="shared" si="1"/>
        <v>0.3125</v>
      </c>
      <c r="N35" s="322"/>
      <c r="P35" s="27">
        <v>0.27083333333333298</v>
      </c>
      <c r="Q35" s="244">
        <f t="shared" si="2"/>
        <v>0.27083333333333298</v>
      </c>
      <c r="R35" s="323" t="b">
        <f t="shared" si="4"/>
        <v>1</v>
      </c>
      <c r="T35" s="2" t="s">
        <v>473</v>
      </c>
      <c r="U35" s="145">
        <v>13</v>
      </c>
      <c r="V35" s="30" t="s">
        <v>152</v>
      </c>
      <c r="AA35" s="2" t="str">
        <f>IF(ISBLANK('Step 2.Roster of Care (ROC)'!AO8),"",'Step 2.Roster of Care (ROC)'!AO8)</f>
        <v>[placeholder]</v>
      </c>
      <c r="AB35" s="7"/>
    </row>
    <row r="36" spans="2:57" s="3" customFormat="1">
      <c r="C36" s="28" t="s">
        <v>72</v>
      </c>
      <c r="F36"/>
      <c r="G36"/>
      <c r="H36" s="7"/>
      <c r="I36" s="7"/>
      <c r="J36" s="7"/>
      <c r="L36" s="27">
        <v>0.33333333333333298</v>
      </c>
      <c r="M36" s="244">
        <f t="shared" si="1"/>
        <v>0.33333333333333298</v>
      </c>
      <c r="N36" s="322"/>
      <c r="P36" s="27">
        <v>0.29166666666666702</v>
      </c>
      <c r="Q36" s="244">
        <f t="shared" si="2"/>
        <v>0.29166666666666702</v>
      </c>
      <c r="R36" s="323" t="b">
        <f t="shared" si="4"/>
        <v>1</v>
      </c>
      <c r="T36" s="2" t="s">
        <v>474</v>
      </c>
      <c r="U36" s="145">
        <v>14</v>
      </c>
      <c r="V36" s="30" t="s">
        <v>152</v>
      </c>
      <c r="AA36" s="2" t="str">
        <f>IF(ISBLANK('Step 2.Roster of Care (ROC)'!AO10),"",'Step 2.Roster of Care (ROC)'!AO10)</f>
        <v>[placeholder]</v>
      </c>
      <c r="AB36" s="7"/>
    </row>
    <row r="37" spans="2:57" s="3" customFormat="1">
      <c r="C37" s="28" t="s">
        <v>73</v>
      </c>
      <c r="H37" s="7"/>
      <c r="I37" s="7"/>
      <c r="J37" s="7"/>
      <c r="L37" s="27">
        <v>0.35416666666666702</v>
      </c>
      <c r="M37" s="244">
        <f t="shared" si="1"/>
        <v>0.35416666666666702</v>
      </c>
      <c r="N37" s="322"/>
      <c r="P37" s="27">
        <v>0.3125</v>
      </c>
      <c r="Q37" s="244">
        <f t="shared" si="2"/>
        <v>0.3125</v>
      </c>
      <c r="R37" s="323" t="b">
        <f t="shared" si="4"/>
        <v>1</v>
      </c>
      <c r="T37" s="2" t="s">
        <v>475</v>
      </c>
      <c r="U37" s="145">
        <v>14</v>
      </c>
      <c r="V37" s="30" t="s">
        <v>152</v>
      </c>
      <c r="AA37" s="2" t="str">
        <f>IF(ISBLANK('Step 2.Roster of Care (ROC)'!AO11),"",'Step 2.Roster of Care (ROC)'!AO11)</f>
        <v>[placeholder]</v>
      </c>
      <c r="AB37" s="7"/>
    </row>
    <row r="38" spans="2:57" s="3" customFormat="1">
      <c r="C38" s="28" t="s">
        <v>102</v>
      </c>
      <c r="H38" s="7"/>
      <c r="I38" s="7"/>
      <c r="J38" s="7"/>
      <c r="L38" s="27">
        <v>0.375</v>
      </c>
      <c r="M38" s="244">
        <f t="shared" si="1"/>
        <v>0.375</v>
      </c>
      <c r="N38" s="322"/>
      <c r="P38" s="27">
        <v>0.33333333333333298</v>
      </c>
      <c r="Q38" s="244">
        <f t="shared" si="2"/>
        <v>0.33333333333333298</v>
      </c>
      <c r="R38" s="323" t="b">
        <f t="shared" si="4"/>
        <v>1</v>
      </c>
      <c r="T38" s="2" t="s">
        <v>476</v>
      </c>
      <c r="U38" s="145">
        <v>11</v>
      </c>
      <c r="V38" s="30" t="s">
        <v>152</v>
      </c>
      <c r="AA38" s="2" t="str">
        <f>IF(ISBLANK('Step 2.Roster of Care (ROC)'!AV6),"",'Step 2.Roster of Care (ROC)'!AV6)</f>
        <v>[placeholder]</v>
      </c>
      <c r="AB38" s="7"/>
    </row>
    <row r="39" spans="2:57" s="3" customFormat="1">
      <c r="C39" s="29" t="s">
        <v>123</v>
      </c>
      <c r="F39" s="38" t="s">
        <v>194</v>
      </c>
      <c r="G39" s="152">
        <v>1</v>
      </c>
      <c r="I39" s="22" t="s">
        <v>200</v>
      </c>
      <c r="J39" s="7"/>
      <c r="L39" s="27">
        <v>0.39583333333333298</v>
      </c>
      <c r="M39" s="244">
        <f t="shared" si="1"/>
        <v>0.39583333333333298</v>
      </c>
      <c r="N39" s="322"/>
      <c r="P39" s="27">
        <v>0.35416666666666702</v>
      </c>
      <c r="Q39" s="244">
        <f t="shared" si="2"/>
        <v>0.35416666666666702</v>
      </c>
      <c r="R39" s="323" t="b">
        <f t="shared" si="4"/>
        <v>1</v>
      </c>
      <c r="T39" s="2" t="s">
        <v>477</v>
      </c>
      <c r="U39" s="145">
        <v>14</v>
      </c>
      <c r="V39" s="30" t="s">
        <v>152</v>
      </c>
      <c r="AA39" s="2" t="str">
        <f>IF(ISBLANK('Step 2.Roster of Care (ROC)'!AV7),"",'Step 2.Roster of Care (ROC)'!AV7)</f>
        <v>[placeholder]</v>
      </c>
      <c r="AB39" s="7"/>
    </row>
    <row r="40" spans="2:57" s="3" customFormat="1">
      <c r="C40" s="29" t="s">
        <v>124</v>
      </c>
      <c r="F40" s="38" t="s">
        <v>195</v>
      </c>
      <c r="G40" s="152">
        <v>7</v>
      </c>
      <c r="I40" s="22" t="s">
        <v>201</v>
      </c>
      <c r="J40" s="7"/>
      <c r="L40" s="27">
        <v>0.41666666666666702</v>
      </c>
      <c r="M40" s="244">
        <f t="shared" si="1"/>
        <v>0.41666666666666702</v>
      </c>
      <c r="N40" s="322"/>
      <c r="P40" s="27">
        <v>0.375</v>
      </c>
      <c r="Q40" s="244">
        <f t="shared" si="2"/>
        <v>0.375</v>
      </c>
      <c r="R40" s="323" t="b">
        <f t="shared" si="4"/>
        <v>1</v>
      </c>
      <c r="T40" s="2" t="s">
        <v>478</v>
      </c>
      <c r="U40" s="145">
        <v>12</v>
      </c>
      <c r="V40" s="30" t="s">
        <v>152</v>
      </c>
      <c r="AA40" s="2" t="str">
        <f>IF(ISBLANK('Step 2.Roster of Care (ROC)'!AV8),"",'Step 2.Roster of Care (ROC)'!AV8)</f>
        <v>[placeholder]</v>
      </c>
      <c r="AB40" s="7"/>
    </row>
    <row r="41" spans="2:57" s="3" customFormat="1">
      <c r="C41" s="29" t="s">
        <v>125</v>
      </c>
      <c r="J41" s="7"/>
      <c r="L41" s="27">
        <v>0.4375</v>
      </c>
      <c r="M41" s="244">
        <f t="shared" si="1"/>
        <v>0.4375</v>
      </c>
      <c r="N41" s="322"/>
      <c r="P41" s="27">
        <v>0.39583333333333298</v>
      </c>
      <c r="Q41" s="244">
        <f t="shared" si="2"/>
        <v>0.39583333333333298</v>
      </c>
      <c r="R41" s="323" t="b">
        <f t="shared" si="4"/>
        <v>1</v>
      </c>
      <c r="AA41" s="2" t="str">
        <f>IF(ISBLANK('Step 2.Roster of Care (ROC)'!AV10),"",'Step 2.Roster of Care (ROC)'!AV10)</f>
        <v>[placeholder]</v>
      </c>
      <c r="AB41" s="7"/>
    </row>
    <row r="42" spans="2:57" s="3" customFormat="1">
      <c r="C42" s="29" t="s">
        <v>126</v>
      </c>
      <c r="F42" s="38" t="s">
        <v>196</v>
      </c>
      <c r="G42" s="18">
        <v>7</v>
      </c>
      <c r="H42" s="7"/>
      <c r="I42" s="7"/>
      <c r="J42" s="7"/>
      <c r="L42" s="27">
        <v>0.45833333333333298</v>
      </c>
      <c r="M42" s="244">
        <f t="shared" si="1"/>
        <v>0.45833333333333298</v>
      </c>
      <c r="N42" s="322"/>
      <c r="P42" s="27">
        <v>0.41666666666666702</v>
      </c>
      <c r="Q42" s="244">
        <f t="shared" si="2"/>
        <v>0.41666666666666702</v>
      </c>
      <c r="R42" s="323" t="b">
        <f t="shared" si="4"/>
        <v>1</v>
      </c>
      <c r="AA42" s="2" t="str">
        <f>IF(ISBLANK('Step 2.Roster of Care (ROC)'!AV11),"",'Step 2.Roster of Care (ROC)'!AV11)</f>
        <v>[placeholder]</v>
      </c>
      <c r="AB42" s="7"/>
    </row>
    <row r="43" spans="2:57" s="3" customFormat="1" ht="15" customHeight="1">
      <c r="C43" s="29" t="s">
        <v>271</v>
      </c>
      <c r="J43" s="7"/>
      <c r="L43" s="27">
        <v>0.47916666666666702</v>
      </c>
      <c r="M43" s="244">
        <f t="shared" si="1"/>
        <v>0.47916666666666702</v>
      </c>
      <c r="N43" s="322"/>
      <c r="P43" s="27">
        <v>0.4375</v>
      </c>
      <c r="Q43" s="244">
        <f t="shared" si="2"/>
        <v>0.4375</v>
      </c>
      <c r="R43" s="323" t="b">
        <f t="shared" si="4"/>
        <v>1</v>
      </c>
      <c r="T43" s="2" t="s">
        <v>495</v>
      </c>
      <c r="AB43" s="7"/>
      <c r="AM43" s="681"/>
      <c r="AN43" s="681"/>
      <c r="AO43" s="681"/>
      <c r="AP43" s="681"/>
      <c r="AQ43" s="681"/>
      <c r="AR43" s="681"/>
      <c r="AS43" s="681"/>
    </row>
    <row r="44" spans="2:57" s="3" customFormat="1">
      <c r="C44" s="29" t="s">
        <v>272</v>
      </c>
      <c r="J44" s="7"/>
      <c r="L44" s="27">
        <v>0.5</v>
      </c>
      <c r="M44" s="244">
        <f t="shared" si="1"/>
        <v>0.5</v>
      </c>
      <c r="N44" s="322"/>
      <c r="P44" s="27">
        <v>0.45833333333333298</v>
      </c>
      <c r="Q44" s="244">
        <f t="shared" si="2"/>
        <v>0.45833333333333298</v>
      </c>
      <c r="R44" s="323" t="b">
        <f t="shared" si="4"/>
        <v>1</v>
      </c>
      <c r="T44" s="566">
        <f>'Step 1. Enter overall info'!I31</f>
        <v>0</v>
      </c>
      <c r="U44" s="561">
        <f>IF('Step 1. Enter overall info'!$I$25="Yes",INDEX($T$33:$V$40,MATCH('Step 1. Enter overall info'!$I$21,Dropdown_list!$T$33:$T$40,0),2),COUNTIFS(Calendar!$A:$A,'Step 1. Enter overall info'!$I$21,Calendar!$B:$B,"&gt;="&amp;'Step 1. Enter overall info'!$P31,Calendar!$B:$B,"&lt;="&amp;'Step 1. Enter overall info'!$Q31))</f>
        <v>14</v>
      </c>
      <c r="V44" s="560" t="s">
        <v>152</v>
      </c>
      <c r="AB44" s="7"/>
      <c r="AM44" s="681"/>
      <c r="AN44" s="681"/>
      <c r="AO44" s="681"/>
      <c r="AP44" s="681"/>
      <c r="AQ44" s="681"/>
      <c r="AR44" s="681"/>
      <c r="AS44" s="681"/>
    </row>
    <row r="45" spans="2:57" s="3" customFormat="1">
      <c r="C45" s="29" t="s">
        <v>273</v>
      </c>
      <c r="G45" s="155" t="str">
        <f>G56</f>
        <v>Active Overnight</v>
      </c>
      <c r="H45" s="155" t="str">
        <f>G57</f>
        <v>Sleepover</v>
      </c>
      <c r="I45" s="9"/>
      <c r="J45" s="7"/>
      <c r="L45" s="27">
        <v>0.52083333333333304</v>
      </c>
      <c r="M45" s="244">
        <f t="shared" si="1"/>
        <v>0.52083333333333304</v>
      </c>
      <c r="N45" s="322"/>
      <c r="P45" s="27">
        <v>0.47916666666666702</v>
      </c>
      <c r="Q45" s="244">
        <f t="shared" si="2"/>
        <v>0.47916666666666702</v>
      </c>
      <c r="R45" s="323" t="b">
        <f t="shared" si="4"/>
        <v>1</v>
      </c>
      <c r="T45" s="566">
        <f>'Step 1. Enter overall info'!I32</f>
        <v>0</v>
      </c>
      <c r="U45" s="561">
        <f>IF('Step 1. Enter overall info'!$I$25="Yes",INDEX($T$33:$V$40,MATCH('Step 1. Enter overall info'!$I$21,Dropdown_list!$T$33:$T$40,0),2),COUNTIFS(Calendar!$A:$A,'Step 1. Enter overall info'!$I$21,Calendar!$B:$B,"&gt;="&amp;'Step 1. Enter overall info'!$P32,Calendar!$B:$B,"&lt;="&amp;'Step 1. Enter overall info'!$Q32))</f>
        <v>14</v>
      </c>
      <c r="V45" s="560" t="s">
        <v>152</v>
      </c>
      <c r="AB45" s="7"/>
      <c r="AM45" s="681"/>
      <c r="AN45" s="681"/>
      <c r="AO45" s="681"/>
      <c r="AP45" s="681"/>
      <c r="AQ45" s="681"/>
      <c r="AR45" s="681"/>
      <c r="AS45" s="681"/>
    </row>
    <row r="46" spans="2:57">
      <c r="B46" s="3"/>
      <c r="C46" s="29" t="s">
        <v>274</v>
      </c>
      <c r="D46" s="3"/>
      <c r="F46" s="38" t="s">
        <v>197</v>
      </c>
      <c r="G46" s="156">
        <v>24</v>
      </c>
      <c r="H46" s="156">
        <v>16</v>
      </c>
      <c r="I46" s="9"/>
      <c r="J46" s="7"/>
      <c r="L46" s="27">
        <v>0.54166666666666696</v>
      </c>
      <c r="M46" s="244">
        <f t="shared" si="1"/>
        <v>0.54166666666666696</v>
      </c>
      <c r="N46" s="322"/>
      <c r="P46" s="27">
        <v>0.5</v>
      </c>
      <c r="Q46" s="244">
        <f t="shared" si="2"/>
        <v>0.5</v>
      </c>
      <c r="R46" s="323" t="b">
        <f t="shared" si="4"/>
        <v>1</v>
      </c>
      <c r="T46" s="566">
        <f>'Step 1. Enter overall info'!I33</f>
        <v>0</v>
      </c>
      <c r="U46" s="561">
        <f>IF('Step 1. Enter overall info'!$I$25="Yes",INDEX($T$33:$V$40,MATCH('Step 1. Enter overall info'!$I$21,Dropdown_list!$T$33:$T$40,0),2),COUNTIFS(Calendar!$A:$A,'Step 1. Enter overall info'!$I$21,Calendar!$B:$B,"&gt;="&amp;'Step 1. Enter overall info'!$P33,Calendar!$B:$B,"&lt;="&amp;'Step 1. Enter overall info'!$Q33))</f>
        <v>14</v>
      </c>
      <c r="V46" s="560" t="s">
        <v>152</v>
      </c>
      <c r="X46" s="3"/>
      <c r="Y46" s="3"/>
      <c r="Z46" s="3"/>
      <c r="AA46" s="3"/>
      <c r="AB46" s="3"/>
      <c r="AE46" s="6"/>
      <c r="AF46" s="6"/>
      <c r="AG46" s="6"/>
      <c r="AH46" s="6"/>
      <c r="AI46" s="6"/>
      <c r="AM46" s="681"/>
      <c r="AN46" s="681"/>
      <c r="AO46" s="681"/>
      <c r="AP46" s="681"/>
      <c r="AQ46" s="681"/>
      <c r="AR46" s="681"/>
      <c r="AS46" s="681"/>
      <c r="AV46"/>
      <c r="AW46"/>
      <c r="AX46"/>
      <c r="AY46"/>
      <c r="AZ46"/>
      <c r="BA46"/>
      <c r="BB46"/>
      <c r="BC46"/>
      <c r="BD46"/>
      <c r="BE46"/>
    </row>
    <row r="47" spans="2:57">
      <c r="B47" s="3"/>
      <c r="C47" s="29" t="s">
        <v>275</v>
      </c>
      <c r="D47" s="3"/>
      <c r="G47" s="3"/>
      <c r="J47" s="7"/>
      <c r="L47" s="27">
        <v>0.5625</v>
      </c>
      <c r="M47" s="244">
        <f t="shared" si="1"/>
        <v>0.5625</v>
      </c>
      <c r="N47" s="322"/>
      <c r="P47" s="27">
        <v>0.52083333333333304</v>
      </c>
      <c r="Q47" s="244">
        <f t="shared" si="2"/>
        <v>0.52083333333333304</v>
      </c>
      <c r="R47" s="323" t="b">
        <f t="shared" si="4"/>
        <v>1</v>
      </c>
      <c r="T47" s="566">
        <f>'Step 1. Enter overall info'!I34</f>
        <v>0</v>
      </c>
      <c r="U47" s="561">
        <f>IF('Step 1. Enter overall info'!$I$25="Yes",INDEX($T$33:$V$40,MATCH('Step 1. Enter overall info'!$I$21,Dropdown_list!$T$33:$T$40,0),2),COUNTIFS(Calendar!$A:$A,'Step 1. Enter overall info'!$I$21,Calendar!$B:$B,"&gt;="&amp;'Step 1. Enter overall info'!$P34,Calendar!$B:$B,"&lt;="&amp;'Step 1. Enter overall info'!$Q34))</f>
        <v>14</v>
      </c>
      <c r="V47" s="560" t="s">
        <v>152</v>
      </c>
      <c r="Z47" s="3"/>
      <c r="AA47" s="3"/>
      <c r="AB47" s="3"/>
      <c r="AE47" s="3"/>
      <c r="AF47" s="3"/>
      <c r="AG47" s="3"/>
      <c r="AH47" s="3"/>
      <c r="AI47" s="3"/>
      <c r="AM47" s="681"/>
      <c r="AN47" s="681"/>
      <c r="AO47" s="681"/>
      <c r="AP47" s="681"/>
      <c r="AQ47" s="681"/>
      <c r="AR47" s="681"/>
      <c r="AS47" s="681"/>
      <c r="AV47"/>
      <c r="AW47"/>
      <c r="AX47"/>
      <c r="AY47"/>
      <c r="AZ47"/>
      <c r="BA47"/>
      <c r="BB47"/>
      <c r="BC47"/>
      <c r="BD47"/>
      <c r="BE47"/>
    </row>
    <row r="48" spans="2:57" s="3" customFormat="1">
      <c r="C48" s="29" t="s">
        <v>276</v>
      </c>
      <c r="J48" s="7"/>
      <c r="L48" s="27">
        <v>0.58333333333333304</v>
      </c>
      <c r="M48" s="244">
        <f t="shared" si="1"/>
        <v>0.58333333333333304</v>
      </c>
      <c r="N48" s="322"/>
      <c r="P48" s="27">
        <v>0.54166666666666696</v>
      </c>
      <c r="Q48" s="244">
        <f t="shared" si="2"/>
        <v>0.54166666666666696</v>
      </c>
      <c r="R48" s="323" t="b">
        <f t="shared" si="4"/>
        <v>1</v>
      </c>
      <c r="T48" s="566">
        <f>'Step 1. Enter overall info'!I35</f>
        <v>0</v>
      </c>
      <c r="U48" s="561">
        <f>IF('Step 1. Enter overall info'!$I$25="Yes",INDEX($T$33:$V$40,MATCH('Step 1. Enter overall info'!$I$21,Dropdown_list!$T$33:$T$40,0),2),COUNTIFS(Calendar!$A:$A,'Step 1. Enter overall info'!$I$21,Calendar!$B:$B,"&gt;="&amp;'Step 1. Enter overall info'!$P35,Calendar!$B:$B,"&lt;="&amp;'Step 1. Enter overall info'!$Q35))</f>
        <v>14</v>
      </c>
      <c r="V48" s="560" t="s">
        <v>152</v>
      </c>
      <c r="X48"/>
      <c r="Y48"/>
      <c r="AM48" s="681"/>
      <c r="AN48" s="681"/>
      <c r="AO48" s="681"/>
      <c r="AP48" s="681"/>
      <c r="AQ48" s="681"/>
      <c r="AR48" s="681"/>
      <c r="AS48" s="681"/>
    </row>
    <row r="49" spans="3:45" s="3" customFormat="1">
      <c r="C49" s="29" t="s">
        <v>277</v>
      </c>
      <c r="F49" s="38" t="s">
        <v>198</v>
      </c>
      <c r="G49" s="98">
        <v>0</v>
      </c>
      <c r="J49" s="7"/>
      <c r="L49" s="27">
        <v>0.60416666666666696</v>
      </c>
      <c r="M49" s="244">
        <f t="shared" si="1"/>
        <v>0.60416666666666696</v>
      </c>
      <c r="N49" s="322"/>
      <c r="P49" s="27">
        <v>0.5625</v>
      </c>
      <c r="Q49" s="244">
        <f t="shared" si="2"/>
        <v>0.5625</v>
      </c>
      <c r="R49" s="323" t="b">
        <f t="shared" si="4"/>
        <v>1</v>
      </c>
      <c r="T49" s="566">
        <f>'Step 1. Enter overall info'!I36</f>
        <v>0</v>
      </c>
      <c r="U49" s="561">
        <f>IF('Step 1. Enter overall info'!$I$25="Yes",INDEX($T$33:$V$40,MATCH('Step 1. Enter overall info'!$I$21,Dropdown_list!$T$33:$T$40,0),2),COUNTIFS(Calendar!$A:$A,'Step 1. Enter overall info'!$I$21,Calendar!$B:$B,"&gt;="&amp;'Step 1. Enter overall info'!$P36,Calendar!$B:$B,"&lt;="&amp;'Step 1. Enter overall info'!$Q36))</f>
        <v>14</v>
      </c>
      <c r="V49" s="560" t="s">
        <v>152</v>
      </c>
      <c r="AM49" s="681"/>
      <c r="AN49" s="681"/>
      <c r="AO49" s="681"/>
      <c r="AP49" s="681"/>
      <c r="AQ49" s="681"/>
      <c r="AR49" s="681"/>
      <c r="AS49" s="681"/>
    </row>
    <row r="50" spans="3:45" s="3" customFormat="1">
      <c r="C50" s="29" t="s">
        <v>278</v>
      </c>
      <c r="F50" s="38" t="s">
        <v>199</v>
      </c>
      <c r="G50" s="98">
        <v>401768</v>
      </c>
      <c r="J50" s="7"/>
      <c r="L50" s="27">
        <v>0.625</v>
      </c>
      <c r="M50" s="244">
        <f t="shared" si="1"/>
        <v>0.625</v>
      </c>
      <c r="N50" s="322"/>
      <c r="P50" s="27">
        <v>0.58333333333333304</v>
      </c>
      <c r="Q50" s="244">
        <f t="shared" si="2"/>
        <v>0.58333333333333304</v>
      </c>
      <c r="R50" s="323" t="b">
        <f t="shared" si="4"/>
        <v>1</v>
      </c>
      <c r="T50" s="566">
        <f>'Step 1. Enter overall info'!I37</f>
        <v>0</v>
      </c>
      <c r="U50" s="561">
        <f>IF('Step 1. Enter overall info'!$I$25="Yes",INDEX($T$33:$V$40,MATCH('Step 1. Enter overall info'!$I$21,Dropdown_list!$T$33:$T$40,0),2),COUNTIFS(Calendar!$A:$A,'Step 1. Enter overall info'!$I$21,Calendar!$B:$B,"&gt;="&amp;'Step 1. Enter overall info'!$P37,Calendar!$B:$B,"&lt;="&amp;'Step 1. Enter overall info'!$Q37))</f>
        <v>14</v>
      </c>
      <c r="V50" s="560" t="s">
        <v>152</v>
      </c>
      <c r="Z50" s="96" t="s">
        <v>175</v>
      </c>
      <c r="AA50" s="2">
        <f>IF(OR(AA20=placeholder,LEN(AA20)=0),0, IF(COUNTIF($AA$20:$AA$42,AA20)&gt;1,1,0))</f>
        <v>0</v>
      </c>
    </row>
    <row r="51" spans="3:45" s="3" customFormat="1" ht="15" customHeight="1">
      <c r="C51" s="29" t="s">
        <v>279</v>
      </c>
      <c r="L51" s="27">
        <v>0.64583333333333304</v>
      </c>
      <c r="M51" s="244">
        <f t="shared" si="1"/>
        <v>0.64583333333333304</v>
      </c>
      <c r="N51" s="322"/>
      <c r="P51" s="27">
        <v>0.60416666666666696</v>
      </c>
      <c r="Q51" s="244">
        <f t="shared" si="2"/>
        <v>0.60416666666666696</v>
      </c>
      <c r="R51" s="323" t="b">
        <f t="shared" si="4"/>
        <v>1</v>
      </c>
      <c r="T51" s="566">
        <f>'Step 1. Enter overall info'!I38</f>
        <v>0</v>
      </c>
      <c r="U51" s="561">
        <f>IF('Step 1. Enter overall info'!$I$25="Yes",INDEX($T$33:$V$40,MATCH('Step 1. Enter overall info'!$I$21,Dropdown_list!$T$33:$T$40,0),2),COUNTIFS(Calendar!$A:$A,'Step 1. Enter overall info'!$I$21,Calendar!$B:$B,"&gt;="&amp;'Step 1. Enter overall info'!$P38,Calendar!$B:$B,"&lt;="&amp;'Step 1. Enter overall info'!$Q38))</f>
        <v>14</v>
      </c>
      <c r="V51" s="560" t="s">
        <v>152</v>
      </c>
      <c r="AA51" s="2">
        <f t="shared" ref="AA51:AA72" si="5">IF(OR(AA22=placeholder,LEN(AA22)=0),0, IF(COUNTIF($AA$20:$AA$42,AA22)&gt;1,1,0))</f>
        <v>0</v>
      </c>
    </row>
    <row r="52" spans="3:45" s="3" customFormat="1">
      <c r="C52" s="29" t="s">
        <v>280</v>
      </c>
      <c r="L52" s="27">
        <v>0.66666666666666696</v>
      </c>
      <c r="M52" s="244">
        <f t="shared" si="1"/>
        <v>0.66666666666666696</v>
      </c>
      <c r="N52" s="322"/>
      <c r="P52" s="27">
        <v>0.625</v>
      </c>
      <c r="Q52" s="244">
        <f t="shared" si="2"/>
        <v>0.625</v>
      </c>
      <c r="R52" s="323" t="b">
        <f t="shared" si="4"/>
        <v>1</v>
      </c>
      <c r="T52" s="566">
        <f>'Step 1. Enter overall info'!I39</f>
        <v>0</v>
      </c>
      <c r="U52" s="561">
        <f>IF('Step 1. Enter overall info'!$I$25="Yes",INDEX($T$33:$V$40,MATCH('Step 1. Enter overall info'!$I$21,Dropdown_list!$T$33:$T$40,0),2),COUNTIFS(Calendar!$A:$A,'Step 1. Enter overall info'!$I$21,Calendar!$B:$B,"&gt;="&amp;'Step 1. Enter overall info'!$P39,Calendar!$B:$B,"&lt;="&amp;'Step 1. Enter overall info'!$Q39))</f>
        <v>14</v>
      </c>
      <c r="V52" s="560" t="s">
        <v>152</v>
      </c>
      <c r="AA52" s="2">
        <f t="shared" si="5"/>
        <v>0</v>
      </c>
    </row>
    <row r="53" spans="3:45" s="3" customFormat="1">
      <c r="C53" s="28" t="s">
        <v>202</v>
      </c>
      <c r="F53" s="100" t="s">
        <v>167</v>
      </c>
      <c r="G53" s="99">
        <v>0.05</v>
      </c>
      <c r="L53" s="27">
        <v>0.6875</v>
      </c>
      <c r="M53" s="244">
        <f t="shared" si="1"/>
        <v>0.6875</v>
      </c>
      <c r="N53" s="322"/>
      <c r="P53" s="27">
        <v>0.64583333333333304</v>
      </c>
      <c r="Q53" s="244">
        <f t="shared" si="2"/>
        <v>0.64583333333333304</v>
      </c>
      <c r="R53" s="323" t="b">
        <f t="shared" si="4"/>
        <v>1</v>
      </c>
      <c r="T53" s="566">
        <f>'Step 1. Enter overall info'!I40</f>
        <v>0</v>
      </c>
      <c r="U53" s="561">
        <f>IF('Step 1. Enter overall info'!$I$25="Yes",INDEX($T$33:$V$40,MATCH('Step 1. Enter overall info'!$I$21,Dropdown_list!$T$33:$T$40,0),2),COUNTIFS(Calendar!$A:$A,'Step 1. Enter overall info'!$I$21,Calendar!$B:$B,"&gt;="&amp;'Step 1. Enter overall info'!$P40,Calendar!$B:$B,"&lt;="&amp;'Step 1. Enter overall info'!$Q40))</f>
        <v>14</v>
      </c>
      <c r="V53" s="560" t="s">
        <v>152</v>
      </c>
      <c r="AA53" s="2">
        <f t="shared" si="5"/>
        <v>0</v>
      </c>
    </row>
    <row r="54" spans="3:45" s="3" customFormat="1">
      <c r="C54" s="28" t="s">
        <v>203</v>
      </c>
      <c r="L54" s="27">
        <v>0.70833333333333304</v>
      </c>
      <c r="M54" s="244">
        <f t="shared" si="1"/>
        <v>0.70833333333333304</v>
      </c>
      <c r="N54" s="322"/>
      <c r="P54" s="27">
        <v>0.66666666666666696</v>
      </c>
      <c r="Q54" s="244">
        <f t="shared" si="2"/>
        <v>0.66666666666666696</v>
      </c>
      <c r="R54" s="323" t="b">
        <f t="shared" si="4"/>
        <v>1</v>
      </c>
      <c r="AA54" s="2">
        <f t="shared" si="5"/>
        <v>0</v>
      </c>
    </row>
    <row r="55" spans="3:45" s="3" customFormat="1">
      <c r="C55" s="28" t="s">
        <v>204</v>
      </c>
      <c r="L55" s="27">
        <v>0.72916666666666696</v>
      </c>
      <c r="M55" s="244">
        <f t="shared" si="1"/>
        <v>0.72916666666666696</v>
      </c>
      <c r="N55" s="322"/>
      <c r="P55" s="27">
        <v>0.6875</v>
      </c>
      <c r="Q55" s="244">
        <f t="shared" si="2"/>
        <v>0.6875</v>
      </c>
      <c r="R55" s="323" t="b">
        <f t="shared" si="4"/>
        <v>1</v>
      </c>
      <c r="AA55" s="2">
        <f t="shared" si="5"/>
        <v>0</v>
      </c>
    </row>
    <row r="56" spans="3:45" s="3" customFormat="1">
      <c r="C56" s="28" t="s">
        <v>205</v>
      </c>
      <c r="F56" s="100" t="s">
        <v>180</v>
      </c>
      <c r="G56" s="18" t="s">
        <v>181</v>
      </c>
      <c r="I56" s="2" t="s">
        <v>400</v>
      </c>
      <c r="L56" s="27">
        <v>0.75</v>
      </c>
      <c r="M56" s="244">
        <f t="shared" si="1"/>
        <v>0.75</v>
      </c>
      <c r="N56" s="322"/>
      <c r="P56" s="27">
        <v>0.70833333333333304</v>
      </c>
      <c r="Q56" s="244">
        <f t="shared" si="2"/>
        <v>0.70833333333333304</v>
      </c>
      <c r="R56" s="323" t="b">
        <f t="shared" si="4"/>
        <v>1</v>
      </c>
      <c r="AA56" s="2">
        <f t="shared" si="5"/>
        <v>0</v>
      </c>
    </row>
    <row r="57" spans="3:45" s="3" customFormat="1">
      <c r="C57" s="28" t="s">
        <v>281</v>
      </c>
      <c r="G57" s="18" t="s">
        <v>155</v>
      </c>
      <c r="I57" s="2" t="s">
        <v>401</v>
      </c>
      <c r="L57" s="27">
        <v>0.77083333333333304</v>
      </c>
      <c r="M57" s="244">
        <f t="shared" si="1"/>
        <v>0.77083333333333304</v>
      </c>
      <c r="N57" s="322"/>
      <c r="P57" s="27">
        <v>0.72916666666666696</v>
      </c>
      <c r="Q57" s="244">
        <f t="shared" si="2"/>
        <v>0.72916666666666696</v>
      </c>
      <c r="R57" s="323" t="b">
        <f t="shared" si="4"/>
        <v>1</v>
      </c>
      <c r="AA57" s="2">
        <f t="shared" si="5"/>
        <v>0</v>
      </c>
    </row>
    <row r="58" spans="3:45" s="3" customFormat="1">
      <c r="C58" s="28" t="s">
        <v>282</v>
      </c>
      <c r="G58" s="18" t="s">
        <v>454</v>
      </c>
      <c r="I58" s="2" t="s">
        <v>455</v>
      </c>
      <c r="L58" s="27">
        <v>0.79166666666666696</v>
      </c>
      <c r="M58" s="244">
        <f t="shared" si="1"/>
        <v>0.79166666666666696</v>
      </c>
      <c r="N58" s="322"/>
      <c r="P58" s="27">
        <v>0.75</v>
      </c>
      <c r="Q58" s="244">
        <f t="shared" si="2"/>
        <v>0.75</v>
      </c>
      <c r="R58" s="323" t="b">
        <f t="shared" si="4"/>
        <v>1</v>
      </c>
      <c r="AA58" s="2">
        <f t="shared" si="5"/>
        <v>0</v>
      </c>
    </row>
    <row r="59" spans="3:45" s="3" customFormat="1">
      <c r="C59" s="28" t="s">
        <v>283</v>
      </c>
      <c r="L59" s="27">
        <v>0.8125</v>
      </c>
      <c r="M59" s="244">
        <f t="shared" si="1"/>
        <v>0.8125</v>
      </c>
      <c r="N59" s="322"/>
      <c r="P59" s="27">
        <v>0.77083333333333304</v>
      </c>
      <c r="Q59" s="244">
        <f t="shared" si="2"/>
        <v>0.77083333333333304</v>
      </c>
      <c r="R59" s="323" t="b">
        <f t="shared" si="4"/>
        <v>1</v>
      </c>
      <c r="AA59" s="2">
        <f t="shared" si="5"/>
        <v>0</v>
      </c>
    </row>
    <row r="60" spans="3:45" s="3" customFormat="1">
      <c r="C60" s="28" t="s">
        <v>284</v>
      </c>
      <c r="F60" s="140" t="s">
        <v>192</v>
      </c>
      <c r="G60" s="139">
        <v>0</v>
      </c>
      <c r="L60" s="27">
        <v>0.83333333333333304</v>
      </c>
      <c r="M60" s="244">
        <f t="shared" si="1"/>
        <v>0.83333333333333304</v>
      </c>
      <c r="N60" s="322"/>
      <c r="P60" s="27">
        <v>0.79166666666666696</v>
      </c>
      <c r="Q60" s="244">
        <f t="shared" si="2"/>
        <v>0.79166666666666696</v>
      </c>
      <c r="R60" s="323" t="b">
        <f t="shared" si="4"/>
        <v>1</v>
      </c>
      <c r="AA60" s="2">
        <f t="shared" si="5"/>
        <v>0</v>
      </c>
    </row>
    <row r="61" spans="3:45" s="3" customFormat="1">
      <c r="C61" s="28" t="s">
        <v>285</v>
      </c>
      <c r="G61" s="138">
        <v>5.0000000000000001E-3</v>
      </c>
      <c r="L61" s="27">
        <v>0.85416666666666696</v>
      </c>
      <c r="M61" s="244">
        <f t="shared" si="1"/>
        <v>0.85416666666666696</v>
      </c>
      <c r="N61" s="322"/>
      <c r="P61" s="27">
        <v>0.8125</v>
      </c>
      <c r="Q61" s="244">
        <f t="shared" si="2"/>
        <v>0.8125</v>
      </c>
      <c r="R61" s="323" t="b">
        <f t="shared" si="4"/>
        <v>1</v>
      </c>
      <c r="AA61" s="2">
        <f t="shared" si="5"/>
        <v>0</v>
      </c>
    </row>
    <row r="62" spans="3:45" s="3" customFormat="1">
      <c r="C62" s="28" t="s">
        <v>286</v>
      </c>
      <c r="G62" s="138">
        <v>0.01</v>
      </c>
      <c r="L62" s="27">
        <v>0.875</v>
      </c>
      <c r="M62" s="244">
        <f t="shared" si="1"/>
        <v>0.875</v>
      </c>
      <c r="N62" s="322"/>
      <c r="P62" s="27">
        <v>0.83333333333333304</v>
      </c>
      <c r="Q62" s="244">
        <f t="shared" si="2"/>
        <v>0.83333333333333304</v>
      </c>
      <c r="R62" s="323" t="b">
        <f t="shared" si="4"/>
        <v>1</v>
      </c>
      <c r="AA62" s="2">
        <f t="shared" si="5"/>
        <v>0</v>
      </c>
    </row>
    <row r="63" spans="3:45" s="3" customFormat="1">
      <c r="C63" s="28" t="s">
        <v>287</v>
      </c>
      <c r="G63" s="138">
        <v>1.4999999999999999E-2</v>
      </c>
      <c r="L63" s="27">
        <v>0.89583333333333304</v>
      </c>
      <c r="M63" s="244">
        <f t="shared" si="1"/>
        <v>0.89583333333333304</v>
      </c>
      <c r="N63" s="322"/>
      <c r="Q63" s="244"/>
      <c r="AA63" s="2">
        <f t="shared" si="5"/>
        <v>0</v>
      </c>
    </row>
    <row r="64" spans="3:45" s="3" customFormat="1">
      <c r="C64" s="28" t="s">
        <v>288</v>
      </c>
      <c r="G64" s="138">
        <v>0.02</v>
      </c>
      <c r="L64" s="27">
        <v>0.91666666666666696</v>
      </c>
      <c r="M64" s="244">
        <f t="shared" si="1"/>
        <v>0.91666666666666696</v>
      </c>
      <c r="N64" s="322"/>
      <c r="O64" s="324"/>
      <c r="Q64" s="244"/>
      <c r="AA64" s="2">
        <f t="shared" si="5"/>
        <v>0</v>
      </c>
    </row>
    <row r="65" spans="2:35" s="3" customFormat="1">
      <c r="C65" s="28" t="s">
        <v>289</v>
      </c>
      <c r="G65" s="138">
        <v>2.5000000000000001E-2</v>
      </c>
      <c r="L65" s="27">
        <v>0.9375</v>
      </c>
      <c r="M65" s="244">
        <f t="shared" si="1"/>
        <v>0.9375</v>
      </c>
      <c r="N65" s="322"/>
      <c r="Q65" s="244"/>
      <c r="AA65" s="2">
        <f t="shared" si="5"/>
        <v>0</v>
      </c>
    </row>
    <row r="66" spans="2:35" s="3" customFormat="1">
      <c r="C66" s="28" t="s">
        <v>290</v>
      </c>
      <c r="G66" s="138">
        <v>0.03</v>
      </c>
      <c r="L66" s="27">
        <v>0.95833333333333304</v>
      </c>
      <c r="M66" s="244">
        <f t="shared" si="1"/>
        <v>0.95833333333333304</v>
      </c>
      <c r="N66" s="322"/>
      <c r="Q66" s="244"/>
      <c r="AA66" s="2">
        <f t="shared" si="5"/>
        <v>0</v>
      </c>
    </row>
    <row r="67" spans="2:35" s="3" customFormat="1">
      <c r="C67" s="28" t="s">
        <v>206</v>
      </c>
      <c r="G67" s="138">
        <v>3.5000000000000003E-2</v>
      </c>
      <c r="L67" s="27">
        <v>0.97916666666666696</v>
      </c>
      <c r="M67" s="244">
        <f t="shared" si="1"/>
        <v>0.97916666666666696</v>
      </c>
      <c r="N67" s="322"/>
      <c r="Q67" s="244"/>
      <c r="AA67" s="2">
        <f t="shared" si="5"/>
        <v>0</v>
      </c>
    </row>
    <row r="68" spans="2:35" s="3" customFormat="1">
      <c r="C68" s="28" t="s">
        <v>207</v>
      </c>
      <c r="G68" s="138">
        <v>0.04</v>
      </c>
      <c r="L68" s="27">
        <v>1</v>
      </c>
      <c r="M68" s="244">
        <f t="shared" si="1"/>
        <v>1</v>
      </c>
      <c r="N68" s="322"/>
      <c r="Q68" s="244"/>
      <c r="AA68" s="2">
        <f t="shared" si="5"/>
        <v>0</v>
      </c>
    </row>
    <row r="69" spans="2:35" s="3" customFormat="1">
      <c r="C69" s="28" t="s">
        <v>208</v>
      </c>
      <c r="F69"/>
      <c r="G69" s="138">
        <v>4.4999999999999998E-2</v>
      </c>
      <c r="Q69" s="244"/>
      <c r="AA69" s="2">
        <f t="shared" si="5"/>
        <v>0</v>
      </c>
      <c r="AB69" s="7"/>
    </row>
    <row r="70" spans="2:35">
      <c r="B70" s="3"/>
      <c r="C70" s="28" t="s">
        <v>209</v>
      </c>
      <c r="D70" s="3"/>
      <c r="G70" s="138"/>
      <c r="X70" s="3"/>
      <c r="Y70" s="3"/>
      <c r="Z70" s="3"/>
      <c r="AA70" s="2">
        <f t="shared" si="5"/>
        <v>0</v>
      </c>
      <c r="AB70" s="7"/>
      <c r="AE70" s="3"/>
      <c r="AF70" s="3"/>
      <c r="AG70" s="3"/>
      <c r="AH70" s="3"/>
      <c r="AI70" s="3"/>
    </row>
    <row r="71" spans="2:35">
      <c r="B71" s="3"/>
      <c r="C71" s="28" t="s">
        <v>291</v>
      </c>
      <c r="D71" s="3"/>
      <c r="G71" s="138"/>
      <c r="Z71" s="3"/>
      <c r="AA71" s="2">
        <f t="shared" si="5"/>
        <v>0</v>
      </c>
      <c r="AB71" s="7"/>
      <c r="AE71" s="3"/>
      <c r="AF71" s="3"/>
      <c r="AG71" s="3"/>
      <c r="AH71" s="3"/>
      <c r="AI71" s="3"/>
    </row>
    <row r="72" spans="2:35">
      <c r="B72" s="3"/>
      <c r="C72" s="28" t="s">
        <v>292</v>
      </c>
      <c r="D72" s="3"/>
      <c r="G72" s="138"/>
      <c r="Z72" s="3"/>
      <c r="AA72" s="2">
        <f t="shared" si="5"/>
        <v>0</v>
      </c>
      <c r="AB72" s="7"/>
      <c r="AC72" s="3"/>
      <c r="AE72" s="3"/>
      <c r="AF72" s="3"/>
      <c r="AG72" s="3"/>
      <c r="AH72" s="3"/>
      <c r="AI72" s="3"/>
    </row>
    <row r="73" spans="2:35">
      <c r="B73" s="3"/>
      <c r="C73" s="28" t="s">
        <v>293</v>
      </c>
      <c r="D73" s="3"/>
      <c r="Z73" s="3"/>
      <c r="AA73" s="9"/>
      <c r="AB73" s="7"/>
      <c r="AE73" s="3"/>
      <c r="AF73" s="3"/>
      <c r="AG73" s="3"/>
      <c r="AH73" s="3"/>
      <c r="AI73" s="3"/>
    </row>
    <row r="74" spans="2:35" ht="15.75" thickBot="1">
      <c r="B74" s="3"/>
      <c r="C74" s="28" t="s">
        <v>294</v>
      </c>
      <c r="D74" s="3"/>
      <c r="F74" s="140" t="s">
        <v>268</v>
      </c>
      <c r="G74" s="31" t="s">
        <v>620</v>
      </c>
      <c r="Z74" s="97" t="s">
        <v>176</v>
      </c>
      <c r="AA74" s="62">
        <f>SUM(AA50:AA72)</f>
        <v>0</v>
      </c>
      <c r="AB74" s="22" t="s">
        <v>193</v>
      </c>
      <c r="AD74" s="33"/>
    </row>
    <row r="75" spans="2:35" ht="15.75" thickTop="1">
      <c r="B75" s="3"/>
      <c r="C75" s="28" t="s">
        <v>295</v>
      </c>
      <c r="D75" s="3"/>
      <c r="F75" s="634"/>
      <c r="G75" s="31" t="s">
        <v>257</v>
      </c>
      <c r="Z75" s="3"/>
      <c r="AA75" s="3"/>
      <c r="AB75" s="6"/>
      <c r="AC75" s="3"/>
      <c r="AD75" s="33"/>
    </row>
    <row r="76" spans="2:35">
      <c r="B76" s="3"/>
      <c r="C76" s="28" t="s">
        <v>296</v>
      </c>
      <c r="D76" s="3"/>
      <c r="G76" s="31" t="s">
        <v>256</v>
      </c>
      <c r="AC76" s="3"/>
      <c r="AD76" s="33"/>
    </row>
    <row r="77" spans="2:35">
      <c r="B77" s="3"/>
      <c r="C77" s="28" t="s">
        <v>297</v>
      </c>
      <c r="D77" s="3"/>
      <c r="G77" s="31" t="s">
        <v>493</v>
      </c>
      <c r="AC77" s="3"/>
      <c r="AD77" s="33"/>
    </row>
    <row r="78" spans="2:35">
      <c r="B78" s="3"/>
      <c r="C78" s="28" t="s">
        <v>298</v>
      </c>
      <c r="D78" s="3"/>
      <c r="I78" s="154" t="s">
        <v>390</v>
      </c>
      <c r="AC78" s="3"/>
      <c r="AD78" s="33"/>
    </row>
    <row r="79" spans="2:35">
      <c r="B79" s="3"/>
      <c r="C79" s="28" t="s">
        <v>299</v>
      </c>
      <c r="D79" s="3"/>
      <c r="E79" s="23"/>
      <c r="F79" s="140" t="s">
        <v>606</v>
      </c>
      <c r="G79" s="217" t="s">
        <v>604</v>
      </c>
      <c r="AC79" s="3"/>
      <c r="AD79" s="33"/>
    </row>
    <row r="80" spans="2:35">
      <c r="B80" s="3"/>
      <c r="C80" s="28" t="s">
        <v>300</v>
      </c>
      <c r="D80" s="3"/>
      <c r="G80" s="31" t="s">
        <v>603</v>
      </c>
      <c r="AC80" s="3"/>
      <c r="AD80" s="33"/>
    </row>
    <row r="81" spans="2:30">
      <c r="B81" s="3"/>
      <c r="C81" s="28" t="s">
        <v>74</v>
      </c>
      <c r="D81" s="3"/>
      <c r="AC81" s="3"/>
      <c r="AD81" s="33"/>
    </row>
    <row r="82" spans="2:30">
      <c r="B82" s="3"/>
      <c r="C82" s="28" t="s">
        <v>103</v>
      </c>
      <c r="D82" s="3"/>
      <c r="AC82" s="3"/>
      <c r="AD82" s="33"/>
    </row>
    <row r="83" spans="2:30">
      <c r="B83" s="3"/>
      <c r="C83" s="28" t="s">
        <v>75</v>
      </c>
      <c r="D83" s="3"/>
      <c r="F83" s="148" t="s">
        <v>378</v>
      </c>
      <c r="G83" s="149" t="s">
        <v>190</v>
      </c>
      <c r="H83" s="153" t="s">
        <v>379</v>
      </c>
      <c r="I83" s="2" t="s">
        <v>382</v>
      </c>
      <c r="AC83" s="3"/>
      <c r="AD83" s="33"/>
    </row>
    <row r="84" spans="2:30">
      <c r="B84" s="3"/>
      <c r="C84" s="28" t="s">
        <v>76</v>
      </c>
      <c r="D84" s="3"/>
      <c r="G84" s="150" t="s">
        <v>137</v>
      </c>
      <c r="H84" s="153" t="s">
        <v>380</v>
      </c>
      <c r="I84" s="2" t="s">
        <v>383</v>
      </c>
      <c r="AC84" s="3"/>
      <c r="AD84" s="33"/>
    </row>
    <row r="85" spans="2:30">
      <c r="B85" s="3"/>
      <c r="C85" s="28" t="s">
        <v>77</v>
      </c>
      <c r="D85" s="3"/>
      <c r="G85" s="151" t="s">
        <v>136</v>
      </c>
      <c r="H85" s="235" t="s">
        <v>442</v>
      </c>
      <c r="I85" s="2" t="s">
        <v>384</v>
      </c>
      <c r="AC85" s="3"/>
      <c r="AD85" s="33"/>
    </row>
    <row r="86" spans="2:30">
      <c r="B86" s="3"/>
      <c r="C86" s="28" t="s">
        <v>104</v>
      </c>
      <c r="D86" s="3"/>
      <c r="F86" s="3" t="s">
        <v>465</v>
      </c>
      <c r="G86" s="234" t="s">
        <v>166</v>
      </c>
      <c r="H86" s="31" t="s">
        <v>381</v>
      </c>
      <c r="I86" s="2" t="s">
        <v>385</v>
      </c>
      <c r="AC86" s="3"/>
      <c r="AD86" s="33"/>
    </row>
    <row r="87" spans="2:30">
      <c r="B87" s="3"/>
      <c r="C87" s="28" t="s">
        <v>210</v>
      </c>
      <c r="D87" s="3"/>
      <c r="G87" s="2" t="s">
        <v>391</v>
      </c>
      <c r="H87" s="31" t="s">
        <v>392</v>
      </c>
      <c r="I87" s="2" t="s">
        <v>393</v>
      </c>
      <c r="AC87" s="3"/>
      <c r="AD87" s="33"/>
    </row>
    <row r="88" spans="2:30">
      <c r="B88" s="3"/>
      <c r="C88" s="28" t="s">
        <v>211</v>
      </c>
      <c r="D88" s="3"/>
      <c r="G88" s="246" t="s">
        <v>410</v>
      </c>
      <c r="H88" s="31" t="s">
        <v>459</v>
      </c>
      <c r="I88" s="2" t="s">
        <v>408</v>
      </c>
      <c r="AC88" s="3"/>
      <c r="AD88" s="33"/>
    </row>
    <row r="89" spans="2:30">
      <c r="B89" s="3"/>
      <c r="C89" s="28" t="s">
        <v>212</v>
      </c>
      <c r="D89" s="3"/>
      <c r="G89" s="246" t="s">
        <v>409</v>
      </c>
      <c r="H89" s="31" t="s">
        <v>460</v>
      </c>
      <c r="I89" s="2" t="s">
        <v>411</v>
      </c>
      <c r="AC89" s="3"/>
      <c r="AD89" s="33"/>
    </row>
    <row r="90" spans="2:30">
      <c r="B90" s="3"/>
      <c r="C90" s="28" t="s">
        <v>213</v>
      </c>
      <c r="D90" s="3"/>
      <c r="G90" t="s">
        <v>457</v>
      </c>
      <c r="H90" s="31" t="s">
        <v>466</v>
      </c>
      <c r="I90" s="2" t="s">
        <v>458</v>
      </c>
      <c r="AC90" s="3"/>
      <c r="AD90" s="33"/>
    </row>
    <row r="91" spans="2:30">
      <c r="B91" s="3"/>
      <c r="C91" s="28" t="s">
        <v>301</v>
      </c>
      <c r="D91" s="3"/>
      <c r="AC91" s="3"/>
      <c r="AD91" s="33"/>
    </row>
    <row r="92" spans="2:30">
      <c r="B92" s="3"/>
      <c r="C92" s="28" t="s">
        <v>302</v>
      </c>
      <c r="D92" s="3"/>
      <c r="AC92" s="3"/>
      <c r="AD92" s="33"/>
    </row>
    <row r="93" spans="2:30">
      <c r="B93" s="3"/>
      <c r="C93" s="28" t="s">
        <v>303</v>
      </c>
      <c r="D93" s="3"/>
      <c r="F93" s="140" t="s">
        <v>479</v>
      </c>
      <c r="G93" s="139" t="s">
        <v>471</v>
      </c>
      <c r="AC93" s="3"/>
      <c r="AD93" s="33"/>
    </row>
    <row r="94" spans="2:30">
      <c r="B94" s="3"/>
      <c r="C94" s="28" t="s">
        <v>304</v>
      </c>
      <c r="D94" s="3"/>
      <c r="G94" s="138" t="s">
        <v>472</v>
      </c>
      <c r="AC94" s="3"/>
      <c r="AD94" s="33"/>
    </row>
    <row r="95" spans="2:30">
      <c r="B95" s="3"/>
      <c r="C95" s="28" t="s">
        <v>305</v>
      </c>
      <c r="D95" s="3"/>
      <c r="G95" s="138" t="s">
        <v>473</v>
      </c>
      <c r="AC95" s="3"/>
      <c r="AD95" s="33"/>
    </row>
    <row r="96" spans="2:30">
      <c r="B96" s="3"/>
      <c r="C96" s="28" t="s">
        <v>306</v>
      </c>
      <c r="D96" s="3"/>
      <c r="G96" s="138" t="s">
        <v>474</v>
      </c>
      <c r="AC96" s="3"/>
      <c r="AD96" s="33"/>
    </row>
    <row r="97" spans="2:30">
      <c r="B97" s="3"/>
      <c r="C97" s="28" t="s">
        <v>307</v>
      </c>
      <c r="D97" s="3"/>
      <c r="G97" s="138" t="s">
        <v>475</v>
      </c>
      <c r="AC97" s="3"/>
      <c r="AD97" s="33"/>
    </row>
    <row r="98" spans="2:30">
      <c r="B98" s="3"/>
      <c r="C98" s="28" t="s">
        <v>308</v>
      </c>
      <c r="D98" s="3"/>
      <c r="G98" s="138" t="s">
        <v>476</v>
      </c>
      <c r="AC98" s="3"/>
      <c r="AD98" s="33"/>
    </row>
    <row r="99" spans="2:30">
      <c r="B99" s="3"/>
      <c r="C99" s="28" t="s">
        <v>309</v>
      </c>
      <c r="D99" s="3"/>
      <c r="G99" s="138" t="s">
        <v>477</v>
      </c>
      <c r="AC99" s="3"/>
      <c r="AD99" s="33"/>
    </row>
    <row r="100" spans="2:30">
      <c r="B100" s="3"/>
      <c r="C100" s="28" t="s">
        <v>310</v>
      </c>
      <c r="D100" s="3"/>
      <c r="G100" s="138" t="s">
        <v>478</v>
      </c>
      <c r="AC100" s="3"/>
      <c r="AD100" s="33"/>
    </row>
    <row r="101" spans="2:30">
      <c r="B101" s="3"/>
      <c r="C101" s="28" t="s">
        <v>78</v>
      </c>
      <c r="D101" s="3"/>
      <c r="AC101" s="3"/>
      <c r="AD101" s="33"/>
    </row>
    <row r="102" spans="2:30">
      <c r="B102" s="3"/>
      <c r="C102" s="28" t="s">
        <v>79</v>
      </c>
      <c r="D102" s="3"/>
      <c r="F102" s="140" t="s">
        <v>481</v>
      </c>
      <c r="G102" s="139" t="s">
        <v>482</v>
      </c>
      <c r="AC102" s="3"/>
      <c r="AD102" s="33"/>
    </row>
    <row r="103" spans="2:30">
      <c r="B103" s="3"/>
      <c r="C103" s="28" t="s">
        <v>80</v>
      </c>
      <c r="D103" s="3"/>
      <c r="G103" s="138" t="s">
        <v>483</v>
      </c>
      <c r="AC103" s="3"/>
      <c r="AD103" s="33"/>
    </row>
    <row r="104" spans="2:30">
      <c r="B104" s="3"/>
      <c r="C104" s="28" t="s">
        <v>57</v>
      </c>
      <c r="D104" s="3"/>
      <c r="G104" s="138" t="s">
        <v>484</v>
      </c>
      <c r="AC104" s="3"/>
      <c r="AD104" s="33"/>
    </row>
    <row r="105" spans="2:30">
      <c r="B105" s="3"/>
      <c r="C105" s="28" t="s">
        <v>105</v>
      </c>
      <c r="D105" s="3"/>
      <c r="AC105" s="3"/>
      <c r="AD105" s="33"/>
    </row>
    <row r="106" spans="2:30">
      <c r="B106" s="3"/>
      <c r="C106" s="28" t="s">
        <v>81</v>
      </c>
      <c r="D106" s="3"/>
      <c r="AC106" s="3"/>
      <c r="AD106" s="33"/>
    </row>
    <row r="107" spans="2:30">
      <c r="B107" s="3"/>
      <c r="C107" s="28" t="s">
        <v>214</v>
      </c>
      <c r="D107" s="3"/>
      <c r="AC107" s="3"/>
      <c r="AD107" s="33"/>
    </row>
    <row r="108" spans="2:30">
      <c r="B108" s="3"/>
      <c r="C108" s="28" t="s">
        <v>215</v>
      </c>
      <c r="D108" s="3"/>
      <c r="F108" s="3" t="s">
        <v>492</v>
      </c>
      <c r="G108" s="28" t="s">
        <v>65</v>
      </c>
      <c r="AC108" s="3"/>
      <c r="AD108" s="33"/>
    </row>
    <row r="109" spans="2:30">
      <c r="B109" s="3"/>
      <c r="C109" s="28" t="s">
        <v>216</v>
      </c>
      <c r="D109" s="3"/>
      <c r="G109" s="28" t="s">
        <v>70</v>
      </c>
      <c r="AC109" s="3"/>
      <c r="AD109" s="33"/>
    </row>
    <row r="110" spans="2:30">
      <c r="B110" s="3"/>
      <c r="C110" s="28" t="s">
        <v>217</v>
      </c>
      <c r="D110" s="3"/>
      <c r="G110" s="28" t="s">
        <v>101</v>
      </c>
      <c r="AC110" s="3"/>
      <c r="AD110" s="33"/>
    </row>
    <row r="111" spans="2:30">
      <c r="B111" s="3"/>
      <c r="C111" s="28" t="s">
        <v>311</v>
      </c>
      <c r="D111" s="3"/>
      <c r="G111" s="28" t="s">
        <v>76</v>
      </c>
      <c r="AC111" s="3"/>
      <c r="AD111" s="33"/>
    </row>
    <row r="112" spans="2:30">
      <c r="B112" s="3"/>
      <c r="C112" s="28" t="s">
        <v>312</v>
      </c>
      <c r="D112" s="3"/>
      <c r="G112" s="28" t="s">
        <v>105</v>
      </c>
      <c r="AD112" s="33"/>
    </row>
    <row r="113" spans="2:57">
      <c r="B113" s="3"/>
      <c r="C113" s="28" t="s">
        <v>313</v>
      </c>
      <c r="D113" s="3"/>
      <c r="G113" s="28" t="s">
        <v>109</v>
      </c>
      <c r="AD113" s="33"/>
    </row>
    <row r="114" spans="2:57">
      <c r="B114" s="3"/>
      <c r="C114" s="28" t="s">
        <v>314</v>
      </c>
      <c r="D114" s="3"/>
      <c r="G114" s="28" t="s">
        <v>222</v>
      </c>
      <c r="AD114" s="33"/>
    </row>
    <row r="115" spans="2:57">
      <c r="B115" s="3"/>
      <c r="C115" s="28" t="s">
        <v>315</v>
      </c>
      <c r="D115" s="3"/>
      <c r="G115" s="28" t="s">
        <v>227</v>
      </c>
      <c r="AD115" s="33"/>
    </row>
    <row r="116" spans="2:57">
      <c r="B116" s="3"/>
      <c r="C116" s="28" t="s">
        <v>316</v>
      </c>
      <c r="D116" s="3"/>
      <c r="G116" s="28" t="s">
        <v>230</v>
      </c>
      <c r="AD116" s="33"/>
    </row>
    <row r="117" spans="2:57">
      <c r="B117" s="3"/>
      <c r="C117" s="28" t="s">
        <v>317</v>
      </c>
      <c r="D117" s="3"/>
      <c r="AD117" s="33"/>
    </row>
    <row r="118" spans="2:57">
      <c r="B118" s="3"/>
      <c r="C118" s="28" t="s">
        <v>318</v>
      </c>
      <c r="D118" s="3"/>
      <c r="F118" s="140" t="s">
        <v>494</v>
      </c>
      <c r="G118" s="139" t="s">
        <v>35</v>
      </c>
      <c r="AD118" s="33"/>
    </row>
    <row r="119" spans="2:57">
      <c r="B119" s="3"/>
      <c r="C119" s="28" t="s">
        <v>319</v>
      </c>
      <c r="D119" s="3"/>
      <c r="G119" s="138" t="s">
        <v>46</v>
      </c>
      <c r="AD119" s="33"/>
    </row>
    <row r="120" spans="2:57">
      <c r="B120" s="3"/>
      <c r="C120" s="28" t="s">
        <v>320</v>
      </c>
      <c r="D120" s="3"/>
      <c r="AD120" s="33"/>
    </row>
    <row r="121" spans="2:57">
      <c r="B121" s="3"/>
      <c r="C121" s="28" t="s">
        <v>82</v>
      </c>
      <c r="D121" s="3"/>
      <c r="AD121" s="33"/>
    </row>
    <row r="122" spans="2:57">
      <c r="B122" s="3"/>
      <c r="C122" s="28" t="s">
        <v>106</v>
      </c>
      <c r="D122" s="3"/>
      <c r="L122"/>
      <c r="M122" s="3"/>
      <c r="N122"/>
      <c r="P122" s="244"/>
      <c r="Q122" s="3"/>
      <c r="R122"/>
      <c r="U122" s="3"/>
      <c r="V122"/>
      <c r="AC122" s="33"/>
      <c r="AJ122" s="3"/>
      <c r="BE122"/>
    </row>
    <row r="123" spans="2:57" ht="45">
      <c r="B123" s="3"/>
      <c r="C123" s="28" t="s">
        <v>107</v>
      </c>
      <c r="D123" s="3"/>
      <c r="G123" s="626" t="s">
        <v>608</v>
      </c>
      <c r="H123" s="626" t="s">
        <v>607</v>
      </c>
      <c r="L123"/>
      <c r="M123" s="3"/>
      <c r="N123"/>
      <c r="P123" s="244"/>
      <c r="Q123" s="3"/>
      <c r="R123"/>
      <c r="U123" s="3"/>
      <c r="V123"/>
      <c r="AC123" s="33"/>
      <c r="AJ123" s="3"/>
      <c r="BE123"/>
    </row>
    <row r="124" spans="2:57">
      <c r="B124" s="3"/>
      <c r="C124" s="28" t="s">
        <v>108</v>
      </c>
      <c r="D124" s="3"/>
      <c r="F124" s="2" t="s">
        <v>493</v>
      </c>
      <c r="G124" s="152">
        <v>15.2</v>
      </c>
      <c r="H124" s="152"/>
      <c r="L124"/>
      <c r="M124" s="3"/>
      <c r="N124"/>
      <c r="P124" s="244"/>
      <c r="Q124" s="3"/>
      <c r="R124"/>
      <c r="U124" s="3"/>
      <c r="V124"/>
      <c r="AC124" s="33"/>
      <c r="AJ124" s="3"/>
      <c r="BE124"/>
    </row>
    <row r="125" spans="2:57">
      <c r="B125" s="3"/>
      <c r="C125" s="28" t="s">
        <v>83</v>
      </c>
      <c r="D125" s="3"/>
      <c r="F125" s="2" t="s">
        <v>256</v>
      </c>
      <c r="G125" s="152">
        <v>15.2</v>
      </c>
      <c r="H125" s="152"/>
      <c r="L125"/>
      <c r="M125" s="3"/>
      <c r="N125"/>
      <c r="P125" s="244"/>
      <c r="Q125" s="3"/>
      <c r="R125"/>
      <c r="U125" s="3"/>
      <c r="V125"/>
      <c r="AC125" s="33"/>
      <c r="AJ125" s="3"/>
      <c r="BE125"/>
    </row>
    <row r="126" spans="2:57">
      <c r="B126" s="3"/>
      <c r="C126" s="28" t="s">
        <v>109</v>
      </c>
      <c r="D126" s="3"/>
      <c r="F126" s="2" t="s">
        <v>257</v>
      </c>
      <c r="G126" s="152">
        <v>10.3</v>
      </c>
      <c r="H126" s="152"/>
      <c r="AD126" s="33"/>
    </row>
    <row r="127" spans="2:57">
      <c r="B127" s="3"/>
      <c r="C127" s="28" t="s">
        <v>218</v>
      </c>
      <c r="D127" s="3"/>
      <c r="F127" s="837" t="s">
        <v>620</v>
      </c>
      <c r="G127" s="838">
        <v>10.3</v>
      </c>
      <c r="H127" s="152"/>
      <c r="AD127" s="33"/>
    </row>
    <row r="128" spans="2:57">
      <c r="B128" s="3"/>
      <c r="C128" s="28" t="s">
        <v>219</v>
      </c>
      <c r="D128" s="3"/>
      <c r="AD128" s="33"/>
    </row>
    <row r="129" spans="2:30">
      <c r="B129" s="3"/>
      <c r="C129" s="28" t="s">
        <v>220</v>
      </c>
      <c r="D129" s="3"/>
      <c r="AD129" s="33"/>
    </row>
    <row r="130" spans="2:30">
      <c r="B130" s="3"/>
      <c r="C130" s="28" t="s">
        <v>221</v>
      </c>
      <c r="D130" s="3"/>
      <c r="AD130" s="33"/>
    </row>
    <row r="131" spans="2:30">
      <c r="B131" s="3"/>
      <c r="C131" s="28" t="s">
        <v>321</v>
      </c>
      <c r="D131" s="3"/>
      <c r="AD131" s="33"/>
    </row>
    <row r="132" spans="2:30">
      <c r="B132" s="3"/>
      <c r="C132" s="28" t="s">
        <v>322</v>
      </c>
      <c r="D132" s="3"/>
      <c r="AD132" s="33"/>
    </row>
    <row r="133" spans="2:30">
      <c r="B133" s="3"/>
      <c r="C133" s="28" t="s">
        <v>323</v>
      </c>
      <c r="D133" s="3"/>
      <c r="AD133" s="33"/>
    </row>
    <row r="134" spans="2:30">
      <c r="B134" s="3"/>
      <c r="C134" s="28" t="s">
        <v>324</v>
      </c>
      <c r="D134" s="3"/>
      <c r="AD134" s="33"/>
    </row>
    <row r="135" spans="2:30">
      <c r="B135" s="3"/>
      <c r="C135" s="28" t="s">
        <v>325</v>
      </c>
      <c r="D135" s="3"/>
      <c r="AD135" s="33"/>
    </row>
    <row r="136" spans="2:30">
      <c r="B136" s="3"/>
      <c r="C136" s="28" t="s">
        <v>326</v>
      </c>
      <c r="D136" s="3"/>
      <c r="AD136" s="33"/>
    </row>
    <row r="137" spans="2:30">
      <c r="B137" s="3"/>
      <c r="C137" s="28" t="s">
        <v>327</v>
      </c>
      <c r="D137" s="3"/>
      <c r="AD137" s="33"/>
    </row>
    <row r="138" spans="2:30">
      <c r="B138" s="3"/>
      <c r="C138" s="28" t="s">
        <v>328</v>
      </c>
      <c r="D138" s="3"/>
      <c r="AD138" s="33"/>
    </row>
    <row r="139" spans="2:30">
      <c r="B139" s="3"/>
      <c r="C139" s="28" t="s">
        <v>329</v>
      </c>
      <c r="D139" s="3"/>
      <c r="AD139" s="33"/>
    </row>
    <row r="140" spans="2:30">
      <c r="B140" s="3"/>
      <c r="C140" s="28" t="s">
        <v>330</v>
      </c>
      <c r="D140" s="3"/>
      <c r="AD140" s="33"/>
    </row>
    <row r="141" spans="2:30">
      <c r="B141" s="3"/>
      <c r="C141" s="28" t="s">
        <v>84</v>
      </c>
      <c r="D141" s="3"/>
      <c r="AD141" s="33"/>
    </row>
    <row r="142" spans="2:30">
      <c r="B142" s="3"/>
      <c r="C142" s="28" t="s">
        <v>85</v>
      </c>
      <c r="D142" s="3"/>
      <c r="AD142" s="33"/>
    </row>
    <row r="143" spans="2:30">
      <c r="B143" s="3"/>
      <c r="C143" s="28" t="s">
        <v>86</v>
      </c>
      <c r="D143" s="3"/>
      <c r="AD143" s="33"/>
    </row>
    <row r="144" spans="2:30">
      <c r="B144" s="3"/>
      <c r="C144" s="28" t="s">
        <v>87</v>
      </c>
      <c r="D144" s="3"/>
      <c r="AD144" s="33"/>
    </row>
    <row r="145" spans="2:30">
      <c r="B145" s="3"/>
      <c r="C145" s="28" t="s">
        <v>88</v>
      </c>
      <c r="D145" s="3"/>
      <c r="AD145" s="33"/>
    </row>
    <row r="146" spans="2:30">
      <c r="B146" s="3"/>
      <c r="C146" s="28" t="s">
        <v>89</v>
      </c>
      <c r="D146" s="3"/>
      <c r="AD146" s="33"/>
    </row>
    <row r="147" spans="2:30">
      <c r="B147" s="3"/>
      <c r="C147" s="28" t="s">
        <v>222</v>
      </c>
      <c r="D147" s="3"/>
      <c r="AD147" s="33"/>
    </row>
    <row r="148" spans="2:30">
      <c r="B148" s="3"/>
      <c r="C148" s="28" t="s">
        <v>223</v>
      </c>
      <c r="D148" s="3"/>
      <c r="AD148" s="33"/>
    </row>
    <row r="149" spans="2:30">
      <c r="B149" s="3"/>
      <c r="C149" s="28" t="s">
        <v>224</v>
      </c>
      <c r="D149" s="3"/>
      <c r="AD149" s="33"/>
    </row>
    <row r="150" spans="2:30">
      <c r="B150" s="3"/>
      <c r="C150" s="28" t="s">
        <v>225</v>
      </c>
      <c r="D150" s="3"/>
      <c r="AD150" s="33"/>
    </row>
    <row r="151" spans="2:30">
      <c r="B151" s="3"/>
      <c r="C151" s="28" t="s">
        <v>331</v>
      </c>
      <c r="D151" s="3"/>
      <c r="AD151" s="33"/>
    </row>
    <row r="152" spans="2:30">
      <c r="B152" s="3"/>
      <c r="C152" s="28" t="s">
        <v>332</v>
      </c>
      <c r="D152" s="3"/>
      <c r="AD152" s="33"/>
    </row>
    <row r="153" spans="2:30">
      <c r="B153" s="3"/>
      <c r="C153" s="28" t="s">
        <v>333</v>
      </c>
      <c r="D153" s="3"/>
      <c r="AD153" s="33"/>
    </row>
    <row r="154" spans="2:30">
      <c r="B154" s="3"/>
      <c r="C154" s="28" t="s">
        <v>334</v>
      </c>
      <c r="D154" s="3"/>
      <c r="AD154" s="33"/>
    </row>
    <row r="155" spans="2:30">
      <c r="B155" s="3"/>
      <c r="C155" s="28" t="s">
        <v>335</v>
      </c>
      <c r="D155" s="3"/>
      <c r="AD155" s="33"/>
    </row>
    <row r="156" spans="2:30">
      <c r="B156" s="3"/>
      <c r="C156" s="28" t="s">
        <v>336</v>
      </c>
      <c r="D156" s="3"/>
      <c r="AD156" s="33"/>
    </row>
    <row r="157" spans="2:30">
      <c r="B157" s="3"/>
      <c r="C157" s="28" t="s">
        <v>337</v>
      </c>
      <c r="D157" s="3"/>
      <c r="AD157" s="33"/>
    </row>
    <row r="158" spans="2:30">
      <c r="B158" s="3"/>
      <c r="C158" s="28" t="s">
        <v>338</v>
      </c>
      <c r="D158" s="3"/>
      <c r="AD158" s="33"/>
    </row>
    <row r="159" spans="2:30">
      <c r="B159" s="3"/>
      <c r="C159" s="28" t="s">
        <v>339</v>
      </c>
      <c r="D159" s="3"/>
      <c r="AD159" s="33"/>
    </row>
    <row r="160" spans="2:30">
      <c r="B160" s="3"/>
      <c r="C160" s="28" t="s">
        <v>340</v>
      </c>
      <c r="D160" s="3"/>
      <c r="AD160" s="33"/>
    </row>
    <row r="161" spans="2:30">
      <c r="B161" s="3"/>
      <c r="C161" s="28" t="s">
        <v>90</v>
      </c>
      <c r="D161" s="3"/>
      <c r="AD161" s="33"/>
    </row>
    <row r="162" spans="2:30">
      <c r="B162" s="3"/>
      <c r="C162" s="28" t="s">
        <v>110</v>
      </c>
      <c r="D162" s="3"/>
      <c r="AD162" s="33"/>
    </row>
    <row r="163" spans="2:30">
      <c r="B163" s="3"/>
      <c r="C163" s="28" t="s">
        <v>91</v>
      </c>
      <c r="D163" s="3"/>
      <c r="AD163" s="33"/>
    </row>
    <row r="164" spans="2:30">
      <c r="B164" s="3"/>
      <c r="C164" s="28" t="s">
        <v>111</v>
      </c>
      <c r="D164" s="3"/>
      <c r="AD164" s="33"/>
    </row>
    <row r="165" spans="2:30">
      <c r="B165" s="3"/>
      <c r="C165" s="28" t="s">
        <v>92</v>
      </c>
      <c r="D165" s="3"/>
      <c r="AD165" s="33"/>
    </row>
    <row r="166" spans="2:30">
      <c r="B166" s="3"/>
      <c r="C166" s="28" t="s">
        <v>112</v>
      </c>
      <c r="D166" s="3"/>
      <c r="AD166" s="33"/>
    </row>
    <row r="167" spans="2:30">
      <c r="B167" s="3"/>
      <c r="C167" s="28" t="s">
        <v>226</v>
      </c>
      <c r="D167" s="3"/>
      <c r="AD167" s="33"/>
    </row>
    <row r="168" spans="2:30">
      <c r="B168" s="3"/>
      <c r="C168" s="28" t="s">
        <v>227</v>
      </c>
      <c r="D168" s="3"/>
      <c r="AD168" s="33"/>
    </row>
    <row r="169" spans="2:30">
      <c r="B169" s="3"/>
      <c r="C169" s="28" t="s">
        <v>228</v>
      </c>
      <c r="D169" s="3"/>
      <c r="AD169" s="33"/>
    </row>
    <row r="170" spans="2:30">
      <c r="B170" s="3"/>
      <c r="C170" s="28" t="s">
        <v>229</v>
      </c>
      <c r="D170" s="3"/>
      <c r="AD170" s="33"/>
    </row>
    <row r="171" spans="2:30">
      <c r="B171" s="3"/>
      <c r="C171" s="28" t="s">
        <v>341</v>
      </c>
      <c r="D171" s="3"/>
      <c r="AD171" s="33"/>
    </row>
    <row r="172" spans="2:30">
      <c r="B172" s="3"/>
      <c r="C172" s="28" t="s">
        <v>342</v>
      </c>
      <c r="D172" s="3"/>
      <c r="AD172" s="33"/>
    </row>
    <row r="173" spans="2:30">
      <c r="B173" s="3"/>
      <c r="C173" s="28" t="s">
        <v>343</v>
      </c>
      <c r="D173" s="3"/>
      <c r="AD173" s="33"/>
    </row>
    <row r="174" spans="2:30">
      <c r="B174" s="3"/>
      <c r="C174" s="28" t="s">
        <v>344</v>
      </c>
      <c r="D174" s="3"/>
      <c r="AD174" s="33"/>
    </row>
    <row r="175" spans="2:30">
      <c r="B175" s="3"/>
      <c r="C175" s="28" t="s">
        <v>345</v>
      </c>
      <c r="D175" s="3"/>
      <c r="AD175" s="33"/>
    </row>
    <row r="176" spans="2:30">
      <c r="B176" s="3"/>
      <c r="C176" s="28" t="s">
        <v>346</v>
      </c>
      <c r="D176" s="3"/>
      <c r="AD176" s="33"/>
    </row>
    <row r="177" spans="2:30">
      <c r="B177" s="3"/>
      <c r="C177" s="28" t="s">
        <v>347</v>
      </c>
      <c r="D177" s="3"/>
      <c r="AD177" s="33"/>
    </row>
    <row r="178" spans="2:30">
      <c r="B178" s="3"/>
      <c r="C178" s="28" t="s">
        <v>348</v>
      </c>
      <c r="D178" s="3"/>
      <c r="AD178" s="33"/>
    </row>
    <row r="179" spans="2:30">
      <c r="B179" s="3"/>
      <c r="C179" s="28" t="s">
        <v>349</v>
      </c>
      <c r="D179" s="3"/>
      <c r="AD179" s="33"/>
    </row>
    <row r="180" spans="2:30">
      <c r="B180" s="3"/>
      <c r="C180" s="28" t="s">
        <v>350</v>
      </c>
      <c r="D180" s="3"/>
      <c r="AD180" s="33"/>
    </row>
    <row r="181" spans="2:30">
      <c r="B181" s="3"/>
      <c r="C181" s="28" t="s">
        <v>93</v>
      </c>
      <c r="D181" s="3"/>
      <c r="AD181" s="33"/>
    </row>
    <row r="182" spans="2:30">
      <c r="B182" s="3"/>
      <c r="C182" s="28" t="s">
        <v>94</v>
      </c>
      <c r="D182" s="3"/>
      <c r="AD182" s="33"/>
    </row>
    <row r="183" spans="2:30">
      <c r="B183" s="3"/>
      <c r="C183" s="28" t="s">
        <v>121</v>
      </c>
      <c r="D183" s="3"/>
      <c r="AD183" s="33"/>
    </row>
    <row r="184" spans="2:30">
      <c r="B184" s="3"/>
      <c r="C184" s="28" t="s">
        <v>95</v>
      </c>
      <c r="D184" s="3"/>
      <c r="AD184" s="33"/>
    </row>
    <row r="185" spans="2:30">
      <c r="B185" s="3"/>
      <c r="C185" s="28" t="s">
        <v>96</v>
      </c>
      <c r="D185" s="3"/>
      <c r="AD185" s="33"/>
    </row>
    <row r="186" spans="2:30">
      <c r="B186" s="3"/>
      <c r="C186" s="28" t="s">
        <v>122</v>
      </c>
      <c r="D186" s="3"/>
      <c r="AD186" s="33"/>
    </row>
    <row r="187" spans="2:30">
      <c r="B187" s="3"/>
      <c r="C187" s="28" t="s">
        <v>97</v>
      </c>
      <c r="D187" s="3"/>
      <c r="AD187" s="33"/>
    </row>
    <row r="188" spans="2:30">
      <c r="B188" s="3"/>
      <c r="C188" s="28" t="s">
        <v>98</v>
      </c>
      <c r="D188" s="3"/>
      <c r="AD188" s="33"/>
    </row>
    <row r="189" spans="2:30">
      <c r="B189" s="3"/>
      <c r="C189" s="28" t="s">
        <v>230</v>
      </c>
      <c r="D189" s="3"/>
      <c r="AD189" s="33"/>
    </row>
    <row r="190" spans="2:30">
      <c r="B190" s="3"/>
      <c r="C190" s="28" t="s">
        <v>231</v>
      </c>
      <c r="D190" s="3"/>
      <c r="AD190" s="33"/>
    </row>
    <row r="191" spans="2:30">
      <c r="B191" s="3"/>
      <c r="C191" s="28" t="s">
        <v>351</v>
      </c>
      <c r="D191" s="3"/>
      <c r="AD191" s="33"/>
    </row>
    <row r="192" spans="2:30">
      <c r="B192" s="3"/>
      <c r="C192" s="28" t="s">
        <v>352</v>
      </c>
      <c r="D192" s="3"/>
      <c r="AD192" s="33"/>
    </row>
    <row r="193" spans="2:30">
      <c r="B193" s="3"/>
      <c r="C193" s="28" t="s">
        <v>353</v>
      </c>
      <c r="D193" s="3"/>
      <c r="AD193" s="33"/>
    </row>
    <row r="194" spans="2:30">
      <c r="B194" s="3"/>
      <c r="C194" s="28" t="s">
        <v>354</v>
      </c>
      <c r="D194" s="3"/>
      <c r="AD194" s="33"/>
    </row>
    <row r="195" spans="2:30">
      <c r="B195" s="3"/>
      <c r="C195" s="28" t="s">
        <v>355</v>
      </c>
      <c r="D195" s="3"/>
      <c r="AD195" s="33"/>
    </row>
    <row r="196" spans="2:30">
      <c r="B196" s="3"/>
      <c r="C196" s="28" t="s">
        <v>356</v>
      </c>
      <c r="D196" s="3"/>
      <c r="AD196" s="33"/>
    </row>
    <row r="197" spans="2:30">
      <c r="B197" s="3"/>
      <c r="C197" s="28" t="s">
        <v>357</v>
      </c>
      <c r="D197" s="3"/>
      <c r="AD197" s="33"/>
    </row>
    <row r="198" spans="2:30">
      <c r="B198" s="3"/>
      <c r="C198" s="28" t="s">
        <v>358</v>
      </c>
      <c r="D198" s="3"/>
      <c r="AD198" s="33"/>
    </row>
    <row r="199" spans="2:30">
      <c r="B199" s="3"/>
      <c r="C199" s="28" t="s">
        <v>359</v>
      </c>
      <c r="D199" s="3"/>
      <c r="AD199" s="33"/>
    </row>
    <row r="200" spans="2:30">
      <c r="B200" s="3"/>
      <c r="C200" s="28" t="s">
        <v>360</v>
      </c>
      <c r="D200" s="3"/>
    </row>
    <row r="201" spans="2:30">
      <c r="B201" s="3"/>
      <c r="C201" s="28" t="s">
        <v>469</v>
      </c>
      <c r="D201" s="3"/>
    </row>
    <row r="202" spans="2:30">
      <c r="B202" s="3"/>
      <c r="D202" s="3"/>
    </row>
    <row r="203" spans="2:30">
      <c r="D203" s="3"/>
    </row>
    <row r="204" spans="2:30"/>
    <row r="205" spans="2:30"/>
    <row r="206" spans="2:30"/>
    <row r="207" spans="2:30"/>
    <row r="208" spans="2:30"/>
    <row r="209"/>
    <row r="210" hidden="1"/>
    <row r="211" hidden="1"/>
    <row r="212" hidden="1"/>
    <row r="213" hidden="1"/>
    <row r="214" hidden="1"/>
    <row r="215" hidden="1"/>
    <row r="216" hidden="1"/>
    <row r="217" hidden="1"/>
  </sheetData>
  <mergeCells count="8">
    <mergeCell ref="AU17:AW17"/>
    <mergeCell ref="AM17:AO17"/>
    <mergeCell ref="AQ17:AS17"/>
    <mergeCell ref="Y20:Z20"/>
    <mergeCell ref="B17:I17"/>
    <mergeCell ref="K17:P17"/>
    <mergeCell ref="S17:W17"/>
    <mergeCell ref="Y17:AH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79998168889431442"/>
  </sheetPr>
  <dimension ref="A1:AM145"/>
  <sheetViews>
    <sheetView showGridLines="0" zoomScaleNormal="100" workbookViewId="0">
      <selection activeCell="E24" sqref="E24"/>
    </sheetView>
  </sheetViews>
  <sheetFormatPr defaultColWidth="0" defaultRowHeight="0" customHeight="1" zeroHeight="1"/>
  <cols>
    <col min="1" max="1" width="3.42578125" style="20" customWidth="1"/>
    <col min="2" max="2" width="1.28515625" style="20" customWidth="1"/>
    <col min="3" max="3" width="3" style="20" customWidth="1"/>
    <col min="4" max="4" width="41.7109375" style="14" bestFit="1" customWidth="1"/>
    <col min="5" max="5" width="21" style="20" customWidth="1"/>
    <col min="6" max="6" width="9" style="20" customWidth="1"/>
    <col min="7" max="7" width="3" style="20" customWidth="1"/>
    <col min="8" max="17" width="5.42578125" style="20" customWidth="1"/>
    <col min="18" max="28" width="5.7109375" style="20" customWidth="1"/>
    <col min="29" max="29" width="8.140625" style="20" customWidth="1"/>
    <col min="30" max="34" width="14.85546875" style="238" customWidth="1"/>
    <col min="35" max="36" width="14.85546875" style="238" hidden="1" customWidth="1"/>
    <col min="37" max="38" width="9.140625" style="20" hidden="1" customWidth="1"/>
    <col min="39" max="39" width="0" style="20" hidden="1" customWidth="1"/>
    <col min="40" max="16384" width="9.140625" style="20" hidden="1"/>
  </cols>
  <sheetData>
    <row r="1" spans="1:36" ht="15.75" thickBot="1">
      <c r="C1" s="170" t="s">
        <v>113</v>
      </c>
      <c r="D1" s="15"/>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308"/>
      <c r="AE1" s="308"/>
      <c r="AF1" s="308"/>
      <c r="AG1" s="308"/>
      <c r="AH1" s="308"/>
      <c r="AI1" s="308"/>
      <c r="AJ1" s="308"/>
    </row>
    <row r="2" spans="1:36" ht="15.75" thickBot="1">
      <c r="A2" s="20">
        <v>1</v>
      </c>
      <c r="C2" s="170"/>
      <c r="D2" s="13" t="str">
        <f>'Step 3.Participant 1'!$I$8&amp;"-"&amp;E2</f>
        <v>0-Hours of Support by Shift</v>
      </c>
      <c r="E2" s="309" t="s">
        <v>467</v>
      </c>
      <c r="F2" s="310" t="s">
        <v>42</v>
      </c>
      <c r="G2" s="159"/>
      <c r="H2" s="311" t="str">
        <f>'Step 3.Participant 1'!I$36</f>
        <v>1:1</v>
      </c>
      <c r="I2" s="311" t="str">
        <f>'Step 3.Participant 1'!J$36</f>
        <v>2:1</v>
      </c>
      <c r="J2" s="311" t="str">
        <f>'Step 3.Participant 1'!K$36</f>
        <v/>
      </c>
      <c r="K2" s="311" t="str">
        <f>'Step 3.Participant 1'!L$36</f>
        <v/>
      </c>
      <c r="L2" s="311" t="str">
        <f>'Step 3.Participant 1'!M$36</f>
        <v/>
      </c>
      <c r="M2" s="311" t="str">
        <f>'Step 3.Participant 1'!N$36</f>
        <v/>
      </c>
      <c r="N2" s="311" t="str">
        <f>'Step 3.Participant 1'!O$36</f>
        <v/>
      </c>
      <c r="O2" s="311" t="str">
        <f>'Step 3.Participant 1'!P$36</f>
        <v/>
      </c>
      <c r="P2" s="311" t="str">
        <f>'Step 3.Participant 1'!Q$36</f>
        <v/>
      </c>
      <c r="Q2" s="311" t="str">
        <f>'Step 3.Participant 1'!R$36</f>
        <v/>
      </c>
      <c r="R2" s="311" t="str">
        <f>'Step 3.Participant 1'!S$36</f>
        <v/>
      </c>
      <c r="S2" s="311" t="str">
        <f>'Step 3.Participant 1'!T$36</f>
        <v/>
      </c>
      <c r="T2" s="311" t="str">
        <f>'Step 3.Participant 1'!U$36</f>
        <v/>
      </c>
      <c r="U2" s="311" t="str">
        <f>'Step 3.Participant 1'!V$36</f>
        <v/>
      </c>
      <c r="V2" s="311" t="str">
        <f>'Step 3.Participant 1'!W$36</f>
        <v/>
      </c>
      <c r="W2" s="311" t="str">
        <f>'Step 3.Participant 1'!X$36</f>
        <v/>
      </c>
      <c r="X2" s="311" t="str">
        <f>'Step 3.Participant 1'!Y$36</f>
        <v/>
      </c>
      <c r="Y2" s="311" t="str">
        <f>'Step 3.Participant 1'!Z$36</f>
        <v/>
      </c>
      <c r="Z2" s="311" t="str">
        <f>'Step 3.Participant 1'!AA$36</f>
        <v/>
      </c>
      <c r="AA2" s="311" t="str">
        <f>'Step 3.Participant 1'!AB$36</f>
        <v/>
      </c>
      <c r="AB2" s="311" t="str">
        <f>'Step 3.Participant 1'!AC$36</f>
        <v/>
      </c>
      <c r="AC2" s="159"/>
      <c r="AD2" s="159"/>
      <c r="AE2" s="36"/>
      <c r="AF2" s="36"/>
      <c r="AG2" s="36"/>
      <c r="AH2" s="36"/>
      <c r="AI2" s="36"/>
      <c r="AJ2" s="36"/>
    </row>
    <row r="3" spans="1:36" ht="15.75" thickBot="1">
      <c r="C3" s="170"/>
      <c r="D3" s="13" t="str">
        <f>'Step 3.Participant 1'!$I$8&amp;"-"&amp;E3</f>
        <v>0-</v>
      </c>
      <c r="E3" s="177"/>
      <c r="F3" s="178"/>
      <c r="G3" s="36"/>
      <c r="H3" s="312"/>
      <c r="I3" s="312"/>
      <c r="J3" s="312"/>
      <c r="K3" s="312"/>
      <c r="L3" s="312"/>
      <c r="M3" s="312"/>
      <c r="N3" s="312"/>
      <c r="O3" s="312"/>
      <c r="P3" s="312"/>
      <c r="Q3" s="312"/>
      <c r="R3" s="312"/>
      <c r="S3" s="312"/>
      <c r="T3" s="312"/>
      <c r="U3" s="312"/>
      <c r="V3" s="312"/>
      <c r="W3" s="312"/>
      <c r="X3" s="312"/>
      <c r="Y3" s="312"/>
      <c r="Z3" s="312"/>
      <c r="AA3" s="312"/>
      <c r="AB3" s="312"/>
      <c r="AC3" s="159"/>
      <c r="AD3" s="159"/>
      <c r="AE3" s="36"/>
      <c r="AF3" s="36"/>
      <c r="AG3" s="36"/>
      <c r="AH3" s="36"/>
      <c r="AI3" s="36"/>
      <c r="AJ3" s="36"/>
    </row>
    <row r="4" spans="1:36" ht="15.75" thickBot="1">
      <c r="C4" s="170"/>
      <c r="D4" s="13" t="str">
        <f>'Step 3.Participant 1'!$I$8&amp;"-"&amp;E4</f>
        <v>0-Mon-Fri (6am-8pm)</v>
      </c>
      <c r="E4" s="313" t="s">
        <v>116</v>
      </c>
      <c r="F4" s="10" t="s">
        <v>37</v>
      </c>
      <c r="G4" s="176"/>
      <c r="H4" s="312">
        <f>'Step 3.Participant 1'!I$38</f>
        <v>0</v>
      </c>
      <c r="I4" s="312">
        <f>'Step 3.Participant 1'!J$38</f>
        <v>0</v>
      </c>
      <c r="J4" s="312" t="str">
        <f>'Step 3.Participant 1'!K$38</f>
        <v/>
      </c>
      <c r="K4" s="312" t="str">
        <f>'Step 3.Participant 1'!L$38</f>
        <v/>
      </c>
      <c r="L4" s="312" t="str">
        <f>'Step 3.Participant 1'!M$38</f>
        <v/>
      </c>
      <c r="M4" s="312" t="str">
        <f>'Step 3.Participant 1'!N$38</f>
        <v/>
      </c>
      <c r="N4" s="312" t="str">
        <f>'Step 3.Participant 1'!O$38</f>
        <v/>
      </c>
      <c r="O4" s="312" t="str">
        <f>'Step 3.Participant 1'!P$38</f>
        <v/>
      </c>
      <c r="P4" s="312" t="str">
        <f>'Step 3.Participant 1'!Q$38</f>
        <v/>
      </c>
      <c r="Q4" s="312" t="str">
        <f>'Step 3.Participant 1'!R$38</f>
        <v/>
      </c>
      <c r="R4" s="312" t="str">
        <f>'Step 3.Participant 1'!S$38</f>
        <v/>
      </c>
      <c r="S4" s="312" t="str">
        <f>'Step 3.Participant 1'!T$38</f>
        <v/>
      </c>
      <c r="T4" s="312" t="str">
        <f>'Step 3.Participant 1'!U$38</f>
        <v/>
      </c>
      <c r="U4" s="312" t="str">
        <f>'Step 3.Participant 1'!V$38</f>
        <v/>
      </c>
      <c r="V4" s="312" t="str">
        <f>'Step 3.Participant 1'!W$38</f>
        <v/>
      </c>
      <c r="W4" s="312" t="str">
        <f>'Step 3.Participant 1'!X$38</f>
        <v/>
      </c>
      <c r="X4" s="312" t="str">
        <f>'Step 3.Participant 1'!Y$38</f>
        <v/>
      </c>
      <c r="Y4" s="312" t="str">
        <f>'Step 3.Participant 1'!Z$38</f>
        <v/>
      </c>
      <c r="Z4" s="312" t="str">
        <f>'Step 3.Participant 1'!AA$38</f>
        <v/>
      </c>
      <c r="AA4" s="312" t="str">
        <f>'Step 3.Participant 1'!AB$38</f>
        <v/>
      </c>
      <c r="AB4" s="312" t="str">
        <f>'Step 3.Participant 1'!AC$38</f>
        <v/>
      </c>
      <c r="AC4" s="159"/>
      <c r="AD4" s="159"/>
      <c r="AE4" s="238">
        <v>1</v>
      </c>
      <c r="AF4" s="316">
        <f>SUM(J3:J13)</f>
        <v>0</v>
      </c>
      <c r="AG4" s="36"/>
      <c r="AH4" s="36"/>
      <c r="AI4" s="36"/>
      <c r="AJ4" s="36"/>
    </row>
    <row r="5" spans="1:36" ht="15.75" thickBot="1">
      <c r="C5" s="170"/>
      <c r="D5" s="13" t="str">
        <f>'Step 3.Participant 1'!$I$8&amp;"-"&amp;E5</f>
        <v>0-Mon-Fri (8pm-12am)</v>
      </c>
      <c r="E5" s="313" t="s">
        <v>117</v>
      </c>
      <c r="F5" s="10" t="s">
        <v>37</v>
      </c>
      <c r="G5" s="176"/>
      <c r="H5" s="312">
        <f>'Step 3.Participant 1'!I$39</f>
        <v>0</v>
      </c>
      <c r="I5" s="312">
        <f>'Step 3.Participant 1'!J$39</f>
        <v>0</v>
      </c>
      <c r="J5" s="312" t="str">
        <f>'Step 3.Participant 1'!K$39</f>
        <v/>
      </c>
      <c r="K5" s="312" t="str">
        <f>'Step 3.Participant 1'!L$39</f>
        <v/>
      </c>
      <c r="L5" s="312" t="str">
        <f>'Step 3.Participant 1'!M$39</f>
        <v/>
      </c>
      <c r="M5" s="312" t="str">
        <f>'Step 3.Participant 1'!N$39</f>
        <v/>
      </c>
      <c r="N5" s="312" t="str">
        <f>'Step 3.Participant 1'!O$39</f>
        <v/>
      </c>
      <c r="O5" s="312" t="str">
        <f>'Step 3.Participant 1'!P$39</f>
        <v/>
      </c>
      <c r="P5" s="312" t="str">
        <f>'Step 3.Participant 1'!Q$39</f>
        <v/>
      </c>
      <c r="Q5" s="312" t="str">
        <f>'Step 3.Participant 1'!R$39</f>
        <v/>
      </c>
      <c r="R5" s="312" t="str">
        <f>'Step 3.Participant 1'!S$39</f>
        <v/>
      </c>
      <c r="S5" s="312" t="str">
        <f>'Step 3.Participant 1'!T$39</f>
        <v/>
      </c>
      <c r="T5" s="312" t="str">
        <f>'Step 3.Participant 1'!U$39</f>
        <v/>
      </c>
      <c r="U5" s="312" t="str">
        <f>'Step 3.Participant 1'!V$39</f>
        <v/>
      </c>
      <c r="V5" s="312" t="str">
        <f>'Step 3.Participant 1'!W$39</f>
        <v/>
      </c>
      <c r="W5" s="312" t="str">
        <f>'Step 3.Participant 1'!X$39</f>
        <v/>
      </c>
      <c r="X5" s="312" t="str">
        <f>'Step 3.Participant 1'!Y$39</f>
        <v/>
      </c>
      <c r="Y5" s="312" t="str">
        <f>'Step 3.Participant 1'!Z$39</f>
        <v/>
      </c>
      <c r="Z5" s="312" t="str">
        <f>'Step 3.Participant 1'!AA$39</f>
        <v/>
      </c>
      <c r="AA5" s="312" t="str">
        <f>'Step 3.Participant 1'!AB$39</f>
        <v/>
      </c>
      <c r="AB5" s="312" t="str">
        <f>'Step 3.Participant 1'!AC$39</f>
        <v/>
      </c>
      <c r="AC5" s="159"/>
      <c r="AD5" s="159"/>
      <c r="AE5" s="36">
        <v>2</v>
      </c>
      <c r="AF5" s="316">
        <f>SUM(J17:J27)</f>
        <v>0</v>
      </c>
      <c r="AG5" s="36"/>
      <c r="AH5" s="36"/>
      <c r="AI5" s="36"/>
      <c r="AJ5" s="36"/>
    </row>
    <row r="6" spans="1:36" ht="15.75" thickBot="1">
      <c r="C6" s="170"/>
      <c r="D6" s="13" t="str">
        <f>'Step 3.Participant 1'!$I$8&amp;"-"&amp;E6</f>
        <v>0-Saturday</v>
      </c>
      <c r="E6" s="313" t="s">
        <v>118</v>
      </c>
      <c r="F6" s="10" t="s">
        <v>37</v>
      </c>
      <c r="G6" s="176"/>
      <c r="H6" s="312">
        <f>'Step 3.Participant 1'!I$40</f>
        <v>0</v>
      </c>
      <c r="I6" s="312">
        <f>'Step 3.Participant 1'!J$40</f>
        <v>0</v>
      </c>
      <c r="J6" s="312" t="str">
        <f>'Step 3.Participant 1'!K$40</f>
        <v/>
      </c>
      <c r="K6" s="312" t="str">
        <f>'Step 3.Participant 1'!L$40</f>
        <v/>
      </c>
      <c r="L6" s="312" t="str">
        <f>'Step 3.Participant 1'!M$40</f>
        <v/>
      </c>
      <c r="M6" s="312" t="str">
        <f>'Step 3.Participant 1'!N$40</f>
        <v/>
      </c>
      <c r="N6" s="312" t="str">
        <f>'Step 3.Participant 1'!O$40</f>
        <v/>
      </c>
      <c r="O6" s="312" t="str">
        <f>'Step 3.Participant 1'!P$40</f>
        <v/>
      </c>
      <c r="P6" s="312" t="str">
        <f>'Step 3.Participant 1'!Q$40</f>
        <v/>
      </c>
      <c r="Q6" s="312" t="str">
        <f>'Step 3.Participant 1'!R$40</f>
        <v/>
      </c>
      <c r="R6" s="312" t="str">
        <f>'Step 3.Participant 1'!S$40</f>
        <v/>
      </c>
      <c r="S6" s="312" t="str">
        <f>'Step 3.Participant 1'!T$40</f>
        <v/>
      </c>
      <c r="T6" s="312" t="str">
        <f>'Step 3.Participant 1'!U$40</f>
        <v/>
      </c>
      <c r="U6" s="312" t="str">
        <f>'Step 3.Participant 1'!V$40</f>
        <v/>
      </c>
      <c r="V6" s="312" t="str">
        <f>'Step 3.Participant 1'!W$40</f>
        <v/>
      </c>
      <c r="W6" s="312" t="str">
        <f>'Step 3.Participant 1'!X$40</f>
        <v/>
      </c>
      <c r="X6" s="312" t="str">
        <f>'Step 3.Participant 1'!Y$40</f>
        <v/>
      </c>
      <c r="Y6" s="312" t="str">
        <f>'Step 3.Participant 1'!Z$40</f>
        <v/>
      </c>
      <c r="Z6" s="312" t="str">
        <f>'Step 3.Participant 1'!AA$40</f>
        <v/>
      </c>
      <c r="AA6" s="312" t="str">
        <f>'Step 3.Participant 1'!AB$40</f>
        <v/>
      </c>
      <c r="AB6" s="312" t="str">
        <f>'Step 3.Participant 1'!AC$40</f>
        <v/>
      </c>
      <c r="AC6" s="159"/>
      <c r="AD6" s="159"/>
      <c r="AE6" s="36">
        <v>3</v>
      </c>
      <c r="AF6" s="316">
        <f>SUM(J31:J41)</f>
        <v>0</v>
      </c>
      <c r="AG6" s="36"/>
      <c r="AH6" s="36"/>
      <c r="AI6" s="36"/>
      <c r="AJ6" s="36"/>
    </row>
    <row r="7" spans="1:36" ht="15.75" thickBot="1">
      <c r="C7" s="170"/>
      <c r="D7" s="13" t="str">
        <f>'Step 3.Participant 1'!$I$8&amp;"-"&amp;E7</f>
        <v>0-Sunday</v>
      </c>
      <c r="E7" s="313" t="s">
        <v>119</v>
      </c>
      <c r="F7" s="10" t="s">
        <v>37</v>
      </c>
      <c r="G7" s="176"/>
      <c r="H7" s="312">
        <f>'Step 3.Participant 1'!I$41</f>
        <v>0</v>
      </c>
      <c r="I7" s="312">
        <f>'Step 3.Participant 1'!J$41</f>
        <v>0</v>
      </c>
      <c r="J7" s="312" t="str">
        <f>'Step 3.Participant 1'!K$41</f>
        <v/>
      </c>
      <c r="K7" s="312" t="str">
        <f>'Step 3.Participant 1'!L$41</f>
        <v/>
      </c>
      <c r="L7" s="312" t="str">
        <f>'Step 3.Participant 1'!M$41</f>
        <v/>
      </c>
      <c r="M7" s="312" t="str">
        <f>'Step 3.Participant 1'!N$41</f>
        <v/>
      </c>
      <c r="N7" s="312" t="str">
        <f>'Step 3.Participant 1'!O$41</f>
        <v/>
      </c>
      <c r="O7" s="312" t="str">
        <f>'Step 3.Participant 1'!P$41</f>
        <v/>
      </c>
      <c r="P7" s="312" t="str">
        <f>'Step 3.Participant 1'!Q$41</f>
        <v/>
      </c>
      <c r="Q7" s="312" t="str">
        <f>'Step 3.Participant 1'!R$41</f>
        <v/>
      </c>
      <c r="R7" s="312" t="str">
        <f>'Step 3.Participant 1'!S$41</f>
        <v/>
      </c>
      <c r="S7" s="312" t="str">
        <f>'Step 3.Participant 1'!T$41</f>
        <v/>
      </c>
      <c r="T7" s="312" t="str">
        <f>'Step 3.Participant 1'!U$41</f>
        <v/>
      </c>
      <c r="U7" s="312" t="str">
        <f>'Step 3.Participant 1'!V$41</f>
        <v/>
      </c>
      <c r="V7" s="312" t="str">
        <f>'Step 3.Participant 1'!W$41</f>
        <v/>
      </c>
      <c r="W7" s="312" t="str">
        <f>'Step 3.Participant 1'!X$41</f>
        <v/>
      </c>
      <c r="X7" s="312" t="str">
        <f>'Step 3.Participant 1'!Y$41</f>
        <v/>
      </c>
      <c r="Y7" s="312" t="str">
        <f>'Step 3.Participant 1'!Z$41</f>
        <v/>
      </c>
      <c r="Z7" s="312" t="str">
        <f>'Step 3.Participant 1'!AA$41</f>
        <v/>
      </c>
      <c r="AA7" s="312" t="str">
        <f>'Step 3.Participant 1'!AB$41</f>
        <v/>
      </c>
      <c r="AB7" s="312" t="str">
        <f>'Step 3.Participant 1'!AC$41</f>
        <v/>
      </c>
      <c r="AC7" s="159"/>
      <c r="AD7" s="159"/>
      <c r="AE7" s="36">
        <v>4</v>
      </c>
      <c r="AF7" s="316">
        <f>SUM(J45:J55)</f>
        <v>0</v>
      </c>
      <c r="AG7" s="36"/>
      <c r="AH7" s="36"/>
      <c r="AI7" s="36"/>
      <c r="AJ7" s="36"/>
    </row>
    <row r="8" spans="1:36" ht="15.75" thickBot="1">
      <c r="C8" s="170"/>
      <c r="D8" s="13" t="str">
        <f>'Step 3.Participant 1'!$I$8&amp;"-"&amp;E8</f>
        <v>0-Public holiday</v>
      </c>
      <c r="E8" s="313" t="s">
        <v>120</v>
      </c>
      <c r="F8" s="10" t="s">
        <v>386</v>
      </c>
      <c r="G8" s="176"/>
      <c r="H8" s="314">
        <f>'Step 3.Participant 1'!I$49</f>
        <v>0</v>
      </c>
      <c r="I8" s="314">
        <f>'Step 3.Participant 1'!J$49</f>
        <v>0</v>
      </c>
      <c r="J8" s="314">
        <f>'Step 3.Participant 1'!K$49</f>
        <v>0</v>
      </c>
      <c r="K8" s="314">
        <f>'Step 3.Participant 1'!L$49</f>
        <v>0</v>
      </c>
      <c r="L8" s="314">
        <f>'Step 3.Participant 1'!M$49</f>
        <v>0</v>
      </c>
      <c r="M8" s="314">
        <f>'Step 3.Participant 1'!N$49</f>
        <v>0</v>
      </c>
      <c r="N8" s="314">
        <f>'Step 3.Participant 1'!O$49</f>
        <v>0</v>
      </c>
      <c r="O8" s="314">
        <f>'Step 3.Participant 1'!P$49</f>
        <v>0</v>
      </c>
      <c r="P8" s="314">
        <f>'Step 3.Participant 1'!Q$49</f>
        <v>0</v>
      </c>
      <c r="Q8" s="314">
        <f>'Step 3.Participant 1'!R$49</f>
        <v>0</v>
      </c>
      <c r="R8" s="314">
        <f>'Step 3.Participant 1'!S$49</f>
        <v>0</v>
      </c>
      <c r="S8" s="314">
        <f>'Step 3.Participant 1'!T$49</f>
        <v>0</v>
      </c>
      <c r="T8" s="314">
        <f>'Step 3.Participant 1'!U$49</f>
        <v>0</v>
      </c>
      <c r="U8" s="314">
        <f>'Step 3.Participant 1'!V$49</f>
        <v>0</v>
      </c>
      <c r="V8" s="314">
        <f>'Step 3.Participant 1'!W$49</f>
        <v>0</v>
      </c>
      <c r="W8" s="314">
        <f>'Step 3.Participant 1'!X$49</f>
        <v>0</v>
      </c>
      <c r="X8" s="314">
        <f>'Step 3.Participant 1'!Y$49</f>
        <v>0</v>
      </c>
      <c r="Y8" s="314">
        <f>'Step 3.Participant 1'!Z$49</f>
        <v>0</v>
      </c>
      <c r="Z8" s="314">
        <f>'Step 3.Participant 1'!AA$49</f>
        <v>0</v>
      </c>
      <c r="AA8" s="314">
        <f>'Step 3.Participant 1'!AB$49</f>
        <v>0</v>
      </c>
      <c r="AB8" s="314">
        <f>'Step 3.Participant 1'!AC$49</f>
        <v>0</v>
      </c>
      <c r="AC8" s="159"/>
      <c r="AD8" s="159"/>
      <c r="AE8" s="317">
        <v>5</v>
      </c>
      <c r="AF8" s="316">
        <f>SUM(J59:J69)</f>
        <v>0</v>
      </c>
      <c r="AG8" s="36"/>
      <c r="AH8" s="36"/>
      <c r="AI8" s="36"/>
      <c r="AJ8" s="36"/>
    </row>
    <row r="9" spans="1:36" ht="15.75" thickBot="1">
      <c r="C9" s="170"/>
      <c r="D9" s="13" t="str">
        <f>'Step 3.Participant 1'!$I$8&amp;"-"&amp;E9</f>
        <v>0-</v>
      </c>
      <c r="F9" s="178"/>
      <c r="G9" s="36"/>
      <c r="H9" s="315"/>
      <c r="I9" s="315"/>
      <c r="J9" s="315"/>
      <c r="K9" s="315"/>
      <c r="L9" s="315"/>
      <c r="M9" s="315"/>
      <c r="N9" s="315"/>
      <c r="O9" s="315"/>
      <c r="P9" s="315"/>
      <c r="Q9" s="315"/>
      <c r="R9" s="315"/>
      <c r="S9" s="315"/>
      <c r="T9" s="315"/>
      <c r="U9" s="315"/>
      <c r="V9" s="315"/>
      <c r="W9" s="315"/>
      <c r="X9" s="315"/>
      <c r="Y9" s="315"/>
      <c r="Z9" s="315"/>
      <c r="AA9" s="315"/>
      <c r="AB9" s="315"/>
      <c r="AC9" s="159"/>
      <c r="AD9" s="159"/>
      <c r="AE9" s="317">
        <v>6</v>
      </c>
      <c r="AF9" s="316">
        <f>SUM(J73:J83)</f>
        <v>0</v>
      </c>
      <c r="AG9" s="36"/>
      <c r="AH9" s="36"/>
      <c r="AI9" s="36"/>
      <c r="AJ9" s="36"/>
    </row>
    <row r="10" spans="1:36" ht="15.75" thickBot="1">
      <c r="C10" s="170"/>
      <c r="D10" s="13" t="str">
        <f>'Step 3.Participant 1'!$I$8&amp;"-"&amp;E10</f>
        <v>0-Irregular supports</v>
      </c>
      <c r="E10" s="313" t="s">
        <v>44</v>
      </c>
      <c r="F10" s="10" t="s">
        <v>386</v>
      </c>
      <c r="G10" s="176"/>
      <c r="H10" s="314">
        <f>'Step 3.Participant 1'!I$50</f>
        <v>0</v>
      </c>
      <c r="I10" s="314">
        <f>'Step 3.Participant 1'!J$50</f>
        <v>0</v>
      </c>
      <c r="J10" s="314">
        <f>'Step 3.Participant 1'!K$50</f>
        <v>0</v>
      </c>
      <c r="K10" s="314">
        <f>'Step 3.Participant 1'!L$50</f>
        <v>0</v>
      </c>
      <c r="L10" s="314">
        <f>'Step 3.Participant 1'!M$50</f>
        <v>0</v>
      </c>
      <c r="M10" s="314">
        <f>'Step 3.Participant 1'!N$50</f>
        <v>0</v>
      </c>
      <c r="N10" s="314">
        <f>'Step 3.Participant 1'!O$50</f>
        <v>0</v>
      </c>
      <c r="O10" s="314">
        <f>'Step 3.Participant 1'!P$50</f>
        <v>0</v>
      </c>
      <c r="P10" s="314">
        <f>'Step 3.Participant 1'!Q$50</f>
        <v>0</v>
      </c>
      <c r="Q10" s="314">
        <f>'Step 3.Participant 1'!R$50</f>
        <v>0</v>
      </c>
      <c r="R10" s="314">
        <f>'Step 3.Participant 1'!S$50</f>
        <v>0</v>
      </c>
      <c r="S10" s="314">
        <f>'Step 3.Participant 1'!T$50</f>
        <v>0</v>
      </c>
      <c r="T10" s="314">
        <f>'Step 3.Participant 1'!U$50</f>
        <v>0</v>
      </c>
      <c r="U10" s="314">
        <f>'Step 3.Participant 1'!V$50</f>
        <v>0</v>
      </c>
      <c r="V10" s="314">
        <f>'Step 3.Participant 1'!W$50</f>
        <v>0</v>
      </c>
      <c r="W10" s="314">
        <f>'Step 3.Participant 1'!X$50</f>
        <v>0</v>
      </c>
      <c r="X10" s="314">
        <f>'Step 3.Participant 1'!Y$50</f>
        <v>0</v>
      </c>
      <c r="Y10" s="314">
        <f>'Step 3.Participant 1'!Z$50</f>
        <v>0</v>
      </c>
      <c r="Z10" s="314">
        <f>'Step 3.Participant 1'!AA$50</f>
        <v>0</v>
      </c>
      <c r="AA10" s="314">
        <f>'Step 3.Participant 1'!AB$50</f>
        <v>0</v>
      </c>
      <c r="AB10" s="314">
        <f>'Step 3.Participant 1'!AC$50</f>
        <v>0</v>
      </c>
      <c r="AC10" s="159"/>
      <c r="AD10" s="159"/>
      <c r="AE10" s="317">
        <v>7</v>
      </c>
      <c r="AF10" s="36"/>
      <c r="AG10" s="36"/>
      <c r="AH10" s="36"/>
      <c r="AI10" s="36"/>
      <c r="AJ10" s="36"/>
    </row>
    <row r="11" spans="1:36" ht="15.75" thickBot="1">
      <c r="C11" s="170"/>
      <c r="D11" s="13" t="str">
        <f>'Step 3.Participant 1'!$I$8&amp;"-"&amp;E11</f>
        <v>0-</v>
      </c>
      <c r="F11" s="178"/>
      <c r="G11" s="36"/>
      <c r="H11" s="315"/>
      <c r="I11" s="315"/>
      <c r="J11" s="315"/>
      <c r="K11" s="315"/>
      <c r="L11" s="315"/>
      <c r="M11" s="315"/>
      <c r="N11" s="315"/>
      <c r="O11" s="315"/>
      <c r="P11" s="315"/>
      <c r="Q11" s="315"/>
      <c r="R11" s="315"/>
      <c r="S11" s="315"/>
      <c r="T11" s="315"/>
      <c r="U11" s="315"/>
      <c r="V11" s="315"/>
      <c r="W11" s="315"/>
      <c r="X11" s="315"/>
      <c r="Y11" s="315"/>
      <c r="Z11" s="315"/>
      <c r="AA11" s="315"/>
      <c r="AB11" s="315"/>
      <c r="AC11" s="159"/>
      <c r="AD11" s="159"/>
      <c r="AE11" s="317">
        <v>8</v>
      </c>
      <c r="AF11" s="36"/>
      <c r="AG11" s="36"/>
      <c r="AH11" s="36"/>
      <c r="AI11" s="36"/>
      <c r="AJ11" s="36"/>
    </row>
    <row r="12" spans="1:36" ht="15.75" thickBot="1">
      <c r="D12" s="13" t="str">
        <f>'Step 3.Participant 1'!$I$8&amp;"-"&amp;E12</f>
        <v>0-Sleepovers</v>
      </c>
      <c r="E12" s="313" t="s">
        <v>38</v>
      </c>
      <c r="F12" s="10" t="s">
        <v>39</v>
      </c>
      <c r="G12" s="176"/>
      <c r="H12" s="314">
        <f>'Step 3.Participant 1'!I$42</f>
        <v>0</v>
      </c>
      <c r="I12" s="314">
        <f>'Step 3.Participant 1'!J$42</f>
        <v>0</v>
      </c>
      <c r="J12" s="314" t="str">
        <f>'Step 3.Participant 1'!K$42</f>
        <v/>
      </c>
      <c r="K12" s="314" t="str">
        <f>'Step 3.Participant 1'!L$42</f>
        <v/>
      </c>
      <c r="L12" s="314" t="str">
        <f>'Step 3.Participant 1'!M$42</f>
        <v/>
      </c>
      <c r="M12" s="314" t="str">
        <f>'Step 3.Participant 1'!N$42</f>
        <v/>
      </c>
      <c r="N12" s="314" t="str">
        <f>'Step 3.Participant 1'!O$42</f>
        <v/>
      </c>
      <c r="O12" s="314" t="str">
        <f>'Step 3.Participant 1'!P$42</f>
        <v/>
      </c>
      <c r="P12" s="314" t="str">
        <f>'Step 3.Participant 1'!Q$42</f>
        <v/>
      </c>
      <c r="Q12" s="314" t="str">
        <f>'Step 3.Participant 1'!R$42</f>
        <v/>
      </c>
      <c r="R12" s="314" t="str">
        <f>'Step 3.Participant 1'!S$42</f>
        <v/>
      </c>
      <c r="S12" s="314" t="str">
        <f>'Step 3.Participant 1'!T$42</f>
        <v/>
      </c>
      <c r="T12" s="314" t="str">
        <f>'Step 3.Participant 1'!U$42</f>
        <v/>
      </c>
      <c r="U12" s="314" t="str">
        <f>'Step 3.Participant 1'!V$42</f>
        <v/>
      </c>
      <c r="V12" s="314" t="str">
        <f>'Step 3.Participant 1'!W$42</f>
        <v/>
      </c>
      <c r="W12" s="314" t="str">
        <f>'Step 3.Participant 1'!X$42</f>
        <v/>
      </c>
      <c r="X12" s="314" t="str">
        <f>'Step 3.Participant 1'!Y$42</f>
        <v/>
      </c>
      <c r="Y12" s="314" t="str">
        <f>'Step 3.Participant 1'!Z$42</f>
        <v/>
      </c>
      <c r="Z12" s="314" t="str">
        <f>'Step 3.Participant 1'!AA$42</f>
        <v/>
      </c>
      <c r="AA12" s="314" t="str">
        <f>'Step 3.Participant 1'!AB$42</f>
        <v/>
      </c>
      <c r="AB12" s="314" t="str">
        <f>'Step 3.Participant 1'!AC$42</f>
        <v/>
      </c>
      <c r="AC12" s="159"/>
      <c r="AD12" s="159"/>
      <c r="AE12" s="317">
        <v>9</v>
      </c>
      <c r="AF12" s="36"/>
      <c r="AG12" s="36"/>
      <c r="AH12" s="36"/>
      <c r="AI12" s="36"/>
      <c r="AJ12" s="36"/>
    </row>
    <row r="13" spans="1:36" ht="15.75" thickBot="1">
      <c r="D13" s="13" t="str">
        <f>'Step 3.Participant 1'!$I$8&amp;"-"&amp;E13</f>
        <v>0-Active (Mon-Fri) overnight shift</v>
      </c>
      <c r="E13" s="313" t="s">
        <v>40</v>
      </c>
      <c r="F13" s="10" t="s">
        <v>37</v>
      </c>
      <c r="G13" s="176"/>
      <c r="H13" s="314">
        <f>'Step 3.Participant 1'!I$43</f>
        <v>0</v>
      </c>
      <c r="I13" s="314">
        <f>'Step 3.Participant 1'!J$43</f>
        <v>0</v>
      </c>
      <c r="J13" s="314" t="str">
        <f>'Step 3.Participant 1'!K$43</f>
        <v/>
      </c>
      <c r="K13" s="314" t="str">
        <f>'Step 3.Participant 1'!L$43</f>
        <v/>
      </c>
      <c r="L13" s="314" t="str">
        <f>'Step 3.Participant 1'!M$43</f>
        <v/>
      </c>
      <c r="M13" s="314" t="str">
        <f>'Step 3.Participant 1'!N$43</f>
        <v/>
      </c>
      <c r="N13" s="314" t="str">
        <f>'Step 3.Participant 1'!O$43</f>
        <v/>
      </c>
      <c r="O13" s="314" t="str">
        <f>'Step 3.Participant 1'!P$43</f>
        <v/>
      </c>
      <c r="P13" s="314" t="str">
        <f>'Step 3.Participant 1'!Q$43</f>
        <v/>
      </c>
      <c r="Q13" s="314" t="str">
        <f>'Step 3.Participant 1'!R$43</f>
        <v/>
      </c>
      <c r="R13" s="314" t="str">
        <f>'Step 3.Participant 1'!S$43</f>
        <v/>
      </c>
      <c r="S13" s="314" t="str">
        <f>'Step 3.Participant 1'!T$43</f>
        <v/>
      </c>
      <c r="T13" s="314" t="str">
        <f>'Step 3.Participant 1'!U$43</f>
        <v/>
      </c>
      <c r="U13" s="314" t="str">
        <f>'Step 3.Participant 1'!V$43</f>
        <v/>
      </c>
      <c r="V13" s="314" t="str">
        <f>'Step 3.Participant 1'!W$43</f>
        <v/>
      </c>
      <c r="W13" s="314" t="str">
        <f>'Step 3.Participant 1'!X$43</f>
        <v/>
      </c>
      <c r="X13" s="314" t="str">
        <f>'Step 3.Participant 1'!Y$43</f>
        <v/>
      </c>
      <c r="Y13" s="314" t="str">
        <f>'Step 3.Participant 1'!Z$43</f>
        <v/>
      </c>
      <c r="Z13" s="314" t="str">
        <f>'Step 3.Participant 1'!AA$43</f>
        <v/>
      </c>
      <c r="AA13" s="314" t="str">
        <f>'Step 3.Participant 1'!AB$43</f>
        <v/>
      </c>
      <c r="AB13" s="314" t="str">
        <f>'Step 3.Participant 1'!AC$43</f>
        <v/>
      </c>
      <c r="AC13" s="159"/>
      <c r="AD13" s="159"/>
      <c r="AE13" s="317">
        <v>10</v>
      </c>
      <c r="AF13" s="36"/>
      <c r="AG13" s="36"/>
      <c r="AH13" s="36"/>
      <c r="AI13" s="36"/>
      <c r="AJ13" s="36"/>
    </row>
    <row r="14" spans="1:36" ht="15">
      <c r="AC14" s="159"/>
      <c r="AD14" s="159"/>
      <c r="AE14" s="36"/>
      <c r="AF14" s="36"/>
      <c r="AG14" s="36"/>
      <c r="AH14" s="36"/>
      <c r="AI14" s="36"/>
      <c r="AJ14" s="36"/>
    </row>
    <row r="15" spans="1:36" ht="15.75" thickBot="1"/>
    <row r="16" spans="1:36" ht="15.75" thickBot="1">
      <c r="A16" s="20">
        <v>2</v>
      </c>
      <c r="D16" s="13" t="str">
        <f>'Step 3.Participant 2'!$I$8&amp;"-"&amp;E16</f>
        <v>0-Hours of Support by Shift</v>
      </c>
      <c r="E16" s="309" t="s">
        <v>467</v>
      </c>
      <c r="F16" s="310" t="s">
        <v>42</v>
      </c>
      <c r="G16" s="159"/>
      <c r="H16" s="311" t="str">
        <f>'Step 3.Participant 2'!I$36</f>
        <v>1:1</v>
      </c>
      <c r="I16" s="311" t="str">
        <f>'Step 3.Participant 2'!J$36</f>
        <v>2:1</v>
      </c>
      <c r="J16" s="311" t="str">
        <f>'Step 3.Participant 2'!K$36</f>
        <v/>
      </c>
      <c r="K16" s="311" t="str">
        <f>'Step 3.Participant 2'!L$36</f>
        <v/>
      </c>
      <c r="L16" s="311" t="str">
        <f>'Step 3.Participant 2'!M$36</f>
        <v/>
      </c>
      <c r="M16" s="311" t="str">
        <f>'Step 3.Participant 2'!N$36</f>
        <v/>
      </c>
      <c r="N16" s="311" t="str">
        <f>'Step 3.Participant 2'!O$36</f>
        <v/>
      </c>
      <c r="O16" s="311" t="str">
        <f>'Step 3.Participant 2'!P$36</f>
        <v/>
      </c>
      <c r="P16" s="311" t="str">
        <f>'Step 3.Participant 2'!Q$36</f>
        <v/>
      </c>
      <c r="Q16" s="311" t="str">
        <f>'Step 3.Participant 2'!R$36</f>
        <v/>
      </c>
      <c r="R16" s="311" t="str">
        <f>'Step 3.Participant 2'!S$36</f>
        <v/>
      </c>
      <c r="S16" s="311" t="str">
        <f>'Step 3.Participant 2'!T$36</f>
        <v/>
      </c>
      <c r="T16" s="311" t="str">
        <f>'Step 3.Participant 2'!U$36</f>
        <v/>
      </c>
      <c r="U16" s="311" t="str">
        <f>'Step 3.Participant 2'!V$36</f>
        <v/>
      </c>
      <c r="V16" s="311" t="str">
        <f>'Step 3.Participant 2'!W$36</f>
        <v/>
      </c>
      <c r="W16" s="311" t="str">
        <f>'Step 3.Participant 2'!X$36</f>
        <v/>
      </c>
      <c r="X16" s="311" t="str">
        <f>'Step 3.Participant 2'!Y$36</f>
        <v/>
      </c>
      <c r="Y16" s="311" t="str">
        <f>'Step 3.Participant 2'!Z$36</f>
        <v/>
      </c>
      <c r="Z16" s="311" t="str">
        <f>'Step 3.Participant 2'!AA$36</f>
        <v/>
      </c>
      <c r="AA16" s="311" t="str">
        <f>'Step 3.Participant 2'!AB$36</f>
        <v/>
      </c>
      <c r="AB16" s="311" t="str">
        <f>'Step 3.Participant 2'!AC$36</f>
        <v/>
      </c>
      <c r="AD16" s="159"/>
      <c r="AE16" s="36"/>
      <c r="AF16" s="36"/>
      <c r="AG16" s="36"/>
      <c r="AH16" s="36"/>
      <c r="AI16" s="36"/>
      <c r="AJ16" s="36"/>
    </row>
    <row r="17" spans="1:36" ht="15.75" thickBot="1">
      <c r="D17" s="13" t="str">
        <f>'Step 3.Participant 2'!$I$8&amp;"-"&amp;E17</f>
        <v>0-</v>
      </c>
      <c r="E17" s="177"/>
      <c r="F17" s="178"/>
      <c r="G17" s="36"/>
      <c r="H17" s="312"/>
      <c r="I17" s="312"/>
      <c r="J17" s="312"/>
      <c r="K17" s="312"/>
      <c r="L17" s="312"/>
      <c r="M17" s="312"/>
      <c r="N17" s="312"/>
      <c r="O17" s="312"/>
      <c r="P17" s="312"/>
      <c r="Q17" s="312"/>
      <c r="R17" s="312"/>
      <c r="S17" s="312"/>
      <c r="T17" s="312"/>
      <c r="U17" s="312"/>
      <c r="V17" s="312"/>
      <c r="W17" s="312"/>
      <c r="X17" s="312"/>
      <c r="Y17" s="312"/>
      <c r="Z17" s="312"/>
      <c r="AA17" s="312"/>
      <c r="AB17" s="312"/>
      <c r="AD17" s="159"/>
      <c r="AE17" s="36"/>
      <c r="AF17" s="36"/>
      <c r="AG17" s="36"/>
      <c r="AH17" s="36"/>
      <c r="AI17" s="36"/>
      <c r="AJ17" s="36"/>
    </row>
    <row r="18" spans="1:36" ht="15.75" thickBot="1">
      <c r="D18" s="13" t="str">
        <f>'Step 3.Participant 2'!$I$8&amp;"-"&amp;E18</f>
        <v>0-Mon-Fri (6am-8pm)</v>
      </c>
      <c r="E18" s="313" t="s">
        <v>116</v>
      </c>
      <c r="F18" s="10" t="s">
        <v>37</v>
      </c>
      <c r="G18" s="176"/>
      <c r="H18" s="312">
        <f>'Step 3.Participant 2'!I$38</f>
        <v>0</v>
      </c>
      <c r="I18" s="312">
        <f>'Step 3.Participant 2'!J$38</f>
        <v>0</v>
      </c>
      <c r="J18" s="312" t="str">
        <f>'Step 3.Participant 2'!K$38</f>
        <v/>
      </c>
      <c r="K18" s="312" t="str">
        <f>'Step 3.Participant 2'!L$38</f>
        <v/>
      </c>
      <c r="L18" s="312" t="str">
        <f>'Step 3.Participant 2'!M$38</f>
        <v/>
      </c>
      <c r="M18" s="312" t="str">
        <f>'Step 3.Participant 2'!N$38</f>
        <v/>
      </c>
      <c r="N18" s="312" t="str">
        <f>'Step 3.Participant 2'!O$38</f>
        <v/>
      </c>
      <c r="O18" s="312" t="str">
        <f>'Step 3.Participant 2'!P$38</f>
        <v/>
      </c>
      <c r="P18" s="312" t="str">
        <f>'Step 3.Participant 2'!Q$38</f>
        <v/>
      </c>
      <c r="Q18" s="312" t="str">
        <f>'Step 3.Participant 2'!R$38</f>
        <v/>
      </c>
      <c r="R18" s="312" t="str">
        <f>'Step 3.Participant 2'!S$38</f>
        <v/>
      </c>
      <c r="S18" s="312" t="str">
        <f>'Step 3.Participant 2'!T$38</f>
        <v/>
      </c>
      <c r="T18" s="312" t="str">
        <f>'Step 3.Participant 2'!U$38</f>
        <v/>
      </c>
      <c r="U18" s="312" t="str">
        <f>'Step 3.Participant 2'!V$38</f>
        <v/>
      </c>
      <c r="V18" s="312" t="str">
        <f>'Step 3.Participant 2'!W$38</f>
        <v/>
      </c>
      <c r="W18" s="312" t="str">
        <f>'Step 3.Participant 2'!X$38</f>
        <v/>
      </c>
      <c r="X18" s="312" t="str">
        <f>'Step 3.Participant 2'!Y$38</f>
        <v/>
      </c>
      <c r="Y18" s="312" t="str">
        <f>'Step 3.Participant 2'!Z$38</f>
        <v/>
      </c>
      <c r="Z18" s="312" t="str">
        <f>'Step 3.Participant 2'!AA$38</f>
        <v/>
      </c>
      <c r="AA18" s="312" t="str">
        <f>'Step 3.Participant 2'!AB$38</f>
        <v/>
      </c>
      <c r="AB18" s="312" t="str">
        <f>'Step 3.Participant 2'!AC$38</f>
        <v/>
      </c>
      <c r="AD18" s="159"/>
      <c r="AE18" s="36"/>
      <c r="AF18" s="36"/>
      <c r="AG18" s="36"/>
      <c r="AH18" s="36"/>
      <c r="AI18" s="36"/>
      <c r="AJ18" s="36"/>
    </row>
    <row r="19" spans="1:36" ht="15.75" thickBot="1">
      <c r="D19" s="13" t="str">
        <f>'Step 3.Participant 2'!$I$8&amp;"-"&amp;E19</f>
        <v>0-Mon-Fri (8pm-12am)</v>
      </c>
      <c r="E19" s="313" t="s">
        <v>117</v>
      </c>
      <c r="F19" s="10" t="s">
        <v>37</v>
      </c>
      <c r="G19" s="176"/>
      <c r="H19" s="312">
        <f>'Step 3.Participant 2'!I$39</f>
        <v>0</v>
      </c>
      <c r="I19" s="312">
        <f>'Step 3.Participant 2'!J$39</f>
        <v>0</v>
      </c>
      <c r="J19" s="312" t="str">
        <f>'Step 3.Participant 2'!K$39</f>
        <v/>
      </c>
      <c r="K19" s="312" t="str">
        <f>'Step 3.Participant 2'!L$39</f>
        <v/>
      </c>
      <c r="L19" s="312" t="str">
        <f>'Step 3.Participant 2'!M$39</f>
        <v/>
      </c>
      <c r="M19" s="312" t="str">
        <f>'Step 3.Participant 2'!N$39</f>
        <v/>
      </c>
      <c r="N19" s="312" t="str">
        <f>'Step 3.Participant 2'!O$39</f>
        <v/>
      </c>
      <c r="O19" s="312" t="str">
        <f>'Step 3.Participant 2'!P$39</f>
        <v/>
      </c>
      <c r="P19" s="312" t="str">
        <f>'Step 3.Participant 2'!Q$39</f>
        <v/>
      </c>
      <c r="Q19" s="312" t="str">
        <f>'Step 3.Participant 2'!R$39</f>
        <v/>
      </c>
      <c r="R19" s="312" t="str">
        <f>'Step 3.Participant 2'!S$39</f>
        <v/>
      </c>
      <c r="S19" s="312" t="str">
        <f>'Step 3.Participant 2'!T$39</f>
        <v/>
      </c>
      <c r="T19" s="312" t="str">
        <f>'Step 3.Participant 2'!U$39</f>
        <v/>
      </c>
      <c r="U19" s="312" t="str">
        <f>'Step 3.Participant 2'!V$39</f>
        <v/>
      </c>
      <c r="V19" s="312" t="str">
        <f>'Step 3.Participant 2'!W$39</f>
        <v/>
      </c>
      <c r="W19" s="312" t="str">
        <f>'Step 3.Participant 2'!X$39</f>
        <v/>
      </c>
      <c r="X19" s="312" t="str">
        <f>'Step 3.Participant 2'!Y$39</f>
        <v/>
      </c>
      <c r="Y19" s="312" t="str">
        <f>'Step 3.Participant 2'!Z$39</f>
        <v/>
      </c>
      <c r="Z19" s="312" t="str">
        <f>'Step 3.Participant 2'!AA$39</f>
        <v/>
      </c>
      <c r="AA19" s="312" t="str">
        <f>'Step 3.Participant 2'!AB$39</f>
        <v/>
      </c>
      <c r="AB19" s="312" t="str">
        <f>'Step 3.Participant 2'!AC$39</f>
        <v/>
      </c>
      <c r="AD19" s="159"/>
      <c r="AE19" s="36"/>
      <c r="AF19" s="36"/>
      <c r="AG19" s="36"/>
      <c r="AH19" s="36"/>
      <c r="AI19" s="36"/>
      <c r="AJ19" s="36"/>
    </row>
    <row r="20" spans="1:36" ht="15.75" thickBot="1">
      <c r="D20" s="13" t="str">
        <f>'Step 3.Participant 2'!$I$8&amp;"-"&amp;E20</f>
        <v>0-Saturday</v>
      </c>
      <c r="E20" s="313" t="s">
        <v>118</v>
      </c>
      <c r="F20" s="10" t="s">
        <v>37</v>
      </c>
      <c r="G20" s="176"/>
      <c r="H20" s="312">
        <f>'Step 3.Participant 2'!I$40</f>
        <v>0</v>
      </c>
      <c r="I20" s="312">
        <f>'Step 3.Participant 2'!J$40</f>
        <v>0</v>
      </c>
      <c r="J20" s="312" t="str">
        <f>'Step 3.Participant 2'!K$40</f>
        <v/>
      </c>
      <c r="K20" s="312" t="str">
        <f>'Step 3.Participant 2'!L$40</f>
        <v/>
      </c>
      <c r="L20" s="312" t="str">
        <f>'Step 3.Participant 2'!M$40</f>
        <v/>
      </c>
      <c r="M20" s="312" t="str">
        <f>'Step 3.Participant 2'!N$40</f>
        <v/>
      </c>
      <c r="N20" s="312" t="str">
        <f>'Step 3.Participant 2'!O$40</f>
        <v/>
      </c>
      <c r="O20" s="312" t="str">
        <f>'Step 3.Participant 2'!P$40</f>
        <v/>
      </c>
      <c r="P20" s="312" t="str">
        <f>'Step 3.Participant 2'!Q$40</f>
        <v/>
      </c>
      <c r="Q20" s="312" t="str">
        <f>'Step 3.Participant 2'!R$40</f>
        <v/>
      </c>
      <c r="R20" s="312" t="str">
        <f>'Step 3.Participant 2'!S$40</f>
        <v/>
      </c>
      <c r="S20" s="312" t="str">
        <f>'Step 3.Participant 2'!T$40</f>
        <v/>
      </c>
      <c r="T20" s="312" t="str">
        <f>'Step 3.Participant 2'!U$40</f>
        <v/>
      </c>
      <c r="U20" s="312" t="str">
        <f>'Step 3.Participant 2'!V$40</f>
        <v/>
      </c>
      <c r="V20" s="312" t="str">
        <f>'Step 3.Participant 2'!W$40</f>
        <v/>
      </c>
      <c r="W20" s="312" t="str">
        <f>'Step 3.Participant 2'!X$40</f>
        <v/>
      </c>
      <c r="X20" s="312" t="str">
        <f>'Step 3.Participant 2'!Y$40</f>
        <v/>
      </c>
      <c r="Y20" s="312" t="str">
        <f>'Step 3.Participant 2'!Z$40</f>
        <v/>
      </c>
      <c r="Z20" s="312" t="str">
        <f>'Step 3.Participant 2'!AA$40</f>
        <v/>
      </c>
      <c r="AA20" s="312" t="str">
        <f>'Step 3.Participant 2'!AB$40</f>
        <v/>
      </c>
      <c r="AB20" s="312" t="str">
        <f>'Step 3.Participant 2'!AC$40</f>
        <v/>
      </c>
      <c r="AD20" s="159"/>
      <c r="AE20" s="36"/>
      <c r="AF20" s="36"/>
      <c r="AG20" s="36"/>
      <c r="AH20" s="36"/>
      <c r="AI20" s="36"/>
      <c r="AJ20" s="36"/>
    </row>
    <row r="21" spans="1:36" ht="15.75" thickBot="1">
      <c r="D21" s="13" t="str">
        <f>'Step 3.Participant 2'!$I$8&amp;"-"&amp;E21</f>
        <v>0-Sunday</v>
      </c>
      <c r="E21" s="313" t="s">
        <v>119</v>
      </c>
      <c r="F21" s="10" t="s">
        <v>37</v>
      </c>
      <c r="G21" s="176"/>
      <c r="H21" s="312">
        <f>'Step 3.Participant 2'!I$41</f>
        <v>0</v>
      </c>
      <c r="I21" s="312">
        <f>'Step 3.Participant 2'!J$41</f>
        <v>0</v>
      </c>
      <c r="J21" s="312" t="str">
        <f>'Step 3.Participant 2'!K$41</f>
        <v/>
      </c>
      <c r="K21" s="312" t="str">
        <f>'Step 3.Participant 2'!L$41</f>
        <v/>
      </c>
      <c r="L21" s="312" t="str">
        <f>'Step 3.Participant 2'!M$41</f>
        <v/>
      </c>
      <c r="M21" s="312" t="str">
        <f>'Step 3.Participant 2'!N$41</f>
        <v/>
      </c>
      <c r="N21" s="312" t="str">
        <f>'Step 3.Participant 2'!O$41</f>
        <v/>
      </c>
      <c r="O21" s="312" t="str">
        <f>'Step 3.Participant 2'!P$41</f>
        <v/>
      </c>
      <c r="P21" s="312" t="str">
        <f>'Step 3.Participant 2'!Q$41</f>
        <v/>
      </c>
      <c r="Q21" s="312" t="str">
        <f>'Step 3.Participant 2'!R$41</f>
        <v/>
      </c>
      <c r="R21" s="312" t="str">
        <f>'Step 3.Participant 2'!S$41</f>
        <v/>
      </c>
      <c r="S21" s="312" t="str">
        <f>'Step 3.Participant 2'!T$41</f>
        <v/>
      </c>
      <c r="T21" s="312" t="str">
        <f>'Step 3.Participant 2'!U$41</f>
        <v/>
      </c>
      <c r="U21" s="312" t="str">
        <f>'Step 3.Participant 2'!V$41</f>
        <v/>
      </c>
      <c r="V21" s="312" t="str">
        <f>'Step 3.Participant 2'!W$41</f>
        <v/>
      </c>
      <c r="W21" s="312" t="str">
        <f>'Step 3.Participant 2'!X$41</f>
        <v/>
      </c>
      <c r="X21" s="312" t="str">
        <f>'Step 3.Participant 2'!Y$41</f>
        <v/>
      </c>
      <c r="Y21" s="312" t="str">
        <f>'Step 3.Participant 2'!Z$41</f>
        <v/>
      </c>
      <c r="Z21" s="312" t="str">
        <f>'Step 3.Participant 2'!AA$41</f>
        <v/>
      </c>
      <c r="AA21" s="312" t="str">
        <f>'Step 3.Participant 2'!AB$41</f>
        <v/>
      </c>
      <c r="AB21" s="312" t="str">
        <f>'Step 3.Participant 2'!AC$41</f>
        <v/>
      </c>
      <c r="AD21" s="159"/>
      <c r="AE21" s="36"/>
      <c r="AF21" s="36"/>
      <c r="AG21" s="36"/>
      <c r="AH21" s="36"/>
      <c r="AI21" s="36"/>
      <c r="AJ21" s="36"/>
    </row>
    <row r="22" spans="1:36" ht="15.75" thickBot="1">
      <c r="D22" s="13" t="str">
        <f>'Step 3.Participant 2'!$I$8&amp;"-"&amp;E22</f>
        <v>0-Public holiday</v>
      </c>
      <c r="E22" s="313" t="s">
        <v>120</v>
      </c>
      <c r="F22" s="10" t="s">
        <v>386</v>
      </c>
      <c r="G22" s="176"/>
      <c r="H22" s="314">
        <f>'Step 3.Participant 2'!I$49</f>
        <v>0</v>
      </c>
      <c r="I22" s="314">
        <f>'Step 3.Participant 2'!J$49</f>
        <v>0</v>
      </c>
      <c r="J22" s="314">
        <f>'Step 3.Participant 2'!K$49</f>
        <v>0</v>
      </c>
      <c r="K22" s="314">
        <f>'Step 3.Participant 2'!L$49</f>
        <v>0</v>
      </c>
      <c r="L22" s="314">
        <f>'Step 3.Participant 2'!M$49</f>
        <v>0</v>
      </c>
      <c r="M22" s="314">
        <f>'Step 3.Participant 2'!N$49</f>
        <v>0</v>
      </c>
      <c r="N22" s="314">
        <f>'Step 3.Participant 2'!O$49</f>
        <v>0</v>
      </c>
      <c r="O22" s="314">
        <f>'Step 3.Participant 2'!P$49</f>
        <v>0</v>
      </c>
      <c r="P22" s="314">
        <f>'Step 3.Participant 2'!Q$49</f>
        <v>0</v>
      </c>
      <c r="Q22" s="314">
        <f>'Step 3.Participant 2'!R$49</f>
        <v>0</v>
      </c>
      <c r="R22" s="314">
        <f>'Step 3.Participant 2'!S$49</f>
        <v>0</v>
      </c>
      <c r="S22" s="314">
        <f>'Step 3.Participant 2'!T$49</f>
        <v>0</v>
      </c>
      <c r="T22" s="314">
        <f>'Step 3.Participant 2'!U$49</f>
        <v>0</v>
      </c>
      <c r="U22" s="314">
        <f>'Step 3.Participant 2'!V$49</f>
        <v>0</v>
      </c>
      <c r="V22" s="314">
        <f>'Step 3.Participant 2'!W$49</f>
        <v>0</v>
      </c>
      <c r="W22" s="314">
        <f>'Step 3.Participant 2'!X$49</f>
        <v>0</v>
      </c>
      <c r="X22" s="314">
        <f>'Step 3.Participant 2'!Y$49</f>
        <v>0</v>
      </c>
      <c r="Y22" s="314">
        <f>'Step 3.Participant 2'!Z$49</f>
        <v>0</v>
      </c>
      <c r="Z22" s="314">
        <f>'Step 3.Participant 2'!AA$49</f>
        <v>0</v>
      </c>
      <c r="AA22" s="314">
        <f>'Step 3.Participant 2'!AB$49</f>
        <v>0</v>
      </c>
      <c r="AB22" s="314">
        <f>'Step 3.Participant 2'!AC$49</f>
        <v>0</v>
      </c>
      <c r="AD22" s="159"/>
      <c r="AE22" s="36"/>
      <c r="AF22" s="36"/>
      <c r="AG22" s="36"/>
      <c r="AH22" s="36"/>
      <c r="AI22" s="36"/>
      <c r="AJ22" s="36"/>
    </row>
    <row r="23" spans="1:36" ht="15.75" thickBot="1">
      <c r="D23" s="13" t="str">
        <f>'Step 3.Participant 2'!$I$8&amp;"-"&amp;E23</f>
        <v>0-</v>
      </c>
      <c r="F23" s="178"/>
      <c r="G23" s="36"/>
      <c r="H23" s="315"/>
      <c r="I23" s="315"/>
      <c r="J23" s="315"/>
      <c r="K23" s="315"/>
      <c r="L23" s="315"/>
      <c r="M23" s="315"/>
      <c r="N23" s="315"/>
      <c r="O23" s="315"/>
      <c r="P23" s="315"/>
      <c r="Q23" s="315"/>
      <c r="R23" s="315"/>
      <c r="S23" s="315"/>
      <c r="T23" s="315"/>
      <c r="U23" s="315"/>
      <c r="V23" s="315"/>
      <c r="W23" s="315"/>
      <c r="X23" s="315"/>
      <c r="Y23" s="315"/>
      <c r="Z23" s="315"/>
      <c r="AA23" s="315"/>
      <c r="AB23" s="315"/>
      <c r="AD23" s="159"/>
      <c r="AE23" s="36"/>
      <c r="AF23" s="36"/>
      <c r="AG23" s="36"/>
      <c r="AH23" s="36"/>
      <c r="AI23" s="36"/>
      <c r="AJ23" s="36"/>
    </row>
    <row r="24" spans="1:36" ht="15.75" thickBot="1">
      <c r="D24" s="13" t="str">
        <f>'Step 3.Participant 2'!$I$8&amp;"-"&amp;E24</f>
        <v>0-Irregular supports</v>
      </c>
      <c r="E24" s="313" t="s">
        <v>44</v>
      </c>
      <c r="F24" s="10" t="s">
        <v>386</v>
      </c>
      <c r="G24" s="176"/>
      <c r="H24" s="314">
        <f>'Step 3.Participant 2'!I$50</f>
        <v>0</v>
      </c>
      <c r="I24" s="314">
        <f>'Step 3.Participant 2'!J$50</f>
        <v>0</v>
      </c>
      <c r="J24" s="314">
        <f>'Step 3.Participant 2'!K$50</f>
        <v>0</v>
      </c>
      <c r="K24" s="314">
        <f>'Step 3.Participant 2'!L$50</f>
        <v>0</v>
      </c>
      <c r="L24" s="314">
        <f>'Step 3.Participant 2'!M$50</f>
        <v>0</v>
      </c>
      <c r="M24" s="314">
        <f>'Step 3.Participant 2'!N$50</f>
        <v>0</v>
      </c>
      <c r="N24" s="314">
        <f>'Step 3.Participant 2'!O$50</f>
        <v>0</v>
      </c>
      <c r="O24" s="314">
        <f>'Step 3.Participant 2'!P$50</f>
        <v>0</v>
      </c>
      <c r="P24" s="314">
        <f>'Step 3.Participant 2'!Q$50</f>
        <v>0</v>
      </c>
      <c r="Q24" s="314">
        <f>'Step 3.Participant 2'!R$50</f>
        <v>0</v>
      </c>
      <c r="R24" s="314">
        <f>'Step 3.Participant 2'!S$50</f>
        <v>0</v>
      </c>
      <c r="S24" s="314">
        <f>'Step 3.Participant 2'!T$50</f>
        <v>0</v>
      </c>
      <c r="T24" s="314">
        <f>'Step 3.Participant 2'!U$50</f>
        <v>0</v>
      </c>
      <c r="U24" s="314">
        <f>'Step 3.Participant 2'!V$50</f>
        <v>0</v>
      </c>
      <c r="V24" s="314">
        <f>'Step 3.Participant 2'!W$50</f>
        <v>0</v>
      </c>
      <c r="W24" s="314">
        <f>'Step 3.Participant 2'!X$50</f>
        <v>0</v>
      </c>
      <c r="X24" s="314">
        <f>'Step 3.Participant 2'!Y$50</f>
        <v>0</v>
      </c>
      <c r="Y24" s="314">
        <f>'Step 3.Participant 2'!Z$50</f>
        <v>0</v>
      </c>
      <c r="Z24" s="314">
        <f>'Step 3.Participant 2'!AA$50</f>
        <v>0</v>
      </c>
      <c r="AA24" s="314">
        <f>'Step 3.Participant 2'!AB$50</f>
        <v>0</v>
      </c>
      <c r="AB24" s="314">
        <f>'Step 3.Participant 2'!AC$50</f>
        <v>0</v>
      </c>
      <c r="AD24" s="159"/>
      <c r="AE24" s="36"/>
      <c r="AF24" s="36"/>
      <c r="AG24" s="36"/>
      <c r="AH24" s="36"/>
      <c r="AI24" s="36"/>
      <c r="AJ24" s="36"/>
    </row>
    <row r="25" spans="1:36" ht="15.75" thickBot="1">
      <c r="D25" s="13" t="str">
        <f>'Step 3.Participant 2'!$I$8&amp;"-"&amp;E25</f>
        <v>0-</v>
      </c>
      <c r="F25" s="178"/>
      <c r="G25" s="36"/>
      <c r="H25" s="315"/>
      <c r="I25" s="315"/>
      <c r="J25" s="315"/>
      <c r="K25" s="315"/>
      <c r="L25" s="315"/>
      <c r="M25" s="315"/>
      <c r="N25" s="315"/>
      <c r="O25" s="315"/>
      <c r="P25" s="315"/>
      <c r="Q25" s="315"/>
      <c r="R25" s="315"/>
      <c r="S25" s="315"/>
      <c r="T25" s="315"/>
      <c r="U25" s="315"/>
      <c r="V25" s="315"/>
      <c r="W25" s="315"/>
      <c r="X25" s="315"/>
      <c r="Y25" s="315"/>
      <c r="Z25" s="315"/>
      <c r="AA25" s="315"/>
      <c r="AB25" s="315"/>
      <c r="AD25" s="159"/>
      <c r="AE25" s="36"/>
      <c r="AF25" s="36"/>
      <c r="AG25" s="36"/>
      <c r="AH25" s="36"/>
      <c r="AI25" s="36"/>
      <c r="AJ25" s="36"/>
    </row>
    <row r="26" spans="1:36" ht="15.75" thickBot="1">
      <c r="D26" s="13" t="str">
        <f>'Step 3.Participant 2'!$I$8&amp;"-"&amp;E26</f>
        <v>0-Sleepovers</v>
      </c>
      <c r="E26" s="313" t="s">
        <v>38</v>
      </c>
      <c r="F26" s="10" t="s">
        <v>39</v>
      </c>
      <c r="G26" s="176"/>
      <c r="H26" s="314">
        <f>'Step 3.Participant 2'!I$42</f>
        <v>0</v>
      </c>
      <c r="I26" s="314">
        <f>'Step 3.Participant 2'!J$42</f>
        <v>0</v>
      </c>
      <c r="J26" s="314" t="str">
        <f>'Step 3.Participant 2'!K$42</f>
        <v/>
      </c>
      <c r="K26" s="314" t="str">
        <f>'Step 3.Participant 2'!L$42</f>
        <v/>
      </c>
      <c r="L26" s="314" t="str">
        <f>'Step 3.Participant 2'!M$42</f>
        <v/>
      </c>
      <c r="M26" s="314" t="str">
        <f>'Step 3.Participant 2'!N$42</f>
        <v/>
      </c>
      <c r="N26" s="314" t="str">
        <f>'Step 3.Participant 2'!O$42</f>
        <v/>
      </c>
      <c r="O26" s="314" t="str">
        <f>'Step 3.Participant 2'!P$42</f>
        <v/>
      </c>
      <c r="P26" s="314" t="str">
        <f>'Step 3.Participant 2'!Q$42</f>
        <v/>
      </c>
      <c r="Q26" s="314" t="str">
        <f>'Step 3.Participant 2'!R$42</f>
        <v/>
      </c>
      <c r="R26" s="314" t="str">
        <f>'Step 3.Participant 2'!S$42</f>
        <v/>
      </c>
      <c r="S26" s="314" t="str">
        <f>'Step 3.Participant 2'!T$42</f>
        <v/>
      </c>
      <c r="T26" s="314" t="str">
        <f>'Step 3.Participant 2'!U$42</f>
        <v/>
      </c>
      <c r="U26" s="314" t="str">
        <f>'Step 3.Participant 2'!V$42</f>
        <v/>
      </c>
      <c r="V26" s="314" t="str">
        <f>'Step 3.Participant 2'!W$42</f>
        <v/>
      </c>
      <c r="W26" s="314" t="str">
        <f>'Step 3.Participant 2'!X$42</f>
        <v/>
      </c>
      <c r="X26" s="314" t="str">
        <f>'Step 3.Participant 2'!Y$42</f>
        <v/>
      </c>
      <c r="Y26" s="314" t="str">
        <f>'Step 3.Participant 2'!Z$42</f>
        <v/>
      </c>
      <c r="Z26" s="314" t="str">
        <f>'Step 3.Participant 2'!AA$42</f>
        <v/>
      </c>
      <c r="AA26" s="314" t="str">
        <f>'Step 3.Participant 2'!AB$42</f>
        <v/>
      </c>
      <c r="AB26" s="314" t="str">
        <f>'Step 3.Participant 2'!AC$42</f>
        <v/>
      </c>
      <c r="AD26" s="159"/>
      <c r="AE26" s="36"/>
      <c r="AF26" s="36"/>
      <c r="AG26" s="36"/>
      <c r="AH26" s="36"/>
      <c r="AI26" s="36"/>
      <c r="AJ26" s="36"/>
    </row>
    <row r="27" spans="1:36" ht="15.75" thickBot="1">
      <c r="D27" s="13" t="str">
        <f>'Step 3.Participant 2'!$I$8&amp;"-"&amp;E27</f>
        <v>0-Active (Mon-Fri) overnight shift</v>
      </c>
      <c r="E27" s="313" t="s">
        <v>40</v>
      </c>
      <c r="F27" s="10" t="s">
        <v>37</v>
      </c>
      <c r="G27" s="176"/>
      <c r="H27" s="314">
        <f>'Step 3.Participant 2'!I$43</f>
        <v>0</v>
      </c>
      <c r="I27" s="314">
        <f>'Step 3.Participant 2'!J$43</f>
        <v>0</v>
      </c>
      <c r="J27" s="314" t="str">
        <f>'Step 3.Participant 2'!K$43</f>
        <v/>
      </c>
      <c r="K27" s="314" t="str">
        <f>'Step 3.Participant 2'!L$43</f>
        <v/>
      </c>
      <c r="L27" s="314" t="str">
        <f>'Step 3.Participant 2'!M$43</f>
        <v/>
      </c>
      <c r="M27" s="314" t="str">
        <f>'Step 3.Participant 2'!N$43</f>
        <v/>
      </c>
      <c r="N27" s="314" t="str">
        <f>'Step 3.Participant 2'!O$43</f>
        <v/>
      </c>
      <c r="O27" s="314" t="str">
        <f>'Step 3.Participant 2'!P$43</f>
        <v/>
      </c>
      <c r="P27" s="314" t="str">
        <f>'Step 3.Participant 2'!Q$43</f>
        <v/>
      </c>
      <c r="Q27" s="314" t="str">
        <f>'Step 3.Participant 2'!R$43</f>
        <v/>
      </c>
      <c r="R27" s="314" t="str">
        <f>'Step 3.Participant 2'!S$43</f>
        <v/>
      </c>
      <c r="S27" s="314" t="str">
        <f>'Step 3.Participant 2'!T$43</f>
        <v/>
      </c>
      <c r="T27" s="314" t="str">
        <f>'Step 3.Participant 2'!U$43</f>
        <v/>
      </c>
      <c r="U27" s="314" t="str">
        <f>'Step 3.Participant 2'!V$43</f>
        <v/>
      </c>
      <c r="V27" s="314" t="str">
        <f>'Step 3.Participant 2'!W$43</f>
        <v/>
      </c>
      <c r="W27" s="314" t="str">
        <f>'Step 3.Participant 2'!X$43</f>
        <v/>
      </c>
      <c r="X27" s="314" t="str">
        <f>'Step 3.Participant 2'!Y$43</f>
        <v/>
      </c>
      <c r="Y27" s="314" t="str">
        <f>'Step 3.Participant 2'!Z$43</f>
        <v/>
      </c>
      <c r="Z27" s="314" t="str">
        <f>'Step 3.Participant 2'!AA$43</f>
        <v/>
      </c>
      <c r="AA27" s="314" t="str">
        <f>'Step 3.Participant 2'!AB$43</f>
        <v/>
      </c>
      <c r="AB27" s="314" t="str">
        <f>'Step 3.Participant 2'!AC$43</f>
        <v/>
      </c>
      <c r="AD27" s="159"/>
      <c r="AE27" s="36"/>
      <c r="AF27" s="36"/>
      <c r="AG27" s="36"/>
      <c r="AH27" s="36"/>
      <c r="AI27" s="36"/>
      <c r="AJ27" s="36"/>
    </row>
    <row r="28" spans="1:36" ht="15">
      <c r="AD28" s="159"/>
      <c r="AE28" s="36"/>
      <c r="AF28" s="36"/>
      <c r="AG28" s="36"/>
      <c r="AH28" s="36"/>
      <c r="AI28" s="36"/>
      <c r="AJ28" s="36"/>
    </row>
    <row r="29" spans="1:36" ht="15.75" thickBot="1"/>
    <row r="30" spans="1:36" ht="15.75" thickBot="1">
      <c r="A30" s="20">
        <v>3</v>
      </c>
      <c r="D30" s="13" t="str">
        <f>'Step 3.Participant 3'!$I$8&amp;"-"&amp;E30</f>
        <v>0-Hours of Support by Shift</v>
      </c>
      <c r="E30" s="309" t="s">
        <v>467</v>
      </c>
      <c r="F30" s="310" t="s">
        <v>42</v>
      </c>
      <c r="G30" s="159"/>
      <c r="H30" s="311" t="str">
        <f>'Step 3.Participant 3'!I$36</f>
        <v>1:1</v>
      </c>
      <c r="I30" s="311" t="str">
        <f>'Step 3.Participant 3'!J$36</f>
        <v>2:1</v>
      </c>
      <c r="J30" s="311" t="str">
        <f>'Step 3.Participant 3'!K$36</f>
        <v/>
      </c>
      <c r="K30" s="311" t="str">
        <f>'Step 3.Participant 3'!L$36</f>
        <v/>
      </c>
      <c r="L30" s="311" t="str">
        <f>'Step 3.Participant 3'!M$36</f>
        <v/>
      </c>
      <c r="M30" s="311" t="str">
        <f>'Step 3.Participant 3'!N$36</f>
        <v/>
      </c>
      <c r="N30" s="311" t="str">
        <f>'Step 3.Participant 3'!O$36</f>
        <v/>
      </c>
      <c r="O30" s="311" t="str">
        <f>'Step 3.Participant 3'!P$36</f>
        <v/>
      </c>
      <c r="P30" s="311" t="str">
        <f>'Step 3.Participant 3'!Q$36</f>
        <v/>
      </c>
      <c r="Q30" s="311" t="str">
        <f>'Step 3.Participant 3'!R$36</f>
        <v/>
      </c>
      <c r="R30" s="311" t="str">
        <f>'Step 3.Participant 3'!S$36</f>
        <v/>
      </c>
      <c r="S30" s="311" t="str">
        <f>'Step 3.Participant 3'!T$36</f>
        <v/>
      </c>
      <c r="T30" s="311" t="str">
        <f>'Step 3.Participant 3'!U$36</f>
        <v/>
      </c>
      <c r="U30" s="311" t="str">
        <f>'Step 3.Participant 3'!V$36</f>
        <v/>
      </c>
      <c r="V30" s="311" t="str">
        <f>'Step 3.Participant 3'!W$36</f>
        <v/>
      </c>
      <c r="W30" s="311" t="str">
        <f>'Step 3.Participant 3'!X$36</f>
        <v/>
      </c>
      <c r="X30" s="311" t="str">
        <f>'Step 3.Participant 3'!Y$36</f>
        <v/>
      </c>
      <c r="Y30" s="311" t="str">
        <f>'Step 3.Participant 3'!Z$36</f>
        <v/>
      </c>
      <c r="Z30" s="311" t="str">
        <f>'Step 3.Participant 3'!AA$36</f>
        <v/>
      </c>
      <c r="AA30" s="311" t="str">
        <f>'Step 3.Participant 3'!AB$36</f>
        <v/>
      </c>
      <c r="AB30" s="311" t="str">
        <f>'Step 3.Participant 3'!AC$36</f>
        <v/>
      </c>
      <c r="AD30" s="159"/>
      <c r="AE30" s="36"/>
      <c r="AF30" s="36"/>
      <c r="AG30" s="36"/>
      <c r="AH30" s="36"/>
      <c r="AI30" s="36"/>
      <c r="AJ30" s="36"/>
    </row>
    <row r="31" spans="1:36" ht="15.75" thickBot="1">
      <c r="D31" s="13" t="str">
        <f>'Step 3.Participant 3'!$I$8&amp;"-"&amp;E31</f>
        <v>0-</v>
      </c>
      <c r="E31" s="177"/>
      <c r="F31" s="178"/>
      <c r="G31" s="36"/>
      <c r="H31" s="314"/>
      <c r="I31" s="314"/>
      <c r="J31" s="314"/>
      <c r="K31" s="314"/>
      <c r="L31" s="314"/>
      <c r="M31" s="314"/>
      <c r="N31" s="314"/>
      <c r="O31" s="314"/>
      <c r="P31" s="314"/>
      <c r="Q31" s="314"/>
      <c r="R31" s="314"/>
      <c r="S31" s="314"/>
      <c r="T31" s="314"/>
      <c r="U31" s="314"/>
      <c r="V31" s="314"/>
      <c r="W31" s="314"/>
      <c r="X31" s="314"/>
      <c r="Y31" s="314"/>
      <c r="Z31" s="314"/>
      <c r="AA31" s="314"/>
      <c r="AB31" s="314"/>
      <c r="AD31" s="159"/>
      <c r="AE31" s="36"/>
      <c r="AF31" s="36"/>
      <c r="AG31" s="36"/>
      <c r="AH31" s="36"/>
      <c r="AI31" s="36"/>
      <c r="AJ31" s="36"/>
    </row>
    <row r="32" spans="1:36" ht="15.75" thickBot="1">
      <c r="D32" s="13" t="str">
        <f>'Step 3.Participant 3'!$I$8&amp;"-"&amp;E32</f>
        <v>0-Mon-Fri (6am-8pm)</v>
      </c>
      <c r="E32" s="313" t="s">
        <v>116</v>
      </c>
      <c r="F32" s="10" t="s">
        <v>37</v>
      </c>
      <c r="G32" s="176"/>
      <c r="H32" s="312">
        <f>'Step 3.Participant 3'!I$38</f>
        <v>0</v>
      </c>
      <c r="I32" s="312">
        <f>'Step 3.Participant 3'!J$38</f>
        <v>0</v>
      </c>
      <c r="J32" s="312" t="str">
        <f>'Step 3.Participant 3'!K$38</f>
        <v/>
      </c>
      <c r="K32" s="312" t="str">
        <f>'Step 3.Participant 3'!L$38</f>
        <v/>
      </c>
      <c r="L32" s="312" t="str">
        <f>'Step 3.Participant 3'!M$38</f>
        <v/>
      </c>
      <c r="M32" s="312" t="str">
        <f>'Step 3.Participant 3'!N$38</f>
        <v/>
      </c>
      <c r="N32" s="312" t="str">
        <f>'Step 3.Participant 3'!O$38</f>
        <v/>
      </c>
      <c r="O32" s="312" t="str">
        <f>'Step 3.Participant 3'!P$38</f>
        <v/>
      </c>
      <c r="P32" s="312" t="str">
        <f>'Step 3.Participant 3'!Q$38</f>
        <v/>
      </c>
      <c r="Q32" s="312" t="str">
        <f>'Step 3.Participant 3'!R$38</f>
        <v/>
      </c>
      <c r="R32" s="312" t="str">
        <f>'Step 3.Participant 3'!S$38</f>
        <v/>
      </c>
      <c r="S32" s="312" t="str">
        <f>'Step 3.Participant 3'!T$38</f>
        <v/>
      </c>
      <c r="T32" s="312" t="str">
        <f>'Step 3.Participant 3'!U$38</f>
        <v/>
      </c>
      <c r="U32" s="312" t="str">
        <f>'Step 3.Participant 3'!V$38</f>
        <v/>
      </c>
      <c r="V32" s="312" t="str">
        <f>'Step 3.Participant 3'!W$38</f>
        <v/>
      </c>
      <c r="W32" s="312" t="str">
        <f>'Step 3.Participant 3'!X$38</f>
        <v/>
      </c>
      <c r="X32" s="312" t="str">
        <f>'Step 3.Participant 3'!Y$38</f>
        <v/>
      </c>
      <c r="Y32" s="312" t="str">
        <f>'Step 3.Participant 3'!Z$38</f>
        <v/>
      </c>
      <c r="Z32" s="312" t="str">
        <f>'Step 3.Participant 3'!AA$38</f>
        <v/>
      </c>
      <c r="AA32" s="312" t="str">
        <f>'Step 3.Participant 3'!AB$38</f>
        <v/>
      </c>
      <c r="AB32" s="312" t="str">
        <f>'Step 3.Participant 3'!AC$38</f>
        <v/>
      </c>
      <c r="AD32" s="159"/>
      <c r="AE32" s="36"/>
      <c r="AF32" s="36"/>
      <c r="AG32" s="36"/>
      <c r="AH32" s="36"/>
      <c r="AI32" s="36"/>
      <c r="AJ32" s="36"/>
    </row>
    <row r="33" spans="1:36" ht="15.75" thickBot="1">
      <c r="D33" s="13" t="str">
        <f>'Step 3.Participant 3'!$I$8&amp;"-"&amp;E33</f>
        <v>0-Mon-Fri (8pm-12am)</v>
      </c>
      <c r="E33" s="313" t="s">
        <v>117</v>
      </c>
      <c r="F33" s="10" t="s">
        <v>37</v>
      </c>
      <c r="G33" s="176"/>
      <c r="H33" s="312">
        <f>'Step 3.Participant 3'!I$39</f>
        <v>0</v>
      </c>
      <c r="I33" s="312">
        <f>'Step 3.Participant 3'!J$39</f>
        <v>0</v>
      </c>
      <c r="J33" s="312" t="str">
        <f>'Step 3.Participant 3'!K$39</f>
        <v/>
      </c>
      <c r="K33" s="312" t="str">
        <f>'Step 3.Participant 3'!L$39</f>
        <v/>
      </c>
      <c r="L33" s="312" t="str">
        <f>'Step 3.Participant 3'!M$39</f>
        <v/>
      </c>
      <c r="M33" s="312" t="str">
        <f>'Step 3.Participant 3'!N$39</f>
        <v/>
      </c>
      <c r="N33" s="312" t="str">
        <f>'Step 3.Participant 3'!O$39</f>
        <v/>
      </c>
      <c r="O33" s="312" t="str">
        <f>'Step 3.Participant 3'!P$39</f>
        <v/>
      </c>
      <c r="P33" s="312" t="str">
        <f>'Step 3.Participant 3'!Q$39</f>
        <v/>
      </c>
      <c r="Q33" s="312" t="str">
        <f>'Step 3.Participant 3'!R$39</f>
        <v/>
      </c>
      <c r="R33" s="312" t="str">
        <f>'Step 3.Participant 3'!S$39</f>
        <v/>
      </c>
      <c r="S33" s="312" t="str">
        <f>'Step 3.Participant 3'!T$39</f>
        <v/>
      </c>
      <c r="T33" s="312" t="str">
        <f>'Step 3.Participant 3'!U$39</f>
        <v/>
      </c>
      <c r="U33" s="312" t="str">
        <f>'Step 3.Participant 3'!V$39</f>
        <v/>
      </c>
      <c r="V33" s="312" t="str">
        <f>'Step 3.Participant 3'!W$39</f>
        <v/>
      </c>
      <c r="W33" s="312" t="str">
        <f>'Step 3.Participant 3'!X$39</f>
        <v/>
      </c>
      <c r="X33" s="312" t="str">
        <f>'Step 3.Participant 3'!Y$39</f>
        <v/>
      </c>
      <c r="Y33" s="312" t="str">
        <f>'Step 3.Participant 3'!Z$39</f>
        <v/>
      </c>
      <c r="Z33" s="312" t="str">
        <f>'Step 3.Participant 3'!AA$39</f>
        <v/>
      </c>
      <c r="AA33" s="312" t="str">
        <f>'Step 3.Participant 3'!AB$39</f>
        <v/>
      </c>
      <c r="AB33" s="312" t="str">
        <f>'Step 3.Participant 3'!AC$39</f>
        <v/>
      </c>
      <c r="AD33" s="159"/>
      <c r="AE33" s="36"/>
      <c r="AF33" s="36"/>
      <c r="AG33" s="36"/>
      <c r="AH33" s="36"/>
      <c r="AI33" s="36"/>
      <c r="AJ33" s="36"/>
    </row>
    <row r="34" spans="1:36" ht="15.75" thickBot="1">
      <c r="D34" s="13" t="str">
        <f>'Step 3.Participant 3'!$I$8&amp;"-"&amp;E34</f>
        <v>0-Saturday</v>
      </c>
      <c r="E34" s="313" t="s">
        <v>118</v>
      </c>
      <c r="F34" s="10" t="s">
        <v>37</v>
      </c>
      <c r="G34" s="176"/>
      <c r="H34" s="312">
        <f>'Step 3.Participant 3'!I$40</f>
        <v>0</v>
      </c>
      <c r="I34" s="312">
        <f>'Step 3.Participant 3'!J$40</f>
        <v>0</v>
      </c>
      <c r="J34" s="312" t="str">
        <f>'Step 3.Participant 3'!K$40</f>
        <v/>
      </c>
      <c r="K34" s="312" t="str">
        <f>'Step 3.Participant 3'!L$40</f>
        <v/>
      </c>
      <c r="L34" s="312" t="str">
        <f>'Step 3.Participant 3'!M$40</f>
        <v/>
      </c>
      <c r="M34" s="312" t="str">
        <f>'Step 3.Participant 3'!N$40</f>
        <v/>
      </c>
      <c r="N34" s="312" t="str">
        <f>'Step 3.Participant 3'!O$40</f>
        <v/>
      </c>
      <c r="O34" s="312" t="str">
        <f>'Step 3.Participant 3'!P$40</f>
        <v/>
      </c>
      <c r="P34" s="312" t="str">
        <f>'Step 3.Participant 3'!Q$40</f>
        <v/>
      </c>
      <c r="Q34" s="312" t="str">
        <f>'Step 3.Participant 3'!R$40</f>
        <v/>
      </c>
      <c r="R34" s="312" t="str">
        <f>'Step 3.Participant 3'!S$40</f>
        <v/>
      </c>
      <c r="S34" s="312" t="str">
        <f>'Step 3.Participant 3'!T$40</f>
        <v/>
      </c>
      <c r="T34" s="312" t="str">
        <f>'Step 3.Participant 3'!U$40</f>
        <v/>
      </c>
      <c r="U34" s="312" t="str">
        <f>'Step 3.Participant 3'!V$40</f>
        <v/>
      </c>
      <c r="V34" s="312" t="str">
        <f>'Step 3.Participant 3'!W$40</f>
        <v/>
      </c>
      <c r="W34" s="312" t="str">
        <f>'Step 3.Participant 3'!X$40</f>
        <v/>
      </c>
      <c r="X34" s="312" t="str">
        <f>'Step 3.Participant 3'!Y$40</f>
        <v/>
      </c>
      <c r="Y34" s="312" t="str">
        <f>'Step 3.Participant 3'!Z$40</f>
        <v/>
      </c>
      <c r="Z34" s="312" t="str">
        <f>'Step 3.Participant 3'!AA$40</f>
        <v/>
      </c>
      <c r="AA34" s="312" t="str">
        <f>'Step 3.Participant 3'!AB$40</f>
        <v/>
      </c>
      <c r="AB34" s="312" t="str">
        <f>'Step 3.Participant 3'!AC$40</f>
        <v/>
      </c>
      <c r="AD34" s="159"/>
      <c r="AE34" s="36"/>
      <c r="AF34" s="36"/>
      <c r="AG34" s="36"/>
      <c r="AH34" s="36"/>
      <c r="AI34" s="36"/>
      <c r="AJ34" s="36"/>
    </row>
    <row r="35" spans="1:36" ht="15.75" thickBot="1">
      <c r="D35" s="13" t="str">
        <f>'Step 3.Participant 3'!$I$8&amp;"-"&amp;E35</f>
        <v>0-Sunday</v>
      </c>
      <c r="E35" s="313" t="s">
        <v>119</v>
      </c>
      <c r="F35" s="10" t="s">
        <v>37</v>
      </c>
      <c r="G35" s="176"/>
      <c r="H35" s="312">
        <f>'Step 3.Participant 3'!I$41</f>
        <v>0</v>
      </c>
      <c r="I35" s="312">
        <f>'Step 3.Participant 3'!J$41</f>
        <v>0</v>
      </c>
      <c r="J35" s="312" t="str">
        <f>'Step 3.Participant 3'!K$41</f>
        <v/>
      </c>
      <c r="K35" s="312" t="str">
        <f>'Step 3.Participant 3'!L$41</f>
        <v/>
      </c>
      <c r="L35" s="312" t="str">
        <f>'Step 3.Participant 3'!M$41</f>
        <v/>
      </c>
      <c r="M35" s="312" t="str">
        <f>'Step 3.Participant 3'!N$41</f>
        <v/>
      </c>
      <c r="N35" s="312" t="str">
        <f>'Step 3.Participant 3'!O$41</f>
        <v/>
      </c>
      <c r="O35" s="312" t="str">
        <f>'Step 3.Participant 3'!P$41</f>
        <v/>
      </c>
      <c r="P35" s="312" t="str">
        <f>'Step 3.Participant 3'!Q$41</f>
        <v/>
      </c>
      <c r="Q35" s="312" t="str">
        <f>'Step 3.Participant 3'!R$41</f>
        <v/>
      </c>
      <c r="R35" s="312" t="str">
        <f>'Step 3.Participant 3'!S$41</f>
        <v/>
      </c>
      <c r="S35" s="312" t="str">
        <f>'Step 3.Participant 3'!T$41</f>
        <v/>
      </c>
      <c r="T35" s="312" t="str">
        <f>'Step 3.Participant 3'!U$41</f>
        <v/>
      </c>
      <c r="U35" s="312" t="str">
        <f>'Step 3.Participant 3'!V$41</f>
        <v/>
      </c>
      <c r="V35" s="312" t="str">
        <f>'Step 3.Participant 3'!W$41</f>
        <v/>
      </c>
      <c r="W35" s="312" t="str">
        <f>'Step 3.Participant 3'!X$41</f>
        <v/>
      </c>
      <c r="X35" s="312" t="str">
        <f>'Step 3.Participant 3'!Y$41</f>
        <v/>
      </c>
      <c r="Y35" s="312" t="str">
        <f>'Step 3.Participant 3'!Z$41</f>
        <v/>
      </c>
      <c r="Z35" s="312" t="str">
        <f>'Step 3.Participant 3'!AA$41</f>
        <v/>
      </c>
      <c r="AA35" s="312" t="str">
        <f>'Step 3.Participant 3'!AB$41</f>
        <v/>
      </c>
      <c r="AB35" s="312" t="str">
        <f>'Step 3.Participant 3'!AC$41</f>
        <v/>
      </c>
      <c r="AD35" s="159"/>
      <c r="AE35" s="36"/>
      <c r="AF35" s="36"/>
      <c r="AG35" s="36"/>
      <c r="AH35" s="36"/>
      <c r="AI35" s="36"/>
      <c r="AJ35" s="36"/>
    </row>
    <row r="36" spans="1:36" ht="15.75" thickBot="1">
      <c r="D36" s="13" t="str">
        <f>'Step 3.Participant 3'!$I$8&amp;"-"&amp;E36</f>
        <v>0-Public holiday</v>
      </c>
      <c r="E36" s="313" t="s">
        <v>120</v>
      </c>
      <c r="F36" s="10" t="s">
        <v>386</v>
      </c>
      <c r="G36" s="176"/>
      <c r="H36" s="314">
        <f>'Step 3.Participant 3'!I$49</f>
        <v>0</v>
      </c>
      <c r="I36" s="314">
        <f>'Step 3.Participant 3'!J$49</f>
        <v>0</v>
      </c>
      <c r="J36" s="314">
        <f>'Step 3.Participant 3'!K$49</f>
        <v>0</v>
      </c>
      <c r="K36" s="314">
        <f>'Step 3.Participant 3'!L$49</f>
        <v>0</v>
      </c>
      <c r="L36" s="314">
        <f>'Step 3.Participant 3'!M$49</f>
        <v>0</v>
      </c>
      <c r="M36" s="314">
        <f>'Step 3.Participant 3'!N$49</f>
        <v>0</v>
      </c>
      <c r="N36" s="314">
        <f>'Step 3.Participant 3'!O$49</f>
        <v>0</v>
      </c>
      <c r="O36" s="314">
        <f>'Step 3.Participant 3'!P$49</f>
        <v>0</v>
      </c>
      <c r="P36" s="314">
        <f>'Step 3.Participant 3'!Q$49</f>
        <v>0</v>
      </c>
      <c r="Q36" s="314">
        <f>'Step 3.Participant 3'!R$49</f>
        <v>0</v>
      </c>
      <c r="R36" s="314">
        <f>'Step 3.Participant 3'!S$49</f>
        <v>0</v>
      </c>
      <c r="S36" s="314">
        <f>'Step 3.Participant 3'!T$49</f>
        <v>0</v>
      </c>
      <c r="T36" s="314">
        <f>'Step 3.Participant 3'!U$49</f>
        <v>0</v>
      </c>
      <c r="U36" s="314">
        <f>'Step 3.Participant 3'!V$49</f>
        <v>0</v>
      </c>
      <c r="V36" s="314">
        <f>'Step 3.Participant 3'!W$49</f>
        <v>0</v>
      </c>
      <c r="W36" s="314">
        <f>'Step 3.Participant 3'!X$49</f>
        <v>0</v>
      </c>
      <c r="X36" s="314">
        <f>'Step 3.Participant 3'!Y$49</f>
        <v>0</v>
      </c>
      <c r="Y36" s="314">
        <f>'Step 3.Participant 3'!Z$49</f>
        <v>0</v>
      </c>
      <c r="Z36" s="314">
        <f>'Step 3.Participant 3'!AA$49</f>
        <v>0</v>
      </c>
      <c r="AA36" s="314">
        <f>'Step 3.Participant 3'!AB$49</f>
        <v>0</v>
      </c>
      <c r="AB36" s="314">
        <f>'Step 3.Participant 3'!AC$49</f>
        <v>0</v>
      </c>
      <c r="AD36" s="159"/>
      <c r="AE36" s="36"/>
      <c r="AF36" s="36"/>
      <c r="AG36" s="36"/>
      <c r="AH36" s="36"/>
      <c r="AI36" s="36"/>
      <c r="AJ36" s="36"/>
    </row>
    <row r="37" spans="1:36" ht="15.75" thickBot="1">
      <c r="D37" s="13" t="str">
        <f>'Step 3.Participant 3'!$I$8&amp;"-"&amp;E37</f>
        <v>0-</v>
      </c>
      <c r="F37" s="178"/>
      <c r="G37" s="36"/>
      <c r="H37" s="315"/>
      <c r="I37" s="315"/>
      <c r="J37" s="315"/>
      <c r="K37" s="315"/>
      <c r="L37" s="315"/>
      <c r="M37" s="315"/>
      <c r="N37" s="315"/>
      <c r="O37" s="315"/>
      <c r="P37" s="315"/>
      <c r="Q37" s="315"/>
      <c r="R37" s="315"/>
      <c r="S37" s="315"/>
      <c r="T37" s="315"/>
      <c r="U37" s="315"/>
      <c r="V37" s="315"/>
      <c r="W37" s="315"/>
      <c r="X37" s="315"/>
      <c r="Y37" s="315"/>
      <c r="Z37" s="315"/>
      <c r="AA37" s="315"/>
      <c r="AB37" s="315"/>
      <c r="AD37" s="159"/>
      <c r="AE37" s="36"/>
      <c r="AF37" s="36"/>
      <c r="AG37" s="36"/>
      <c r="AH37" s="36"/>
      <c r="AI37" s="36"/>
      <c r="AJ37" s="36"/>
    </row>
    <row r="38" spans="1:36" ht="15.75" thickBot="1">
      <c r="D38" s="13" t="str">
        <f>'Step 3.Participant 3'!$I$8&amp;"-"&amp;E38</f>
        <v>0-Irregular supports</v>
      </c>
      <c r="E38" s="313" t="s">
        <v>44</v>
      </c>
      <c r="F38" s="10" t="s">
        <v>386</v>
      </c>
      <c r="G38" s="176"/>
      <c r="H38" s="314">
        <f>'Step 3.Participant 3'!I$50</f>
        <v>0</v>
      </c>
      <c r="I38" s="314">
        <f>'Step 3.Participant 3'!J$50</f>
        <v>0</v>
      </c>
      <c r="J38" s="314">
        <f>'Step 3.Participant 3'!K$50</f>
        <v>0</v>
      </c>
      <c r="K38" s="314">
        <f>'Step 3.Participant 3'!L$50</f>
        <v>0</v>
      </c>
      <c r="L38" s="314">
        <f>'Step 3.Participant 3'!M$50</f>
        <v>0</v>
      </c>
      <c r="M38" s="314">
        <f>'Step 3.Participant 3'!N$50</f>
        <v>0</v>
      </c>
      <c r="N38" s="314">
        <f>'Step 3.Participant 3'!O$50</f>
        <v>0</v>
      </c>
      <c r="O38" s="314">
        <f>'Step 3.Participant 3'!P$50</f>
        <v>0</v>
      </c>
      <c r="P38" s="314">
        <f>'Step 3.Participant 3'!Q$50</f>
        <v>0</v>
      </c>
      <c r="Q38" s="314">
        <f>'Step 3.Participant 3'!R$50</f>
        <v>0</v>
      </c>
      <c r="R38" s="314">
        <f>'Step 3.Participant 3'!S$50</f>
        <v>0</v>
      </c>
      <c r="S38" s="314">
        <f>'Step 3.Participant 3'!T$50</f>
        <v>0</v>
      </c>
      <c r="T38" s="314">
        <f>'Step 3.Participant 3'!U$50</f>
        <v>0</v>
      </c>
      <c r="U38" s="314">
        <f>'Step 3.Participant 3'!V$50</f>
        <v>0</v>
      </c>
      <c r="V38" s="314">
        <f>'Step 3.Participant 3'!W$50</f>
        <v>0</v>
      </c>
      <c r="W38" s="314">
        <f>'Step 3.Participant 3'!X$50</f>
        <v>0</v>
      </c>
      <c r="X38" s="314">
        <f>'Step 3.Participant 3'!Y$50</f>
        <v>0</v>
      </c>
      <c r="Y38" s="314">
        <f>'Step 3.Participant 3'!Z$50</f>
        <v>0</v>
      </c>
      <c r="Z38" s="314">
        <f>'Step 3.Participant 3'!AA$50</f>
        <v>0</v>
      </c>
      <c r="AA38" s="314">
        <f>'Step 3.Participant 3'!AB$50</f>
        <v>0</v>
      </c>
      <c r="AB38" s="314">
        <f>'Step 3.Participant 3'!AC$50</f>
        <v>0</v>
      </c>
      <c r="AD38" s="159"/>
      <c r="AE38" s="36"/>
      <c r="AF38" s="36"/>
      <c r="AG38" s="36"/>
      <c r="AH38" s="36"/>
      <c r="AI38" s="36"/>
      <c r="AJ38" s="36"/>
    </row>
    <row r="39" spans="1:36" ht="15.75" thickBot="1">
      <c r="D39" s="13" t="str">
        <f>'Step 3.Participant 3'!$I$8&amp;"-"&amp;E39</f>
        <v>0-</v>
      </c>
      <c r="F39" s="178"/>
      <c r="G39" s="36"/>
      <c r="H39" s="315"/>
      <c r="I39" s="315"/>
      <c r="J39" s="315"/>
      <c r="K39" s="315"/>
      <c r="L39" s="315"/>
      <c r="M39" s="315"/>
      <c r="N39" s="315"/>
      <c r="O39" s="315"/>
      <c r="P39" s="315"/>
      <c r="Q39" s="315"/>
      <c r="R39" s="315"/>
      <c r="S39" s="315"/>
      <c r="T39" s="315"/>
      <c r="U39" s="315"/>
      <c r="V39" s="315"/>
      <c r="W39" s="315"/>
      <c r="X39" s="315"/>
      <c r="Y39" s="315"/>
      <c r="Z39" s="315"/>
      <c r="AA39" s="315"/>
      <c r="AB39" s="315"/>
      <c r="AD39" s="159"/>
      <c r="AE39" s="36"/>
      <c r="AF39" s="36"/>
      <c r="AG39" s="36"/>
      <c r="AH39" s="36"/>
      <c r="AI39" s="36"/>
      <c r="AJ39" s="36"/>
    </row>
    <row r="40" spans="1:36" ht="15.75" thickBot="1">
      <c r="D40" s="13" t="str">
        <f>'Step 3.Participant 3'!$I$8&amp;"-"&amp;E40</f>
        <v>0-Sleepovers</v>
      </c>
      <c r="E40" s="313" t="s">
        <v>38</v>
      </c>
      <c r="F40" s="10" t="s">
        <v>39</v>
      </c>
      <c r="G40" s="176"/>
      <c r="H40" s="314">
        <f>'Step 3.Participant 3'!I$42</f>
        <v>0</v>
      </c>
      <c r="I40" s="314">
        <f>'Step 3.Participant 3'!J$42</f>
        <v>0</v>
      </c>
      <c r="J40" s="314" t="str">
        <f>'Step 3.Participant 3'!K$42</f>
        <v/>
      </c>
      <c r="K40" s="314" t="str">
        <f>'Step 3.Participant 3'!L$42</f>
        <v/>
      </c>
      <c r="L40" s="314" t="str">
        <f>'Step 3.Participant 3'!M$42</f>
        <v/>
      </c>
      <c r="M40" s="314" t="str">
        <f>'Step 3.Participant 3'!N$42</f>
        <v/>
      </c>
      <c r="N40" s="314" t="str">
        <f>'Step 3.Participant 3'!O$42</f>
        <v/>
      </c>
      <c r="O40" s="314" t="str">
        <f>'Step 3.Participant 3'!P$42</f>
        <v/>
      </c>
      <c r="P40" s="314" t="str">
        <f>'Step 3.Participant 3'!Q$42</f>
        <v/>
      </c>
      <c r="Q40" s="314" t="str">
        <f>'Step 3.Participant 3'!R$42</f>
        <v/>
      </c>
      <c r="R40" s="314" t="str">
        <f>'Step 3.Participant 3'!S$42</f>
        <v/>
      </c>
      <c r="S40" s="314" t="str">
        <f>'Step 3.Participant 3'!T$42</f>
        <v/>
      </c>
      <c r="T40" s="314" t="str">
        <f>'Step 3.Participant 3'!U$42</f>
        <v/>
      </c>
      <c r="U40" s="314" t="str">
        <f>'Step 3.Participant 3'!V$42</f>
        <v/>
      </c>
      <c r="V40" s="314" t="str">
        <f>'Step 3.Participant 3'!W$42</f>
        <v/>
      </c>
      <c r="W40" s="314" t="str">
        <f>'Step 3.Participant 3'!X$42</f>
        <v/>
      </c>
      <c r="X40" s="314" t="str">
        <f>'Step 3.Participant 3'!Y$42</f>
        <v/>
      </c>
      <c r="Y40" s="314" t="str">
        <f>'Step 3.Participant 3'!Z$42</f>
        <v/>
      </c>
      <c r="Z40" s="314" t="str">
        <f>'Step 3.Participant 3'!AA$42</f>
        <v/>
      </c>
      <c r="AA40" s="314" t="str">
        <f>'Step 3.Participant 3'!AB$42</f>
        <v/>
      </c>
      <c r="AB40" s="314" t="str">
        <f>'Step 3.Participant 3'!AC$42</f>
        <v/>
      </c>
      <c r="AD40" s="159"/>
      <c r="AE40" s="36"/>
      <c r="AF40" s="36"/>
      <c r="AG40" s="36"/>
      <c r="AH40" s="36"/>
      <c r="AI40" s="36"/>
      <c r="AJ40" s="36"/>
    </row>
    <row r="41" spans="1:36" ht="15.75" thickBot="1">
      <c r="D41" s="13" t="str">
        <f>'Step 3.Participant 3'!$I$8&amp;"-"&amp;E41</f>
        <v>0-Active (Mon-Fri) overnight shift</v>
      </c>
      <c r="E41" s="313" t="s">
        <v>40</v>
      </c>
      <c r="F41" s="10" t="s">
        <v>37</v>
      </c>
      <c r="G41" s="176"/>
      <c r="H41" s="314">
        <f>'Step 3.Participant 3'!I$43</f>
        <v>0</v>
      </c>
      <c r="I41" s="314">
        <f>'Step 3.Participant 3'!J$43</f>
        <v>0</v>
      </c>
      <c r="J41" s="314" t="str">
        <f>'Step 3.Participant 3'!K$43</f>
        <v/>
      </c>
      <c r="K41" s="314" t="str">
        <f>'Step 3.Participant 3'!L$43</f>
        <v/>
      </c>
      <c r="L41" s="314" t="str">
        <f>'Step 3.Participant 3'!M$43</f>
        <v/>
      </c>
      <c r="M41" s="314" t="str">
        <f>'Step 3.Participant 3'!N$43</f>
        <v/>
      </c>
      <c r="N41" s="314" t="str">
        <f>'Step 3.Participant 3'!O$43</f>
        <v/>
      </c>
      <c r="O41" s="314" t="str">
        <f>'Step 3.Participant 3'!P$43</f>
        <v/>
      </c>
      <c r="P41" s="314" t="str">
        <f>'Step 3.Participant 3'!Q$43</f>
        <v/>
      </c>
      <c r="Q41" s="314" t="str">
        <f>'Step 3.Participant 3'!R$43</f>
        <v/>
      </c>
      <c r="R41" s="314" t="str">
        <f>'Step 3.Participant 3'!S$43</f>
        <v/>
      </c>
      <c r="S41" s="314" t="str">
        <f>'Step 3.Participant 3'!T$43</f>
        <v/>
      </c>
      <c r="T41" s="314" t="str">
        <f>'Step 3.Participant 3'!U$43</f>
        <v/>
      </c>
      <c r="U41" s="314" t="str">
        <f>'Step 3.Participant 3'!V$43</f>
        <v/>
      </c>
      <c r="V41" s="314" t="str">
        <f>'Step 3.Participant 3'!W$43</f>
        <v/>
      </c>
      <c r="W41" s="314" t="str">
        <f>'Step 3.Participant 3'!X$43</f>
        <v/>
      </c>
      <c r="X41" s="314" t="str">
        <f>'Step 3.Participant 3'!Y$43</f>
        <v/>
      </c>
      <c r="Y41" s="314" t="str">
        <f>'Step 3.Participant 3'!Z$43</f>
        <v/>
      </c>
      <c r="Z41" s="314" t="str">
        <f>'Step 3.Participant 3'!AA$43</f>
        <v/>
      </c>
      <c r="AA41" s="314" t="str">
        <f>'Step 3.Participant 3'!AB$43</f>
        <v/>
      </c>
      <c r="AB41" s="314" t="str">
        <f>'Step 3.Participant 3'!AC$43</f>
        <v/>
      </c>
      <c r="AD41" s="159"/>
      <c r="AE41" s="36"/>
      <c r="AF41" s="36"/>
      <c r="AG41" s="36"/>
      <c r="AH41" s="36"/>
      <c r="AI41" s="36"/>
      <c r="AJ41" s="36"/>
    </row>
    <row r="42" spans="1:36" ht="15">
      <c r="AD42" s="159"/>
      <c r="AE42" s="36"/>
      <c r="AF42" s="36"/>
      <c r="AG42" s="36"/>
      <c r="AH42" s="36"/>
      <c r="AI42" s="36"/>
      <c r="AJ42" s="36"/>
    </row>
    <row r="43" spans="1:36" ht="15.75" thickBot="1"/>
    <row r="44" spans="1:36" ht="15.75" thickBot="1">
      <c r="A44" s="20">
        <v>4</v>
      </c>
      <c r="D44" s="13" t="str">
        <f>'Step 3.Participant 4'!$I$8&amp;"-"&amp;E44</f>
        <v>0-Hours of Support by Shift</v>
      </c>
      <c r="E44" s="309" t="s">
        <v>467</v>
      </c>
      <c r="F44" s="310" t="s">
        <v>42</v>
      </c>
      <c r="G44" s="159"/>
      <c r="H44" s="311" t="str">
        <f>'Step 3.Participant 4'!I$36</f>
        <v>1:1</v>
      </c>
      <c r="I44" s="311" t="str">
        <f>'Step 3.Participant 4'!J$36</f>
        <v>2:1</v>
      </c>
      <c r="J44" s="311" t="str">
        <f>'Step 3.Participant 4'!K$36</f>
        <v/>
      </c>
      <c r="K44" s="311" t="str">
        <f>'Step 3.Participant 4'!L$36</f>
        <v/>
      </c>
      <c r="L44" s="311" t="str">
        <f>'Step 3.Participant 4'!M$36</f>
        <v/>
      </c>
      <c r="M44" s="311" t="str">
        <f>'Step 3.Participant 4'!N$36</f>
        <v/>
      </c>
      <c r="N44" s="311" t="str">
        <f>'Step 3.Participant 4'!O$36</f>
        <v/>
      </c>
      <c r="O44" s="311" t="str">
        <f>'Step 3.Participant 4'!P$36</f>
        <v/>
      </c>
      <c r="P44" s="311" t="str">
        <f>'Step 3.Participant 4'!Q$36</f>
        <v/>
      </c>
      <c r="Q44" s="311" t="str">
        <f>'Step 3.Participant 4'!R$36</f>
        <v/>
      </c>
      <c r="R44" s="311" t="str">
        <f>'Step 3.Participant 4'!S$36</f>
        <v/>
      </c>
      <c r="S44" s="311" t="str">
        <f>'Step 3.Participant 4'!T$36</f>
        <v/>
      </c>
      <c r="T44" s="311" t="str">
        <f>'Step 3.Participant 4'!U$36</f>
        <v/>
      </c>
      <c r="U44" s="311" t="str">
        <f>'Step 3.Participant 4'!V$36</f>
        <v/>
      </c>
      <c r="V44" s="311" t="str">
        <f>'Step 3.Participant 4'!W$36</f>
        <v/>
      </c>
      <c r="W44" s="311" t="str">
        <f>'Step 3.Participant 4'!X$36</f>
        <v/>
      </c>
      <c r="X44" s="311" t="str">
        <f>'Step 3.Participant 4'!Y$36</f>
        <v/>
      </c>
      <c r="Y44" s="311" t="str">
        <f>'Step 3.Participant 4'!Z$36</f>
        <v/>
      </c>
      <c r="Z44" s="311" t="str">
        <f>'Step 3.Participant 4'!AA$36</f>
        <v/>
      </c>
      <c r="AA44" s="311" t="str">
        <f>'Step 3.Participant 4'!AB$36</f>
        <v/>
      </c>
      <c r="AB44" s="311" t="str">
        <f>'Step 3.Participant 4'!AC$36</f>
        <v/>
      </c>
      <c r="AD44" s="159"/>
      <c r="AE44" s="36"/>
      <c r="AF44" s="36"/>
      <c r="AG44" s="36"/>
      <c r="AH44" s="36"/>
      <c r="AI44" s="36"/>
      <c r="AJ44" s="36"/>
    </row>
    <row r="45" spans="1:36" ht="15.75" thickBot="1">
      <c r="D45" s="13" t="str">
        <f>'Step 3.Participant 4'!$I$8&amp;"-"&amp;E45</f>
        <v>0-</v>
      </c>
      <c r="E45" s="177"/>
      <c r="F45" s="178"/>
      <c r="G45" s="36"/>
      <c r="H45" s="314"/>
      <c r="I45" s="314"/>
      <c r="J45" s="314"/>
      <c r="K45" s="314"/>
      <c r="L45" s="314"/>
      <c r="M45" s="314"/>
      <c r="N45" s="314"/>
      <c r="O45" s="314"/>
      <c r="P45" s="314"/>
      <c r="Q45" s="314"/>
      <c r="R45" s="314"/>
      <c r="S45" s="314"/>
      <c r="T45" s="314"/>
      <c r="U45" s="314"/>
      <c r="V45" s="314"/>
      <c r="W45" s="314"/>
      <c r="X45" s="314"/>
      <c r="Y45" s="314"/>
      <c r="Z45" s="314"/>
      <c r="AA45" s="314"/>
      <c r="AB45" s="314"/>
      <c r="AD45" s="159"/>
      <c r="AE45" s="36"/>
      <c r="AF45" s="36"/>
      <c r="AG45" s="36"/>
      <c r="AH45" s="36"/>
      <c r="AI45" s="36"/>
      <c r="AJ45" s="36"/>
    </row>
    <row r="46" spans="1:36" ht="15.75" thickBot="1">
      <c r="D46" s="13" t="str">
        <f>'Step 3.Participant 4'!$I$8&amp;"-"&amp;E46</f>
        <v>0-Mon-Fri (6am-8pm)</v>
      </c>
      <c r="E46" s="313" t="s">
        <v>116</v>
      </c>
      <c r="F46" s="10" t="s">
        <v>37</v>
      </c>
      <c r="G46" s="176"/>
      <c r="H46" s="312">
        <f>'Step 3.Participant 4'!I$38</f>
        <v>0</v>
      </c>
      <c r="I46" s="312">
        <f>'Step 3.Participant 4'!J$38</f>
        <v>0</v>
      </c>
      <c r="J46" s="312" t="str">
        <f>'Step 3.Participant 4'!K$38</f>
        <v/>
      </c>
      <c r="K46" s="312" t="str">
        <f>'Step 3.Participant 4'!L$38</f>
        <v/>
      </c>
      <c r="L46" s="312" t="str">
        <f>'Step 3.Participant 4'!M$38</f>
        <v/>
      </c>
      <c r="M46" s="312" t="str">
        <f>'Step 3.Participant 4'!N$38</f>
        <v/>
      </c>
      <c r="N46" s="312" t="str">
        <f>'Step 3.Participant 4'!O$38</f>
        <v/>
      </c>
      <c r="O46" s="312" t="str">
        <f>'Step 3.Participant 4'!P$38</f>
        <v/>
      </c>
      <c r="P46" s="312" t="str">
        <f>'Step 3.Participant 4'!Q$38</f>
        <v/>
      </c>
      <c r="Q46" s="312" t="str">
        <f>'Step 3.Participant 4'!R$38</f>
        <v/>
      </c>
      <c r="R46" s="312" t="str">
        <f>'Step 3.Participant 4'!S$38</f>
        <v/>
      </c>
      <c r="S46" s="312" t="str">
        <f>'Step 3.Participant 4'!T$38</f>
        <v/>
      </c>
      <c r="T46" s="312" t="str">
        <f>'Step 3.Participant 4'!U$38</f>
        <v/>
      </c>
      <c r="U46" s="312" t="str">
        <f>'Step 3.Participant 4'!V$38</f>
        <v/>
      </c>
      <c r="V46" s="312" t="str">
        <f>'Step 3.Participant 4'!W$38</f>
        <v/>
      </c>
      <c r="W46" s="312" t="str">
        <f>'Step 3.Participant 4'!X$38</f>
        <v/>
      </c>
      <c r="X46" s="312" t="str">
        <f>'Step 3.Participant 4'!Y$38</f>
        <v/>
      </c>
      <c r="Y46" s="312" t="str">
        <f>'Step 3.Participant 4'!Z$38</f>
        <v/>
      </c>
      <c r="Z46" s="312" t="str">
        <f>'Step 3.Participant 4'!AA$38</f>
        <v/>
      </c>
      <c r="AA46" s="312" t="str">
        <f>'Step 3.Participant 4'!AB$38</f>
        <v/>
      </c>
      <c r="AB46" s="312" t="str">
        <f>'Step 3.Participant 4'!AC$38</f>
        <v/>
      </c>
      <c r="AD46" s="159"/>
      <c r="AE46" s="36"/>
      <c r="AF46" s="36"/>
      <c r="AG46" s="36"/>
      <c r="AH46" s="36"/>
      <c r="AI46" s="36"/>
      <c r="AJ46" s="36"/>
    </row>
    <row r="47" spans="1:36" ht="15.75" thickBot="1">
      <c r="D47" s="13" t="str">
        <f>'Step 3.Participant 4'!$I$8&amp;"-"&amp;E47</f>
        <v>0-Mon-Fri (8pm-12am)</v>
      </c>
      <c r="E47" s="313" t="s">
        <v>117</v>
      </c>
      <c r="F47" s="10" t="s">
        <v>37</v>
      </c>
      <c r="G47" s="176"/>
      <c r="H47" s="312">
        <f>'Step 3.Participant 4'!I$39</f>
        <v>0</v>
      </c>
      <c r="I47" s="312">
        <f>'Step 3.Participant 4'!J$39</f>
        <v>0</v>
      </c>
      <c r="J47" s="312" t="str">
        <f>'Step 3.Participant 4'!K$39</f>
        <v/>
      </c>
      <c r="K47" s="312" t="str">
        <f>'Step 3.Participant 4'!L$39</f>
        <v/>
      </c>
      <c r="L47" s="312" t="str">
        <f>'Step 3.Participant 4'!M$39</f>
        <v/>
      </c>
      <c r="M47" s="312" t="str">
        <f>'Step 3.Participant 4'!N$39</f>
        <v/>
      </c>
      <c r="N47" s="312" t="str">
        <f>'Step 3.Participant 4'!O$39</f>
        <v/>
      </c>
      <c r="O47" s="312" t="str">
        <f>'Step 3.Participant 4'!P$39</f>
        <v/>
      </c>
      <c r="P47" s="312" t="str">
        <f>'Step 3.Participant 4'!Q$39</f>
        <v/>
      </c>
      <c r="Q47" s="312" t="str">
        <f>'Step 3.Participant 4'!R$39</f>
        <v/>
      </c>
      <c r="R47" s="312" t="str">
        <f>'Step 3.Participant 4'!S$39</f>
        <v/>
      </c>
      <c r="S47" s="312" t="str">
        <f>'Step 3.Participant 4'!T$39</f>
        <v/>
      </c>
      <c r="T47" s="312" t="str">
        <f>'Step 3.Participant 4'!U$39</f>
        <v/>
      </c>
      <c r="U47" s="312" t="str">
        <f>'Step 3.Participant 4'!V$39</f>
        <v/>
      </c>
      <c r="V47" s="312" t="str">
        <f>'Step 3.Participant 4'!W$39</f>
        <v/>
      </c>
      <c r="W47" s="312" t="str">
        <f>'Step 3.Participant 4'!X$39</f>
        <v/>
      </c>
      <c r="X47" s="312" t="str">
        <f>'Step 3.Participant 4'!Y$39</f>
        <v/>
      </c>
      <c r="Y47" s="312" t="str">
        <f>'Step 3.Participant 4'!Z$39</f>
        <v/>
      </c>
      <c r="Z47" s="312" t="str">
        <f>'Step 3.Participant 4'!AA$39</f>
        <v/>
      </c>
      <c r="AA47" s="312" t="str">
        <f>'Step 3.Participant 4'!AB$39</f>
        <v/>
      </c>
      <c r="AB47" s="312" t="str">
        <f>'Step 3.Participant 4'!AC$39</f>
        <v/>
      </c>
      <c r="AD47" s="159"/>
      <c r="AE47" s="36"/>
      <c r="AF47" s="36"/>
      <c r="AG47" s="36"/>
      <c r="AH47" s="36"/>
      <c r="AI47" s="36"/>
      <c r="AJ47" s="36"/>
    </row>
    <row r="48" spans="1:36" ht="15.75" thickBot="1">
      <c r="D48" s="13" t="str">
        <f>'Step 3.Participant 4'!$I$8&amp;"-"&amp;E48</f>
        <v>0-Saturday</v>
      </c>
      <c r="E48" s="313" t="s">
        <v>118</v>
      </c>
      <c r="F48" s="10" t="s">
        <v>37</v>
      </c>
      <c r="G48" s="176"/>
      <c r="H48" s="312">
        <f>'Step 3.Participant 4'!I$40</f>
        <v>0</v>
      </c>
      <c r="I48" s="312">
        <f>'Step 3.Participant 4'!J$40</f>
        <v>0</v>
      </c>
      <c r="J48" s="312" t="str">
        <f>'Step 3.Participant 4'!K$40</f>
        <v/>
      </c>
      <c r="K48" s="312" t="str">
        <f>'Step 3.Participant 4'!L$40</f>
        <v/>
      </c>
      <c r="L48" s="312" t="str">
        <f>'Step 3.Participant 4'!M$40</f>
        <v/>
      </c>
      <c r="M48" s="312" t="str">
        <f>'Step 3.Participant 4'!N$40</f>
        <v/>
      </c>
      <c r="N48" s="312" t="str">
        <f>'Step 3.Participant 4'!O$40</f>
        <v/>
      </c>
      <c r="O48" s="312" t="str">
        <f>'Step 3.Participant 4'!P$40</f>
        <v/>
      </c>
      <c r="P48" s="312" t="str">
        <f>'Step 3.Participant 4'!Q$40</f>
        <v/>
      </c>
      <c r="Q48" s="312" t="str">
        <f>'Step 3.Participant 4'!R$40</f>
        <v/>
      </c>
      <c r="R48" s="312" t="str">
        <f>'Step 3.Participant 4'!S$40</f>
        <v/>
      </c>
      <c r="S48" s="312" t="str">
        <f>'Step 3.Participant 4'!T$40</f>
        <v/>
      </c>
      <c r="T48" s="312" t="str">
        <f>'Step 3.Participant 4'!U$40</f>
        <v/>
      </c>
      <c r="U48" s="312" t="str">
        <f>'Step 3.Participant 4'!V$40</f>
        <v/>
      </c>
      <c r="V48" s="312" t="str">
        <f>'Step 3.Participant 4'!W$40</f>
        <v/>
      </c>
      <c r="W48" s="312" t="str">
        <f>'Step 3.Participant 4'!X$40</f>
        <v/>
      </c>
      <c r="X48" s="312" t="str">
        <f>'Step 3.Participant 4'!Y$40</f>
        <v/>
      </c>
      <c r="Y48" s="312" t="str">
        <f>'Step 3.Participant 4'!Z$40</f>
        <v/>
      </c>
      <c r="Z48" s="312" t="str">
        <f>'Step 3.Participant 4'!AA$40</f>
        <v/>
      </c>
      <c r="AA48" s="312" t="str">
        <f>'Step 3.Participant 4'!AB$40</f>
        <v/>
      </c>
      <c r="AB48" s="312" t="str">
        <f>'Step 3.Participant 4'!AC$40</f>
        <v/>
      </c>
      <c r="AD48" s="159"/>
      <c r="AE48" s="36"/>
      <c r="AF48" s="36"/>
      <c r="AG48" s="36"/>
      <c r="AH48" s="36"/>
      <c r="AI48" s="36"/>
      <c r="AJ48" s="36"/>
    </row>
    <row r="49" spans="1:36" ht="15.75" thickBot="1">
      <c r="D49" s="13" t="str">
        <f>'Step 3.Participant 4'!$I$8&amp;"-"&amp;E49</f>
        <v>0-Sunday</v>
      </c>
      <c r="E49" s="313" t="s">
        <v>119</v>
      </c>
      <c r="F49" s="10" t="s">
        <v>37</v>
      </c>
      <c r="G49" s="176"/>
      <c r="H49" s="312">
        <f>'Step 3.Participant 4'!I$41</f>
        <v>0</v>
      </c>
      <c r="I49" s="312">
        <f>'Step 3.Participant 4'!J$41</f>
        <v>0</v>
      </c>
      <c r="J49" s="312" t="str">
        <f>'Step 3.Participant 4'!K$41</f>
        <v/>
      </c>
      <c r="K49" s="312" t="str">
        <f>'Step 3.Participant 4'!L$41</f>
        <v/>
      </c>
      <c r="L49" s="312" t="str">
        <f>'Step 3.Participant 4'!M$41</f>
        <v/>
      </c>
      <c r="M49" s="312" t="str">
        <f>'Step 3.Participant 4'!N$41</f>
        <v/>
      </c>
      <c r="N49" s="312" t="str">
        <f>'Step 3.Participant 4'!O$41</f>
        <v/>
      </c>
      <c r="O49" s="312" t="str">
        <f>'Step 3.Participant 4'!P$41</f>
        <v/>
      </c>
      <c r="P49" s="312" t="str">
        <f>'Step 3.Participant 4'!Q$41</f>
        <v/>
      </c>
      <c r="Q49" s="312" t="str">
        <f>'Step 3.Participant 4'!R$41</f>
        <v/>
      </c>
      <c r="R49" s="312" t="str">
        <f>'Step 3.Participant 4'!S$41</f>
        <v/>
      </c>
      <c r="S49" s="312" t="str">
        <f>'Step 3.Participant 4'!T$41</f>
        <v/>
      </c>
      <c r="T49" s="312" t="str">
        <f>'Step 3.Participant 4'!U$41</f>
        <v/>
      </c>
      <c r="U49" s="312" t="str">
        <f>'Step 3.Participant 4'!V$41</f>
        <v/>
      </c>
      <c r="V49" s="312" t="str">
        <f>'Step 3.Participant 4'!W$41</f>
        <v/>
      </c>
      <c r="W49" s="312" t="str">
        <f>'Step 3.Participant 4'!X$41</f>
        <v/>
      </c>
      <c r="X49" s="312" t="str">
        <f>'Step 3.Participant 4'!Y$41</f>
        <v/>
      </c>
      <c r="Y49" s="312" t="str">
        <f>'Step 3.Participant 4'!Z$41</f>
        <v/>
      </c>
      <c r="Z49" s="312" t="str">
        <f>'Step 3.Participant 4'!AA$41</f>
        <v/>
      </c>
      <c r="AA49" s="312" t="str">
        <f>'Step 3.Participant 4'!AB$41</f>
        <v/>
      </c>
      <c r="AB49" s="312" t="str">
        <f>'Step 3.Participant 4'!AC$41</f>
        <v/>
      </c>
      <c r="AD49" s="159"/>
      <c r="AE49" s="36"/>
      <c r="AF49" s="36"/>
      <c r="AG49" s="36"/>
      <c r="AH49" s="36"/>
      <c r="AI49" s="36"/>
      <c r="AJ49" s="36"/>
    </row>
    <row r="50" spans="1:36" ht="15.75" thickBot="1">
      <c r="D50" s="13" t="str">
        <f>'Step 3.Participant 4'!$I$8&amp;"-"&amp;E50</f>
        <v>0-Public holiday</v>
      </c>
      <c r="E50" s="313" t="s">
        <v>120</v>
      </c>
      <c r="F50" s="10" t="s">
        <v>386</v>
      </c>
      <c r="G50" s="176"/>
      <c r="H50" s="314">
        <f>'Step 3.Participant 4'!I$49</f>
        <v>0</v>
      </c>
      <c r="I50" s="314">
        <f>'Step 3.Participant 4'!J$49</f>
        <v>0</v>
      </c>
      <c r="J50" s="314">
        <f>'Step 3.Participant 4'!K$49</f>
        <v>0</v>
      </c>
      <c r="K50" s="314">
        <f>'Step 3.Participant 4'!L$49</f>
        <v>0</v>
      </c>
      <c r="L50" s="314">
        <f>'Step 3.Participant 4'!M$49</f>
        <v>0</v>
      </c>
      <c r="M50" s="314">
        <f>'Step 3.Participant 4'!N$49</f>
        <v>0</v>
      </c>
      <c r="N50" s="314">
        <f>'Step 3.Participant 4'!O$49</f>
        <v>0</v>
      </c>
      <c r="O50" s="314">
        <f>'Step 3.Participant 4'!P$49</f>
        <v>0</v>
      </c>
      <c r="P50" s="314">
        <f>'Step 3.Participant 4'!Q$49</f>
        <v>0</v>
      </c>
      <c r="Q50" s="314">
        <f>'Step 3.Participant 4'!R$49</f>
        <v>0</v>
      </c>
      <c r="R50" s="314">
        <f>'Step 3.Participant 4'!S$49</f>
        <v>0</v>
      </c>
      <c r="S50" s="314">
        <f>'Step 3.Participant 4'!T$49</f>
        <v>0</v>
      </c>
      <c r="T50" s="314">
        <f>'Step 3.Participant 4'!U$49</f>
        <v>0</v>
      </c>
      <c r="U50" s="314">
        <f>'Step 3.Participant 4'!V$49</f>
        <v>0</v>
      </c>
      <c r="V50" s="314">
        <f>'Step 3.Participant 4'!W$49</f>
        <v>0</v>
      </c>
      <c r="W50" s="314">
        <f>'Step 3.Participant 4'!X$49</f>
        <v>0</v>
      </c>
      <c r="X50" s="314">
        <f>'Step 3.Participant 4'!Y$49</f>
        <v>0</v>
      </c>
      <c r="Y50" s="314">
        <f>'Step 3.Participant 4'!Z$49</f>
        <v>0</v>
      </c>
      <c r="Z50" s="314">
        <f>'Step 3.Participant 4'!AA$49</f>
        <v>0</v>
      </c>
      <c r="AA50" s="314">
        <f>'Step 3.Participant 4'!AB$49</f>
        <v>0</v>
      </c>
      <c r="AB50" s="314">
        <f>'Step 3.Participant 4'!AC$49</f>
        <v>0</v>
      </c>
      <c r="AD50" s="159"/>
      <c r="AE50" s="36"/>
      <c r="AF50" s="36"/>
      <c r="AG50" s="36"/>
      <c r="AH50" s="36"/>
      <c r="AI50" s="36"/>
      <c r="AJ50" s="36"/>
    </row>
    <row r="51" spans="1:36" ht="15.75" thickBot="1">
      <c r="D51" s="13" t="str">
        <f>'Step 3.Participant 4'!$I$8&amp;"-"&amp;E51</f>
        <v>0-</v>
      </c>
      <c r="F51" s="178"/>
      <c r="G51" s="36"/>
      <c r="H51" s="315"/>
      <c r="I51" s="315"/>
      <c r="J51" s="315"/>
      <c r="K51" s="315"/>
      <c r="L51" s="315"/>
      <c r="M51" s="315"/>
      <c r="N51" s="315"/>
      <c r="O51" s="315"/>
      <c r="P51" s="315"/>
      <c r="Q51" s="315"/>
      <c r="R51" s="315"/>
      <c r="S51" s="315"/>
      <c r="T51" s="315"/>
      <c r="U51" s="315"/>
      <c r="V51" s="315"/>
      <c r="W51" s="315"/>
      <c r="X51" s="315"/>
      <c r="Y51" s="315"/>
      <c r="Z51" s="315"/>
      <c r="AA51" s="315"/>
      <c r="AB51" s="315"/>
      <c r="AD51" s="159"/>
      <c r="AE51" s="36"/>
      <c r="AF51" s="36"/>
      <c r="AG51" s="36"/>
      <c r="AH51" s="36"/>
      <c r="AI51" s="36"/>
      <c r="AJ51" s="36"/>
    </row>
    <row r="52" spans="1:36" ht="15.75" thickBot="1">
      <c r="D52" s="13" t="str">
        <f>'Step 3.Participant 4'!$I$8&amp;"-"&amp;E52</f>
        <v>0-Irregular supports</v>
      </c>
      <c r="E52" s="313" t="s">
        <v>44</v>
      </c>
      <c r="F52" s="10" t="s">
        <v>386</v>
      </c>
      <c r="G52" s="176"/>
      <c r="H52" s="314">
        <f>'Step 3.Participant 4'!I$50</f>
        <v>0</v>
      </c>
      <c r="I52" s="314">
        <f>'Step 3.Participant 4'!J$50</f>
        <v>0</v>
      </c>
      <c r="J52" s="314">
        <f>'Step 3.Participant 4'!K$50</f>
        <v>0</v>
      </c>
      <c r="K52" s="314">
        <f>'Step 3.Participant 4'!L$50</f>
        <v>0</v>
      </c>
      <c r="L52" s="314">
        <f>'Step 3.Participant 4'!M$50</f>
        <v>0</v>
      </c>
      <c r="M52" s="314">
        <f>'Step 3.Participant 4'!N$50</f>
        <v>0</v>
      </c>
      <c r="N52" s="314">
        <f>'Step 3.Participant 4'!O$50</f>
        <v>0</v>
      </c>
      <c r="O52" s="314">
        <f>'Step 3.Participant 4'!P$50</f>
        <v>0</v>
      </c>
      <c r="P52" s="314">
        <f>'Step 3.Participant 4'!Q$50</f>
        <v>0</v>
      </c>
      <c r="Q52" s="314">
        <f>'Step 3.Participant 4'!R$50</f>
        <v>0</v>
      </c>
      <c r="R52" s="314">
        <f>'Step 3.Participant 4'!S$50</f>
        <v>0</v>
      </c>
      <c r="S52" s="314">
        <f>'Step 3.Participant 4'!T$50</f>
        <v>0</v>
      </c>
      <c r="T52" s="314">
        <f>'Step 3.Participant 4'!U$50</f>
        <v>0</v>
      </c>
      <c r="U52" s="314">
        <f>'Step 3.Participant 4'!V$50</f>
        <v>0</v>
      </c>
      <c r="V52" s="314">
        <f>'Step 3.Participant 4'!W$50</f>
        <v>0</v>
      </c>
      <c r="W52" s="314">
        <f>'Step 3.Participant 4'!X$50</f>
        <v>0</v>
      </c>
      <c r="X52" s="314">
        <f>'Step 3.Participant 4'!Y$50</f>
        <v>0</v>
      </c>
      <c r="Y52" s="314">
        <f>'Step 3.Participant 4'!Z$50</f>
        <v>0</v>
      </c>
      <c r="Z52" s="314">
        <f>'Step 3.Participant 4'!AA$50</f>
        <v>0</v>
      </c>
      <c r="AA52" s="314">
        <f>'Step 3.Participant 4'!AB$50</f>
        <v>0</v>
      </c>
      <c r="AB52" s="314">
        <f>'Step 3.Participant 4'!AC$50</f>
        <v>0</v>
      </c>
      <c r="AD52" s="159"/>
      <c r="AE52" s="36"/>
      <c r="AF52" s="36"/>
      <c r="AG52" s="36"/>
      <c r="AH52" s="36"/>
      <c r="AI52" s="36"/>
      <c r="AJ52" s="36"/>
    </row>
    <row r="53" spans="1:36" ht="15.75" thickBot="1">
      <c r="D53" s="13" t="str">
        <f>'Step 3.Participant 4'!$I$8&amp;"-"&amp;E53</f>
        <v>0-</v>
      </c>
      <c r="F53" s="178"/>
      <c r="G53" s="36"/>
      <c r="H53" s="315"/>
      <c r="I53" s="315"/>
      <c r="J53" s="315"/>
      <c r="K53" s="315"/>
      <c r="L53" s="315"/>
      <c r="M53" s="315"/>
      <c r="N53" s="315"/>
      <c r="O53" s="315"/>
      <c r="P53" s="315"/>
      <c r="Q53" s="315"/>
      <c r="R53" s="315"/>
      <c r="S53" s="315"/>
      <c r="T53" s="315"/>
      <c r="U53" s="315"/>
      <c r="V53" s="315"/>
      <c r="W53" s="315"/>
      <c r="X53" s="315"/>
      <c r="Y53" s="315"/>
      <c r="Z53" s="315"/>
      <c r="AA53" s="315"/>
      <c r="AB53" s="315"/>
      <c r="AD53" s="159"/>
      <c r="AE53" s="36"/>
      <c r="AF53" s="36"/>
      <c r="AG53" s="36"/>
      <c r="AH53" s="36"/>
      <c r="AI53" s="36"/>
      <c r="AJ53" s="36"/>
    </row>
    <row r="54" spans="1:36" ht="15.75" thickBot="1">
      <c r="D54" s="13" t="str">
        <f>'Step 3.Participant 4'!$I$8&amp;"-"&amp;E54</f>
        <v>0-Sleepovers</v>
      </c>
      <c r="E54" s="313" t="s">
        <v>38</v>
      </c>
      <c r="F54" s="10" t="s">
        <v>39</v>
      </c>
      <c r="G54" s="176"/>
      <c r="H54" s="314">
        <f>'Step 3.Participant 4'!I$42</f>
        <v>0</v>
      </c>
      <c r="I54" s="314">
        <f>'Step 3.Participant 4'!J$42</f>
        <v>0</v>
      </c>
      <c r="J54" s="314" t="str">
        <f>'Step 3.Participant 4'!K$42</f>
        <v/>
      </c>
      <c r="K54" s="314" t="str">
        <f>'Step 3.Participant 4'!L$42</f>
        <v/>
      </c>
      <c r="L54" s="314" t="str">
        <f>'Step 3.Participant 4'!M$42</f>
        <v/>
      </c>
      <c r="M54" s="314" t="str">
        <f>'Step 3.Participant 4'!N$42</f>
        <v/>
      </c>
      <c r="N54" s="314" t="str">
        <f>'Step 3.Participant 4'!O$42</f>
        <v/>
      </c>
      <c r="O54" s="314" t="str">
        <f>'Step 3.Participant 4'!P$42</f>
        <v/>
      </c>
      <c r="P54" s="314" t="str">
        <f>'Step 3.Participant 4'!Q$42</f>
        <v/>
      </c>
      <c r="Q54" s="314" t="str">
        <f>'Step 3.Participant 4'!R$42</f>
        <v/>
      </c>
      <c r="R54" s="314" t="str">
        <f>'Step 3.Participant 4'!S$42</f>
        <v/>
      </c>
      <c r="S54" s="314" t="str">
        <f>'Step 3.Participant 4'!T$42</f>
        <v/>
      </c>
      <c r="T54" s="314" t="str">
        <f>'Step 3.Participant 4'!U$42</f>
        <v/>
      </c>
      <c r="U54" s="314" t="str">
        <f>'Step 3.Participant 4'!V$42</f>
        <v/>
      </c>
      <c r="V54" s="314" t="str">
        <f>'Step 3.Participant 4'!W$42</f>
        <v/>
      </c>
      <c r="W54" s="314" t="str">
        <f>'Step 3.Participant 4'!X$42</f>
        <v/>
      </c>
      <c r="X54" s="314" t="str">
        <f>'Step 3.Participant 4'!Y$42</f>
        <v/>
      </c>
      <c r="Y54" s="314" t="str">
        <f>'Step 3.Participant 4'!Z$42</f>
        <v/>
      </c>
      <c r="Z54" s="314" t="str">
        <f>'Step 3.Participant 4'!AA$42</f>
        <v/>
      </c>
      <c r="AA54" s="314" t="str">
        <f>'Step 3.Participant 4'!AB$42</f>
        <v/>
      </c>
      <c r="AB54" s="314" t="str">
        <f>'Step 3.Participant 4'!AC$42</f>
        <v/>
      </c>
      <c r="AD54" s="159"/>
      <c r="AE54" s="36"/>
      <c r="AF54" s="36"/>
      <c r="AG54" s="36"/>
      <c r="AH54" s="36"/>
      <c r="AI54" s="36"/>
      <c r="AJ54" s="36"/>
    </row>
    <row r="55" spans="1:36" ht="15.75" thickBot="1">
      <c r="D55" s="13" t="str">
        <f>'Step 3.Participant 4'!$I$8&amp;"-"&amp;E55</f>
        <v>0-Active (Mon-Fri) overnight shift</v>
      </c>
      <c r="E55" s="313" t="s">
        <v>40</v>
      </c>
      <c r="F55" s="10" t="s">
        <v>37</v>
      </c>
      <c r="G55" s="176"/>
      <c r="H55" s="314">
        <f>'Step 3.Participant 4'!I$43</f>
        <v>0</v>
      </c>
      <c r="I55" s="314">
        <f>'Step 3.Participant 4'!J$43</f>
        <v>0</v>
      </c>
      <c r="J55" s="314" t="str">
        <f>'Step 3.Participant 4'!K$43</f>
        <v/>
      </c>
      <c r="K55" s="314" t="str">
        <f>'Step 3.Participant 4'!L$43</f>
        <v/>
      </c>
      <c r="L55" s="314" t="str">
        <f>'Step 3.Participant 4'!M$43</f>
        <v/>
      </c>
      <c r="M55" s="314" t="str">
        <f>'Step 3.Participant 4'!N$43</f>
        <v/>
      </c>
      <c r="N55" s="314" t="str">
        <f>'Step 3.Participant 4'!O$43</f>
        <v/>
      </c>
      <c r="O55" s="314" t="str">
        <f>'Step 3.Participant 4'!P$43</f>
        <v/>
      </c>
      <c r="P55" s="314" t="str">
        <f>'Step 3.Participant 4'!Q$43</f>
        <v/>
      </c>
      <c r="Q55" s="314" t="str">
        <f>'Step 3.Participant 4'!R$43</f>
        <v/>
      </c>
      <c r="R55" s="314" t="str">
        <f>'Step 3.Participant 4'!S$43</f>
        <v/>
      </c>
      <c r="S55" s="314" t="str">
        <f>'Step 3.Participant 4'!T$43</f>
        <v/>
      </c>
      <c r="T55" s="314" t="str">
        <f>'Step 3.Participant 4'!U$43</f>
        <v/>
      </c>
      <c r="U55" s="314" t="str">
        <f>'Step 3.Participant 4'!V$43</f>
        <v/>
      </c>
      <c r="V55" s="314" t="str">
        <f>'Step 3.Participant 4'!W$43</f>
        <v/>
      </c>
      <c r="W55" s="314" t="str">
        <f>'Step 3.Participant 4'!X$43</f>
        <v/>
      </c>
      <c r="X55" s="314" t="str">
        <f>'Step 3.Participant 4'!Y$43</f>
        <v/>
      </c>
      <c r="Y55" s="314" t="str">
        <f>'Step 3.Participant 4'!Z$43</f>
        <v/>
      </c>
      <c r="Z55" s="314" t="str">
        <f>'Step 3.Participant 4'!AA$43</f>
        <v/>
      </c>
      <c r="AA55" s="314" t="str">
        <f>'Step 3.Participant 4'!AB$43</f>
        <v/>
      </c>
      <c r="AB55" s="314" t="str">
        <f>'Step 3.Participant 4'!AC$43</f>
        <v/>
      </c>
      <c r="AD55" s="159"/>
      <c r="AE55" s="36"/>
      <c r="AF55" s="36"/>
      <c r="AG55" s="36"/>
      <c r="AH55" s="36"/>
      <c r="AI55" s="36"/>
      <c r="AJ55" s="36"/>
    </row>
    <row r="56" spans="1:36" ht="15">
      <c r="AD56" s="159"/>
      <c r="AE56" s="36"/>
      <c r="AF56" s="36"/>
      <c r="AG56" s="36"/>
      <c r="AH56" s="36"/>
      <c r="AI56" s="36"/>
      <c r="AJ56" s="36"/>
    </row>
    <row r="57" spans="1:36" ht="15.75" thickBot="1"/>
    <row r="58" spans="1:36" ht="15.75" thickBot="1">
      <c r="A58" s="20">
        <v>5</v>
      </c>
      <c r="D58" s="13" t="str">
        <f>'Step 3.Participant 5'!$I$8&amp;"-"&amp;E58</f>
        <v>0-Hours of Support by Shift</v>
      </c>
      <c r="E58" s="309" t="s">
        <v>467</v>
      </c>
      <c r="F58" s="310" t="s">
        <v>42</v>
      </c>
      <c r="G58" s="159"/>
      <c r="H58" s="311" t="str">
        <f>'Step 3.Participant 5'!I$36</f>
        <v>1:1</v>
      </c>
      <c r="I58" s="311" t="str">
        <f>'Step 3.Participant 5'!J$36</f>
        <v>2:1</v>
      </c>
      <c r="J58" s="311" t="str">
        <f>'Step 3.Participant 5'!K$36</f>
        <v/>
      </c>
      <c r="K58" s="311" t="str">
        <f>'Step 3.Participant 5'!L$36</f>
        <v/>
      </c>
      <c r="L58" s="311" t="str">
        <f>'Step 3.Participant 5'!M$36</f>
        <v/>
      </c>
      <c r="M58" s="311" t="str">
        <f>'Step 3.Participant 5'!N$36</f>
        <v/>
      </c>
      <c r="N58" s="311" t="str">
        <f>'Step 3.Participant 5'!O$36</f>
        <v/>
      </c>
      <c r="O58" s="311" t="str">
        <f>'Step 3.Participant 5'!P$36</f>
        <v/>
      </c>
      <c r="P58" s="311" t="str">
        <f>'Step 3.Participant 5'!Q$36</f>
        <v/>
      </c>
      <c r="Q58" s="311" t="str">
        <f>'Step 3.Participant 5'!R$36</f>
        <v/>
      </c>
      <c r="R58" s="311" t="str">
        <f>'Step 3.Participant 5'!S$36</f>
        <v/>
      </c>
      <c r="S58" s="311" t="str">
        <f>'Step 3.Participant 5'!T$36</f>
        <v/>
      </c>
      <c r="T58" s="311" t="str">
        <f>'Step 3.Participant 5'!U$36</f>
        <v/>
      </c>
      <c r="U58" s="311" t="str">
        <f>'Step 3.Participant 5'!V$36</f>
        <v/>
      </c>
      <c r="V58" s="311" t="str">
        <f>'Step 3.Participant 5'!W$36</f>
        <v/>
      </c>
      <c r="W58" s="311" t="str">
        <f>'Step 3.Participant 5'!X$36</f>
        <v/>
      </c>
      <c r="X58" s="311" t="str">
        <f>'Step 3.Participant 5'!Y$36</f>
        <v/>
      </c>
      <c r="Y58" s="311" t="str">
        <f>'Step 3.Participant 5'!Z$36</f>
        <v/>
      </c>
      <c r="Z58" s="311" t="str">
        <f>'Step 3.Participant 5'!AA$36</f>
        <v/>
      </c>
      <c r="AA58" s="311" t="str">
        <f>'Step 3.Participant 5'!AB$36</f>
        <v/>
      </c>
      <c r="AB58" s="311" t="str">
        <f>'Step 3.Participant 5'!AC$36</f>
        <v/>
      </c>
      <c r="AD58" s="159"/>
      <c r="AE58" s="36"/>
      <c r="AF58" s="36"/>
      <c r="AG58" s="36"/>
      <c r="AH58" s="36"/>
      <c r="AI58" s="36"/>
      <c r="AJ58" s="36"/>
    </row>
    <row r="59" spans="1:36" ht="15.75" thickBot="1">
      <c r="D59" s="13" t="str">
        <f>'Step 3.Participant 5'!$I$8&amp;"-"&amp;E59</f>
        <v>0-</v>
      </c>
      <c r="E59" s="177"/>
      <c r="F59" s="178"/>
      <c r="G59" s="36"/>
      <c r="H59" s="312"/>
      <c r="I59" s="312"/>
      <c r="J59" s="312"/>
      <c r="K59" s="312"/>
      <c r="L59" s="312"/>
      <c r="M59" s="312"/>
      <c r="N59" s="312"/>
      <c r="O59" s="312"/>
      <c r="P59" s="312"/>
      <c r="Q59" s="312"/>
      <c r="R59" s="312"/>
      <c r="S59" s="312"/>
      <c r="T59" s="312"/>
      <c r="U59" s="312"/>
      <c r="V59" s="312"/>
      <c r="W59" s="312"/>
      <c r="X59" s="312"/>
      <c r="Y59" s="312"/>
      <c r="Z59" s="312"/>
      <c r="AA59" s="312"/>
      <c r="AB59" s="312"/>
      <c r="AD59" s="159"/>
      <c r="AE59" s="36"/>
      <c r="AF59" s="36"/>
      <c r="AG59" s="36"/>
      <c r="AH59" s="36"/>
      <c r="AI59" s="36"/>
      <c r="AJ59" s="36"/>
    </row>
    <row r="60" spans="1:36" ht="15.75" thickBot="1">
      <c r="D60" s="13" t="str">
        <f>'Step 3.Participant 5'!$I$8&amp;"-"&amp;E60</f>
        <v>0-Mon-Fri (6am-8pm)</v>
      </c>
      <c r="E60" s="313" t="s">
        <v>116</v>
      </c>
      <c r="F60" s="10" t="s">
        <v>37</v>
      </c>
      <c r="G60" s="176"/>
      <c r="H60" s="312">
        <f>'Step 3.Participant 5'!I$38</f>
        <v>0</v>
      </c>
      <c r="I60" s="312">
        <f>'Step 3.Participant 5'!J$38</f>
        <v>0</v>
      </c>
      <c r="J60" s="312" t="str">
        <f>'Step 3.Participant 5'!K$38</f>
        <v/>
      </c>
      <c r="K60" s="312" t="str">
        <f>'Step 3.Participant 5'!L$38</f>
        <v/>
      </c>
      <c r="L60" s="312" t="str">
        <f>'Step 3.Participant 5'!M$38</f>
        <v/>
      </c>
      <c r="M60" s="312" t="str">
        <f>'Step 3.Participant 5'!N$38</f>
        <v/>
      </c>
      <c r="N60" s="312" t="str">
        <f>'Step 3.Participant 5'!O$38</f>
        <v/>
      </c>
      <c r="O60" s="312" t="str">
        <f>'Step 3.Participant 5'!P$38</f>
        <v/>
      </c>
      <c r="P60" s="312" t="str">
        <f>'Step 3.Participant 5'!Q$38</f>
        <v/>
      </c>
      <c r="Q60" s="312" t="str">
        <f>'Step 3.Participant 5'!R$38</f>
        <v/>
      </c>
      <c r="R60" s="312" t="str">
        <f>'Step 3.Participant 5'!S$38</f>
        <v/>
      </c>
      <c r="S60" s="312" t="str">
        <f>'Step 3.Participant 5'!T$38</f>
        <v/>
      </c>
      <c r="T60" s="312" t="str">
        <f>'Step 3.Participant 5'!U$38</f>
        <v/>
      </c>
      <c r="U60" s="312" t="str">
        <f>'Step 3.Participant 5'!V$38</f>
        <v/>
      </c>
      <c r="V60" s="312" t="str">
        <f>'Step 3.Participant 5'!W$38</f>
        <v/>
      </c>
      <c r="W60" s="312" t="str">
        <f>'Step 3.Participant 5'!X$38</f>
        <v/>
      </c>
      <c r="X60" s="312" t="str">
        <f>'Step 3.Participant 5'!Y$38</f>
        <v/>
      </c>
      <c r="Y60" s="312" t="str">
        <f>'Step 3.Participant 5'!Z$38</f>
        <v/>
      </c>
      <c r="Z60" s="312" t="str">
        <f>'Step 3.Participant 5'!AA$38</f>
        <v/>
      </c>
      <c r="AA60" s="312" t="str">
        <f>'Step 3.Participant 5'!AB$38</f>
        <v/>
      </c>
      <c r="AB60" s="312" t="str">
        <f>'Step 3.Participant 5'!AC$38</f>
        <v/>
      </c>
      <c r="AD60" s="159"/>
      <c r="AE60" s="36"/>
      <c r="AF60" s="36"/>
      <c r="AG60" s="36"/>
      <c r="AH60" s="36"/>
      <c r="AI60" s="36"/>
      <c r="AJ60" s="36"/>
    </row>
    <row r="61" spans="1:36" ht="15.75" thickBot="1">
      <c r="D61" s="13" t="str">
        <f>'Step 3.Participant 5'!$I$8&amp;"-"&amp;E61</f>
        <v>0-Mon-Fri (8pm-12am)</v>
      </c>
      <c r="E61" s="313" t="s">
        <v>117</v>
      </c>
      <c r="F61" s="10" t="s">
        <v>37</v>
      </c>
      <c r="G61" s="176"/>
      <c r="H61" s="312">
        <f>'Step 3.Participant 5'!I$39</f>
        <v>0</v>
      </c>
      <c r="I61" s="312">
        <f>'Step 3.Participant 5'!J$39</f>
        <v>0</v>
      </c>
      <c r="J61" s="312" t="str">
        <f>'Step 3.Participant 5'!K$39</f>
        <v/>
      </c>
      <c r="K61" s="312" t="str">
        <f>'Step 3.Participant 5'!L$39</f>
        <v/>
      </c>
      <c r="L61" s="312" t="str">
        <f>'Step 3.Participant 5'!M$39</f>
        <v/>
      </c>
      <c r="M61" s="312" t="str">
        <f>'Step 3.Participant 5'!N$39</f>
        <v/>
      </c>
      <c r="N61" s="312" t="str">
        <f>'Step 3.Participant 5'!O$39</f>
        <v/>
      </c>
      <c r="O61" s="312" t="str">
        <f>'Step 3.Participant 5'!P$39</f>
        <v/>
      </c>
      <c r="P61" s="312" t="str">
        <f>'Step 3.Participant 5'!Q$39</f>
        <v/>
      </c>
      <c r="Q61" s="312" t="str">
        <f>'Step 3.Participant 5'!R$39</f>
        <v/>
      </c>
      <c r="R61" s="312" t="str">
        <f>'Step 3.Participant 5'!S$39</f>
        <v/>
      </c>
      <c r="S61" s="312" t="str">
        <f>'Step 3.Participant 5'!T$39</f>
        <v/>
      </c>
      <c r="T61" s="312" t="str">
        <f>'Step 3.Participant 5'!U$39</f>
        <v/>
      </c>
      <c r="U61" s="312" t="str">
        <f>'Step 3.Participant 5'!V$39</f>
        <v/>
      </c>
      <c r="V61" s="312" t="str">
        <f>'Step 3.Participant 5'!W$39</f>
        <v/>
      </c>
      <c r="W61" s="312" t="str">
        <f>'Step 3.Participant 5'!X$39</f>
        <v/>
      </c>
      <c r="X61" s="312" t="str">
        <f>'Step 3.Participant 5'!Y$39</f>
        <v/>
      </c>
      <c r="Y61" s="312" t="str">
        <f>'Step 3.Participant 5'!Z$39</f>
        <v/>
      </c>
      <c r="Z61" s="312" t="str">
        <f>'Step 3.Participant 5'!AA$39</f>
        <v/>
      </c>
      <c r="AA61" s="312" t="str">
        <f>'Step 3.Participant 5'!AB$39</f>
        <v/>
      </c>
      <c r="AB61" s="312" t="str">
        <f>'Step 3.Participant 5'!AC$39</f>
        <v/>
      </c>
      <c r="AD61" s="159"/>
      <c r="AE61" s="36"/>
      <c r="AF61" s="36"/>
      <c r="AG61" s="36"/>
      <c r="AH61" s="36"/>
      <c r="AI61" s="36"/>
      <c r="AJ61" s="36"/>
    </row>
    <row r="62" spans="1:36" ht="15.75" thickBot="1">
      <c r="D62" s="13" t="str">
        <f>'Step 3.Participant 5'!$I$8&amp;"-"&amp;E62</f>
        <v>0-Saturday</v>
      </c>
      <c r="E62" s="313" t="s">
        <v>118</v>
      </c>
      <c r="F62" s="10" t="s">
        <v>37</v>
      </c>
      <c r="G62" s="176"/>
      <c r="H62" s="312">
        <f>'Step 3.Participant 5'!I$40</f>
        <v>0</v>
      </c>
      <c r="I62" s="312">
        <f>'Step 3.Participant 5'!J$40</f>
        <v>0</v>
      </c>
      <c r="J62" s="312" t="str">
        <f>'Step 3.Participant 5'!K$40</f>
        <v/>
      </c>
      <c r="K62" s="312" t="str">
        <f>'Step 3.Participant 5'!L$40</f>
        <v/>
      </c>
      <c r="L62" s="312" t="str">
        <f>'Step 3.Participant 5'!M$40</f>
        <v/>
      </c>
      <c r="M62" s="312" t="str">
        <f>'Step 3.Participant 5'!N$40</f>
        <v/>
      </c>
      <c r="N62" s="312" t="str">
        <f>'Step 3.Participant 5'!O$40</f>
        <v/>
      </c>
      <c r="O62" s="312" t="str">
        <f>'Step 3.Participant 5'!P$40</f>
        <v/>
      </c>
      <c r="P62" s="312" t="str">
        <f>'Step 3.Participant 5'!Q$40</f>
        <v/>
      </c>
      <c r="Q62" s="312" t="str">
        <f>'Step 3.Participant 5'!R$40</f>
        <v/>
      </c>
      <c r="R62" s="312" t="str">
        <f>'Step 3.Participant 5'!S$40</f>
        <v/>
      </c>
      <c r="S62" s="312" t="str">
        <f>'Step 3.Participant 5'!T$40</f>
        <v/>
      </c>
      <c r="T62" s="312" t="str">
        <f>'Step 3.Participant 5'!U$40</f>
        <v/>
      </c>
      <c r="U62" s="312" t="str">
        <f>'Step 3.Participant 5'!V$40</f>
        <v/>
      </c>
      <c r="V62" s="312" t="str">
        <f>'Step 3.Participant 5'!W$40</f>
        <v/>
      </c>
      <c r="W62" s="312" t="str">
        <f>'Step 3.Participant 5'!X$40</f>
        <v/>
      </c>
      <c r="X62" s="312" t="str">
        <f>'Step 3.Participant 5'!Y$40</f>
        <v/>
      </c>
      <c r="Y62" s="312" t="str">
        <f>'Step 3.Participant 5'!Z$40</f>
        <v/>
      </c>
      <c r="Z62" s="312" t="str">
        <f>'Step 3.Participant 5'!AA$40</f>
        <v/>
      </c>
      <c r="AA62" s="312" t="str">
        <f>'Step 3.Participant 5'!AB$40</f>
        <v/>
      </c>
      <c r="AB62" s="312" t="str">
        <f>'Step 3.Participant 5'!AC$40</f>
        <v/>
      </c>
      <c r="AD62" s="159"/>
      <c r="AE62" s="36"/>
      <c r="AF62" s="36"/>
      <c r="AG62" s="36"/>
      <c r="AH62" s="36"/>
      <c r="AI62" s="36"/>
      <c r="AJ62" s="36"/>
    </row>
    <row r="63" spans="1:36" ht="15.75" thickBot="1">
      <c r="D63" s="13" t="str">
        <f>'Step 3.Participant 5'!$I$8&amp;"-"&amp;E63</f>
        <v>0-Sunday</v>
      </c>
      <c r="E63" s="313" t="s">
        <v>119</v>
      </c>
      <c r="F63" s="10" t="s">
        <v>37</v>
      </c>
      <c r="G63" s="176"/>
      <c r="H63" s="312">
        <f>'Step 3.Participant 5'!I$41</f>
        <v>0</v>
      </c>
      <c r="I63" s="312">
        <f>'Step 3.Participant 5'!J$41</f>
        <v>0</v>
      </c>
      <c r="J63" s="312" t="str">
        <f>'Step 3.Participant 5'!K$41</f>
        <v/>
      </c>
      <c r="K63" s="312" t="str">
        <f>'Step 3.Participant 5'!L$41</f>
        <v/>
      </c>
      <c r="L63" s="312" t="str">
        <f>'Step 3.Participant 5'!M$41</f>
        <v/>
      </c>
      <c r="M63" s="312" t="str">
        <f>'Step 3.Participant 5'!N$41</f>
        <v/>
      </c>
      <c r="N63" s="312" t="str">
        <f>'Step 3.Participant 5'!O$41</f>
        <v/>
      </c>
      <c r="O63" s="312" t="str">
        <f>'Step 3.Participant 5'!P$41</f>
        <v/>
      </c>
      <c r="P63" s="312" t="str">
        <f>'Step 3.Participant 5'!Q$41</f>
        <v/>
      </c>
      <c r="Q63" s="312" t="str">
        <f>'Step 3.Participant 5'!R$41</f>
        <v/>
      </c>
      <c r="R63" s="312" t="str">
        <f>'Step 3.Participant 5'!S$41</f>
        <v/>
      </c>
      <c r="S63" s="312" t="str">
        <f>'Step 3.Participant 5'!T$41</f>
        <v/>
      </c>
      <c r="T63" s="312" t="str">
        <f>'Step 3.Participant 5'!U$41</f>
        <v/>
      </c>
      <c r="U63" s="312" t="str">
        <f>'Step 3.Participant 5'!V$41</f>
        <v/>
      </c>
      <c r="V63" s="312" t="str">
        <f>'Step 3.Participant 5'!W$41</f>
        <v/>
      </c>
      <c r="W63" s="312" t="str">
        <f>'Step 3.Participant 5'!X$41</f>
        <v/>
      </c>
      <c r="X63" s="312" t="str">
        <f>'Step 3.Participant 5'!Y$41</f>
        <v/>
      </c>
      <c r="Y63" s="312" t="str">
        <f>'Step 3.Participant 5'!Z$41</f>
        <v/>
      </c>
      <c r="Z63" s="312" t="str">
        <f>'Step 3.Participant 5'!AA$41</f>
        <v/>
      </c>
      <c r="AA63" s="312" t="str">
        <f>'Step 3.Participant 5'!AB$41</f>
        <v/>
      </c>
      <c r="AB63" s="312" t="str">
        <f>'Step 3.Participant 5'!AC$41</f>
        <v/>
      </c>
      <c r="AD63" s="159"/>
      <c r="AE63" s="36"/>
      <c r="AF63" s="36"/>
      <c r="AG63" s="36"/>
      <c r="AH63" s="36"/>
      <c r="AI63" s="36"/>
      <c r="AJ63" s="36"/>
    </row>
    <row r="64" spans="1:36" ht="15.75" thickBot="1">
      <c r="D64" s="13" t="str">
        <f>'Step 3.Participant 5'!$I$8&amp;"-"&amp;E64</f>
        <v>0-Public holiday</v>
      </c>
      <c r="E64" s="313" t="s">
        <v>120</v>
      </c>
      <c r="F64" s="10" t="s">
        <v>386</v>
      </c>
      <c r="G64" s="176"/>
      <c r="H64" s="314">
        <f>'Step 3.Participant 5'!I$49</f>
        <v>0</v>
      </c>
      <c r="I64" s="314">
        <f>'Step 3.Participant 5'!J$49</f>
        <v>0</v>
      </c>
      <c r="J64" s="314">
        <f>'Step 3.Participant 5'!K$49</f>
        <v>0</v>
      </c>
      <c r="K64" s="314">
        <f>'Step 3.Participant 5'!L$49</f>
        <v>0</v>
      </c>
      <c r="L64" s="314">
        <f>'Step 3.Participant 5'!M$49</f>
        <v>0</v>
      </c>
      <c r="M64" s="314">
        <f>'Step 3.Participant 5'!N$49</f>
        <v>0</v>
      </c>
      <c r="N64" s="314">
        <f>'Step 3.Participant 5'!O$49</f>
        <v>0</v>
      </c>
      <c r="O64" s="314">
        <f>'Step 3.Participant 5'!P$49</f>
        <v>0</v>
      </c>
      <c r="P64" s="314">
        <f>'Step 3.Participant 5'!Q$49</f>
        <v>0</v>
      </c>
      <c r="Q64" s="314">
        <f>'Step 3.Participant 5'!R$49</f>
        <v>0</v>
      </c>
      <c r="R64" s="314">
        <f>'Step 3.Participant 5'!S$49</f>
        <v>0</v>
      </c>
      <c r="S64" s="314">
        <f>'Step 3.Participant 5'!T$49</f>
        <v>0</v>
      </c>
      <c r="T64" s="314">
        <f>'Step 3.Participant 5'!U$49</f>
        <v>0</v>
      </c>
      <c r="U64" s="314">
        <f>'Step 3.Participant 5'!V$49</f>
        <v>0</v>
      </c>
      <c r="V64" s="314">
        <f>'Step 3.Participant 5'!W$49</f>
        <v>0</v>
      </c>
      <c r="W64" s="314">
        <f>'Step 3.Participant 5'!X$49</f>
        <v>0</v>
      </c>
      <c r="X64" s="314">
        <f>'Step 3.Participant 5'!Y$49</f>
        <v>0</v>
      </c>
      <c r="Y64" s="314">
        <f>'Step 3.Participant 5'!Z$49</f>
        <v>0</v>
      </c>
      <c r="Z64" s="314">
        <f>'Step 3.Participant 5'!AA$49</f>
        <v>0</v>
      </c>
      <c r="AA64" s="314">
        <f>'Step 3.Participant 5'!AB$49</f>
        <v>0</v>
      </c>
      <c r="AB64" s="314">
        <f>'Step 3.Participant 5'!AC$49</f>
        <v>0</v>
      </c>
      <c r="AD64" s="159"/>
      <c r="AE64" s="36"/>
      <c r="AF64" s="36"/>
      <c r="AG64" s="36"/>
      <c r="AH64" s="36"/>
      <c r="AI64" s="36"/>
      <c r="AJ64" s="36"/>
    </row>
    <row r="65" spans="1:36" ht="15" customHeight="1" thickBot="1">
      <c r="D65" s="13" t="str">
        <f>'Step 3.Participant 5'!$I$8&amp;"-"&amp;E65</f>
        <v>0-</v>
      </c>
      <c r="F65" s="178"/>
      <c r="G65" s="36"/>
      <c r="H65" s="315"/>
      <c r="I65" s="315"/>
      <c r="J65" s="315"/>
      <c r="K65" s="315"/>
      <c r="L65" s="315"/>
      <c r="M65" s="315"/>
      <c r="N65" s="315"/>
      <c r="O65" s="315"/>
      <c r="P65" s="315"/>
      <c r="Q65" s="315"/>
      <c r="R65" s="315"/>
      <c r="S65" s="315"/>
      <c r="T65" s="315"/>
      <c r="U65" s="315"/>
      <c r="V65" s="315"/>
      <c r="W65" s="315"/>
      <c r="X65" s="315"/>
      <c r="Y65" s="315"/>
      <c r="Z65" s="315"/>
      <c r="AA65" s="315"/>
      <c r="AB65" s="315"/>
      <c r="AD65" s="159"/>
      <c r="AE65" s="36"/>
      <c r="AF65" s="36"/>
      <c r="AG65" s="36"/>
      <c r="AH65" s="36"/>
      <c r="AI65" s="36"/>
      <c r="AJ65" s="36"/>
    </row>
    <row r="66" spans="1:36" ht="15" customHeight="1" thickBot="1">
      <c r="D66" s="13" t="str">
        <f>'Step 3.Participant 5'!$I$8&amp;"-"&amp;E66</f>
        <v>0-Irregular supports</v>
      </c>
      <c r="E66" s="313" t="s">
        <v>44</v>
      </c>
      <c r="F66" s="10" t="s">
        <v>386</v>
      </c>
      <c r="G66" s="176"/>
      <c r="H66" s="314">
        <f>'Step 3.Participant 5'!I$50</f>
        <v>0</v>
      </c>
      <c r="I66" s="314">
        <f>'Step 3.Participant 5'!J$50</f>
        <v>0</v>
      </c>
      <c r="J66" s="314">
        <f>'Step 3.Participant 5'!K$50</f>
        <v>0</v>
      </c>
      <c r="K66" s="314">
        <f>'Step 3.Participant 5'!L$50</f>
        <v>0</v>
      </c>
      <c r="L66" s="314">
        <f>'Step 3.Participant 5'!M$50</f>
        <v>0</v>
      </c>
      <c r="M66" s="314">
        <f>'Step 3.Participant 5'!N$50</f>
        <v>0</v>
      </c>
      <c r="N66" s="314">
        <f>'Step 3.Participant 5'!O$50</f>
        <v>0</v>
      </c>
      <c r="O66" s="314">
        <f>'Step 3.Participant 5'!P$50</f>
        <v>0</v>
      </c>
      <c r="P66" s="314">
        <f>'Step 3.Participant 5'!Q$50</f>
        <v>0</v>
      </c>
      <c r="Q66" s="314">
        <f>'Step 3.Participant 5'!R$50</f>
        <v>0</v>
      </c>
      <c r="R66" s="314">
        <f>'Step 3.Participant 5'!S$50</f>
        <v>0</v>
      </c>
      <c r="S66" s="314">
        <f>'Step 3.Participant 5'!T$50</f>
        <v>0</v>
      </c>
      <c r="T66" s="314">
        <f>'Step 3.Participant 5'!U$50</f>
        <v>0</v>
      </c>
      <c r="U66" s="314">
        <f>'Step 3.Participant 5'!V$50</f>
        <v>0</v>
      </c>
      <c r="V66" s="314">
        <f>'Step 3.Participant 5'!W$50</f>
        <v>0</v>
      </c>
      <c r="W66" s="314">
        <f>'Step 3.Participant 5'!X$50</f>
        <v>0</v>
      </c>
      <c r="X66" s="314">
        <f>'Step 3.Participant 5'!Y$50</f>
        <v>0</v>
      </c>
      <c r="Y66" s="314">
        <f>'Step 3.Participant 5'!Z$50</f>
        <v>0</v>
      </c>
      <c r="Z66" s="314">
        <f>'Step 3.Participant 5'!AA$50</f>
        <v>0</v>
      </c>
      <c r="AA66" s="314">
        <f>'Step 3.Participant 5'!AB$50</f>
        <v>0</v>
      </c>
      <c r="AB66" s="314">
        <f>'Step 3.Participant 5'!AC$50</f>
        <v>0</v>
      </c>
      <c r="AD66" s="159"/>
      <c r="AE66" s="36"/>
      <c r="AF66" s="36"/>
      <c r="AG66" s="36"/>
      <c r="AH66" s="36"/>
      <c r="AI66" s="36"/>
      <c r="AJ66" s="36"/>
    </row>
    <row r="67" spans="1:36" ht="15" customHeight="1" thickBot="1">
      <c r="D67" s="13" t="str">
        <f>'Step 3.Participant 5'!$I$8&amp;"-"&amp;E67</f>
        <v>0-</v>
      </c>
      <c r="F67" s="178"/>
      <c r="G67" s="36"/>
      <c r="H67" s="315"/>
      <c r="I67" s="315"/>
      <c r="J67" s="315"/>
      <c r="K67" s="315"/>
      <c r="L67" s="315"/>
      <c r="M67" s="315"/>
      <c r="N67" s="315"/>
      <c r="O67" s="315"/>
      <c r="P67" s="315"/>
      <c r="Q67" s="315"/>
      <c r="R67" s="315"/>
      <c r="S67" s="315"/>
      <c r="T67" s="315"/>
      <c r="U67" s="315"/>
      <c r="V67" s="315"/>
      <c r="W67" s="315"/>
      <c r="X67" s="315"/>
      <c r="Y67" s="315"/>
      <c r="Z67" s="315"/>
      <c r="AA67" s="315"/>
      <c r="AB67" s="315"/>
      <c r="AD67" s="159"/>
      <c r="AE67" s="36"/>
      <c r="AF67" s="36"/>
      <c r="AG67" s="36"/>
      <c r="AH67" s="36"/>
      <c r="AI67" s="36"/>
      <c r="AJ67" s="36"/>
    </row>
    <row r="68" spans="1:36" ht="15" customHeight="1" thickBot="1">
      <c r="D68" s="13" t="str">
        <f>'Step 3.Participant 5'!$I$8&amp;"-"&amp;E68</f>
        <v>0-Sleepovers</v>
      </c>
      <c r="E68" s="313" t="s">
        <v>38</v>
      </c>
      <c r="F68" s="10" t="s">
        <v>39</v>
      </c>
      <c r="G68" s="176"/>
      <c r="H68" s="314">
        <f>'Step 3.Participant 5'!I$42</f>
        <v>0</v>
      </c>
      <c r="I68" s="314">
        <f>'Step 3.Participant 5'!J$42</f>
        <v>0</v>
      </c>
      <c r="J68" s="314" t="str">
        <f>'Step 3.Participant 5'!K$42</f>
        <v/>
      </c>
      <c r="K68" s="314" t="str">
        <f>'Step 3.Participant 5'!L$42</f>
        <v/>
      </c>
      <c r="L68" s="314" t="str">
        <f>'Step 3.Participant 5'!M$42</f>
        <v/>
      </c>
      <c r="M68" s="314" t="str">
        <f>'Step 3.Participant 5'!N$42</f>
        <v/>
      </c>
      <c r="N68" s="314" t="str">
        <f>'Step 3.Participant 5'!O$42</f>
        <v/>
      </c>
      <c r="O68" s="314" t="str">
        <f>'Step 3.Participant 5'!P$42</f>
        <v/>
      </c>
      <c r="P68" s="314" t="str">
        <f>'Step 3.Participant 5'!Q$42</f>
        <v/>
      </c>
      <c r="Q68" s="314" t="str">
        <f>'Step 3.Participant 5'!R$42</f>
        <v/>
      </c>
      <c r="R68" s="314" t="str">
        <f>'Step 3.Participant 5'!S$42</f>
        <v/>
      </c>
      <c r="S68" s="314" t="str">
        <f>'Step 3.Participant 5'!T$42</f>
        <v/>
      </c>
      <c r="T68" s="314" t="str">
        <f>'Step 3.Participant 5'!U$42</f>
        <v/>
      </c>
      <c r="U68" s="314" t="str">
        <f>'Step 3.Participant 5'!V$42</f>
        <v/>
      </c>
      <c r="V68" s="314" t="str">
        <f>'Step 3.Participant 5'!W$42</f>
        <v/>
      </c>
      <c r="W68" s="314" t="str">
        <f>'Step 3.Participant 5'!X$42</f>
        <v/>
      </c>
      <c r="X68" s="314" t="str">
        <f>'Step 3.Participant 5'!Y$42</f>
        <v/>
      </c>
      <c r="Y68" s="314" t="str">
        <f>'Step 3.Participant 5'!Z$42</f>
        <v/>
      </c>
      <c r="Z68" s="314" t="str">
        <f>'Step 3.Participant 5'!AA$42</f>
        <v/>
      </c>
      <c r="AA68" s="314" t="str">
        <f>'Step 3.Participant 5'!AB$42</f>
        <v/>
      </c>
      <c r="AB68" s="314" t="str">
        <f>'Step 3.Participant 5'!AC$42</f>
        <v/>
      </c>
      <c r="AD68" s="159"/>
      <c r="AE68" s="36"/>
      <c r="AF68" s="36"/>
      <c r="AG68" s="36"/>
      <c r="AH68" s="36"/>
      <c r="AI68" s="36"/>
      <c r="AJ68" s="36"/>
    </row>
    <row r="69" spans="1:36" ht="15" customHeight="1" thickBot="1">
      <c r="D69" s="13" t="str">
        <f>'Step 3.Participant 5'!$I$8&amp;"-"&amp;E69</f>
        <v>0-Active (Mon-Fri) overnight shift</v>
      </c>
      <c r="E69" s="313" t="s">
        <v>40</v>
      </c>
      <c r="F69" s="10" t="s">
        <v>37</v>
      </c>
      <c r="G69" s="176"/>
      <c r="H69" s="314">
        <f>'Step 3.Participant 5'!I$43</f>
        <v>0</v>
      </c>
      <c r="I69" s="314">
        <f>'Step 3.Participant 5'!J$43</f>
        <v>0</v>
      </c>
      <c r="J69" s="314" t="str">
        <f>'Step 3.Participant 5'!K$43</f>
        <v/>
      </c>
      <c r="K69" s="314" t="str">
        <f>'Step 3.Participant 5'!L$43</f>
        <v/>
      </c>
      <c r="L69" s="314" t="str">
        <f>'Step 3.Participant 5'!M$43</f>
        <v/>
      </c>
      <c r="M69" s="314" t="str">
        <f>'Step 3.Participant 5'!N$43</f>
        <v/>
      </c>
      <c r="N69" s="314" t="str">
        <f>'Step 3.Participant 5'!O$43</f>
        <v/>
      </c>
      <c r="O69" s="314" t="str">
        <f>'Step 3.Participant 5'!P$43</f>
        <v/>
      </c>
      <c r="P69" s="314" t="str">
        <f>'Step 3.Participant 5'!Q$43</f>
        <v/>
      </c>
      <c r="Q69" s="314" t="str">
        <f>'Step 3.Participant 5'!R$43</f>
        <v/>
      </c>
      <c r="R69" s="314" t="str">
        <f>'Step 3.Participant 5'!S$43</f>
        <v/>
      </c>
      <c r="S69" s="314" t="str">
        <f>'Step 3.Participant 5'!T$43</f>
        <v/>
      </c>
      <c r="T69" s="314" t="str">
        <f>'Step 3.Participant 5'!U$43</f>
        <v/>
      </c>
      <c r="U69" s="314" t="str">
        <f>'Step 3.Participant 5'!V$43</f>
        <v/>
      </c>
      <c r="V69" s="314" t="str">
        <f>'Step 3.Participant 5'!W$43</f>
        <v/>
      </c>
      <c r="W69" s="314" t="str">
        <f>'Step 3.Participant 5'!X$43</f>
        <v/>
      </c>
      <c r="X69" s="314" t="str">
        <f>'Step 3.Participant 5'!Y$43</f>
        <v/>
      </c>
      <c r="Y69" s="314" t="str">
        <f>'Step 3.Participant 5'!Z$43</f>
        <v/>
      </c>
      <c r="Z69" s="314" t="str">
        <f>'Step 3.Participant 5'!AA$43</f>
        <v/>
      </c>
      <c r="AA69" s="314" t="str">
        <f>'Step 3.Participant 5'!AB$43</f>
        <v/>
      </c>
      <c r="AB69" s="314" t="str">
        <f>'Step 3.Participant 5'!AC$43</f>
        <v/>
      </c>
      <c r="AD69" s="159"/>
      <c r="AE69" s="36"/>
      <c r="AF69" s="36"/>
      <c r="AG69" s="36"/>
      <c r="AH69" s="36"/>
      <c r="AI69" s="36"/>
      <c r="AJ69" s="36"/>
    </row>
    <row r="70" spans="1:36" ht="15" customHeight="1">
      <c r="AD70" s="159"/>
      <c r="AE70" s="36"/>
      <c r="AF70" s="36"/>
      <c r="AG70" s="36"/>
      <c r="AH70" s="36"/>
      <c r="AI70" s="36"/>
      <c r="AJ70" s="36"/>
    </row>
    <row r="71" spans="1:36" ht="15" customHeight="1" thickBot="1"/>
    <row r="72" spans="1:36" ht="15" customHeight="1" thickBot="1">
      <c r="A72" s="20">
        <v>6</v>
      </c>
      <c r="D72" s="13" t="str">
        <f>'Step 3.Participant 6'!$I$8&amp;"-"&amp;E72</f>
        <v>0-Hours of Support by Shift</v>
      </c>
      <c r="E72" s="309" t="s">
        <v>467</v>
      </c>
      <c r="F72" s="310" t="s">
        <v>42</v>
      </c>
      <c r="G72" s="159"/>
      <c r="H72" s="311" t="str">
        <f>'Step 3.Participant 6'!I$36</f>
        <v>1:1</v>
      </c>
      <c r="I72" s="311" t="str">
        <f>'Step 3.Participant 6'!J$36</f>
        <v>2:1</v>
      </c>
      <c r="J72" s="311" t="str">
        <f>'Step 3.Participant 6'!K$36</f>
        <v/>
      </c>
      <c r="K72" s="311" t="str">
        <f>'Step 3.Participant 6'!L$36</f>
        <v/>
      </c>
      <c r="L72" s="311" t="str">
        <f>'Step 3.Participant 6'!M$36</f>
        <v/>
      </c>
      <c r="M72" s="311" t="str">
        <f>'Step 3.Participant 6'!N$36</f>
        <v/>
      </c>
      <c r="N72" s="311" t="str">
        <f>'Step 3.Participant 6'!O$36</f>
        <v/>
      </c>
      <c r="O72" s="311" t="str">
        <f>'Step 3.Participant 6'!P$36</f>
        <v/>
      </c>
      <c r="P72" s="311" t="str">
        <f>'Step 3.Participant 6'!Q$36</f>
        <v/>
      </c>
      <c r="Q72" s="311" t="str">
        <f>'Step 3.Participant 6'!R$36</f>
        <v/>
      </c>
      <c r="R72" s="311" t="str">
        <f>'Step 3.Participant 6'!S$36</f>
        <v/>
      </c>
      <c r="S72" s="311" t="str">
        <f>'Step 3.Participant 6'!T$36</f>
        <v/>
      </c>
      <c r="T72" s="311" t="str">
        <f>'Step 3.Participant 6'!U$36</f>
        <v/>
      </c>
      <c r="U72" s="311" t="str">
        <f>'Step 3.Participant 6'!V$36</f>
        <v/>
      </c>
      <c r="V72" s="311" t="str">
        <f>'Step 3.Participant 6'!W$36</f>
        <v/>
      </c>
      <c r="W72" s="311" t="str">
        <f>'Step 3.Participant 6'!X$36</f>
        <v/>
      </c>
      <c r="X72" s="311" t="str">
        <f>'Step 3.Participant 6'!Y$36</f>
        <v/>
      </c>
      <c r="Y72" s="311" t="str">
        <f>'Step 3.Participant 6'!Z$36</f>
        <v/>
      </c>
      <c r="Z72" s="311" t="str">
        <f>'Step 3.Participant 6'!AA$36</f>
        <v/>
      </c>
      <c r="AA72" s="311" t="str">
        <f>'Step 3.Participant 6'!AB$36</f>
        <v/>
      </c>
      <c r="AB72" s="311" t="str">
        <f>'Step 3.Participant 6'!AC$36</f>
        <v/>
      </c>
      <c r="AD72" s="159"/>
      <c r="AE72" s="36"/>
      <c r="AF72" s="36"/>
      <c r="AG72" s="36"/>
      <c r="AH72" s="36"/>
      <c r="AI72" s="36"/>
      <c r="AJ72" s="36"/>
    </row>
    <row r="73" spans="1:36" ht="15" customHeight="1" thickBot="1">
      <c r="D73" s="13" t="str">
        <f>'Step 3.Participant 6'!$I$8&amp;"-"&amp;E73</f>
        <v>0-</v>
      </c>
      <c r="E73" s="177"/>
      <c r="F73" s="178"/>
      <c r="G73" s="36"/>
      <c r="H73" s="312"/>
      <c r="I73" s="312"/>
      <c r="J73" s="312"/>
      <c r="K73" s="312"/>
      <c r="L73" s="312"/>
      <c r="M73" s="312"/>
      <c r="N73" s="312"/>
      <c r="O73" s="312"/>
      <c r="P73" s="312"/>
      <c r="Q73" s="312"/>
      <c r="R73" s="312"/>
      <c r="S73" s="312"/>
      <c r="T73" s="312"/>
      <c r="U73" s="312"/>
      <c r="V73" s="312"/>
      <c r="W73" s="312"/>
      <c r="X73" s="312"/>
      <c r="Y73" s="312"/>
      <c r="Z73" s="312"/>
      <c r="AA73" s="312"/>
      <c r="AB73" s="312"/>
      <c r="AD73" s="159"/>
      <c r="AE73" s="36"/>
      <c r="AF73" s="36"/>
      <c r="AG73" s="36"/>
      <c r="AH73" s="36"/>
      <c r="AI73" s="36"/>
      <c r="AJ73" s="36"/>
    </row>
    <row r="74" spans="1:36" ht="15" customHeight="1" thickBot="1">
      <c r="D74" s="13" t="str">
        <f>'Step 3.Participant 6'!$I$8&amp;"-"&amp;E74</f>
        <v>0-Mon-Fri (6am-8pm)</v>
      </c>
      <c r="E74" s="313" t="s">
        <v>116</v>
      </c>
      <c r="F74" s="10" t="s">
        <v>37</v>
      </c>
      <c r="G74" s="176"/>
      <c r="H74" s="312">
        <f>'Step 3.Participant 6'!I$38</f>
        <v>0</v>
      </c>
      <c r="I74" s="312">
        <f>'Step 3.Participant 6'!J$38</f>
        <v>0</v>
      </c>
      <c r="J74" s="312" t="str">
        <f>'Step 3.Participant 6'!K$38</f>
        <v/>
      </c>
      <c r="K74" s="312" t="str">
        <f>'Step 3.Participant 6'!L$38</f>
        <v/>
      </c>
      <c r="L74" s="312" t="str">
        <f>'Step 3.Participant 6'!M$38</f>
        <v/>
      </c>
      <c r="M74" s="312" t="str">
        <f>'Step 3.Participant 6'!N$38</f>
        <v/>
      </c>
      <c r="N74" s="312" t="str">
        <f>'Step 3.Participant 6'!O$38</f>
        <v/>
      </c>
      <c r="O74" s="312" t="str">
        <f>'Step 3.Participant 6'!P$38</f>
        <v/>
      </c>
      <c r="P74" s="312" t="str">
        <f>'Step 3.Participant 6'!Q$38</f>
        <v/>
      </c>
      <c r="Q74" s="312" t="str">
        <f>'Step 3.Participant 6'!R$38</f>
        <v/>
      </c>
      <c r="R74" s="312" t="str">
        <f>'Step 3.Participant 6'!S$38</f>
        <v/>
      </c>
      <c r="S74" s="312" t="str">
        <f>'Step 3.Participant 6'!T$38</f>
        <v/>
      </c>
      <c r="T74" s="312" t="str">
        <f>'Step 3.Participant 6'!U$38</f>
        <v/>
      </c>
      <c r="U74" s="312" t="str">
        <f>'Step 3.Participant 6'!V$38</f>
        <v/>
      </c>
      <c r="V74" s="312" t="str">
        <f>'Step 3.Participant 6'!W$38</f>
        <v/>
      </c>
      <c r="W74" s="312" t="str">
        <f>'Step 3.Participant 6'!X$38</f>
        <v/>
      </c>
      <c r="X74" s="312" t="str">
        <f>'Step 3.Participant 6'!Y$38</f>
        <v/>
      </c>
      <c r="Y74" s="312" t="str">
        <f>'Step 3.Participant 6'!Z$38</f>
        <v/>
      </c>
      <c r="Z74" s="312" t="str">
        <f>'Step 3.Participant 6'!AA$38</f>
        <v/>
      </c>
      <c r="AA74" s="312" t="str">
        <f>'Step 3.Participant 6'!AB$38</f>
        <v/>
      </c>
      <c r="AB74" s="312" t="str">
        <f>'Step 3.Participant 6'!AC$38</f>
        <v/>
      </c>
      <c r="AD74" s="159"/>
      <c r="AE74" s="36"/>
      <c r="AF74" s="36"/>
      <c r="AG74" s="36"/>
      <c r="AH74" s="36"/>
      <c r="AI74" s="36"/>
      <c r="AJ74" s="36"/>
    </row>
    <row r="75" spans="1:36" ht="15" customHeight="1" thickBot="1">
      <c r="D75" s="13" t="str">
        <f>'Step 3.Participant 6'!$I$8&amp;"-"&amp;E75</f>
        <v>0-Mon-Fri (8pm-12am)</v>
      </c>
      <c r="E75" s="313" t="s">
        <v>117</v>
      </c>
      <c r="F75" s="10" t="s">
        <v>37</v>
      </c>
      <c r="G75" s="176"/>
      <c r="H75" s="312">
        <f>'Step 3.Participant 6'!I$39</f>
        <v>0</v>
      </c>
      <c r="I75" s="312">
        <f>'Step 3.Participant 6'!J$39</f>
        <v>0</v>
      </c>
      <c r="J75" s="312" t="str">
        <f>'Step 3.Participant 6'!K$39</f>
        <v/>
      </c>
      <c r="K75" s="312" t="str">
        <f>'Step 3.Participant 6'!L$39</f>
        <v/>
      </c>
      <c r="L75" s="312" t="str">
        <f>'Step 3.Participant 6'!M$39</f>
        <v/>
      </c>
      <c r="M75" s="312" t="str">
        <f>'Step 3.Participant 6'!N$39</f>
        <v/>
      </c>
      <c r="N75" s="312" t="str">
        <f>'Step 3.Participant 6'!O$39</f>
        <v/>
      </c>
      <c r="O75" s="312" t="str">
        <f>'Step 3.Participant 6'!P$39</f>
        <v/>
      </c>
      <c r="P75" s="312" t="str">
        <f>'Step 3.Participant 6'!Q$39</f>
        <v/>
      </c>
      <c r="Q75" s="312" t="str">
        <f>'Step 3.Participant 6'!R$39</f>
        <v/>
      </c>
      <c r="R75" s="312" t="str">
        <f>'Step 3.Participant 6'!S$39</f>
        <v/>
      </c>
      <c r="S75" s="312" t="str">
        <f>'Step 3.Participant 6'!T$39</f>
        <v/>
      </c>
      <c r="T75" s="312" t="str">
        <f>'Step 3.Participant 6'!U$39</f>
        <v/>
      </c>
      <c r="U75" s="312" t="str">
        <f>'Step 3.Participant 6'!V$39</f>
        <v/>
      </c>
      <c r="V75" s="312" t="str">
        <f>'Step 3.Participant 6'!W$39</f>
        <v/>
      </c>
      <c r="W75" s="312" t="str">
        <f>'Step 3.Participant 6'!X$39</f>
        <v/>
      </c>
      <c r="X75" s="312" t="str">
        <f>'Step 3.Participant 6'!Y$39</f>
        <v/>
      </c>
      <c r="Y75" s="312" t="str">
        <f>'Step 3.Participant 6'!Z$39</f>
        <v/>
      </c>
      <c r="Z75" s="312" t="str">
        <f>'Step 3.Participant 6'!AA$39</f>
        <v/>
      </c>
      <c r="AA75" s="312" t="str">
        <f>'Step 3.Participant 6'!AB$39</f>
        <v/>
      </c>
      <c r="AB75" s="312" t="str">
        <f>'Step 3.Participant 6'!AC$39</f>
        <v/>
      </c>
      <c r="AD75" s="159"/>
      <c r="AE75" s="36"/>
      <c r="AF75" s="36"/>
      <c r="AG75" s="36"/>
      <c r="AH75" s="36"/>
      <c r="AI75" s="36"/>
      <c r="AJ75" s="36"/>
    </row>
    <row r="76" spans="1:36" ht="15" customHeight="1" thickBot="1">
      <c r="D76" s="13" t="str">
        <f>'Step 3.Participant 6'!$I$8&amp;"-"&amp;E76</f>
        <v>0-Saturday</v>
      </c>
      <c r="E76" s="313" t="s">
        <v>118</v>
      </c>
      <c r="F76" s="10" t="s">
        <v>37</v>
      </c>
      <c r="G76" s="176"/>
      <c r="H76" s="312">
        <f>'Step 3.Participant 6'!I$40</f>
        <v>0</v>
      </c>
      <c r="I76" s="312">
        <f>'Step 3.Participant 6'!J$40</f>
        <v>0</v>
      </c>
      <c r="J76" s="312" t="str">
        <f>'Step 3.Participant 6'!K$40</f>
        <v/>
      </c>
      <c r="K76" s="312" t="str">
        <f>'Step 3.Participant 6'!L$40</f>
        <v/>
      </c>
      <c r="L76" s="312" t="str">
        <f>'Step 3.Participant 6'!M$40</f>
        <v/>
      </c>
      <c r="M76" s="312" t="str">
        <f>'Step 3.Participant 6'!N$40</f>
        <v/>
      </c>
      <c r="N76" s="312" t="str">
        <f>'Step 3.Participant 6'!O$40</f>
        <v/>
      </c>
      <c r="O76" s="312" t="str">
        <f>'Step 3.Participant 6'!P$40</f>
        <v/>
      </c>
      <c r="P76" s="312" t="str">
        <f>'Step 3.Participant 6'!Q$40</f>
        <v/>
      </c>
      <c r="Q76" s="312" t="str">
        <f>'Step 3.Participant 6'!R$40</f>
        <v/>
      </c>
      <c r="R76" s="312" t="str">
        <f>'Step 3.Participant 6'!S$40</f>
        <v/>
      </c>
      <c r="S76" s="312" t="str">
        <f>'Step 3.Participant 6'!T$40</f>
        <v/>
      </c>
      <c r="T76" s="312" t="str">
        <f>'Step 3.Participant 6'!U$40</f>
        <v/>
      </c>
      <c r="U76" s="312" t="str">
        <f>'Step 3.Participant 6'!V$40</f>
        <v/>
      </c>
      <c r="V76" s="312" t="str">
        <f>'Step 3.Participant 6'!W$40</f>
        <v/>
      </c>
      <c r="W76" s="312" t="str">
        <f>'Step 3.Participant 6'!X$40</f>
        <v/>
      </c>
      <c r="X76" s="312" t="str">
        <f>'Step 3.Participant 6'!Y$40</f>
        <v/>
      </c>
      <c r="Y76" s="312" t="str">
        <f>'Step 3.Participant 6'!Z$40</f>
        <v/>
      </c>
      <c r="Z76" s="312" t="str">
        <f>'Step 3.Participant 6'!AA$40</f>
        <v/>
      </c>
      <c r="AA76" s="312" t="str">
        <f>'Step 3.Participant 6'!AB$40</f>
        <v/>
      </c>
      <c r="AB76" s="312" t="str">
        <f>'Step 3.Participant 6'!AC$40</f>
        <v/>
      </c>
      <c r="AD76" s="159"/>
      <c r="AE76" s="36"/>
      <c r="AF76" s="36"/>
      <c r="AG76" s="36"/>
      <c r="AH76" s="36"/>
      <c r="AI76" s="36"/>
      <c r="AJ76" s="36"/>
    </row>
    <row r="77" spans="1:36" ht="15" customHeight="1" thickBot="1">
      <c r="D77" s="13" t="str">
        <f>'Step 3.Participant 6'!$I$8&amp;"-"&amp;E77</f>
        <v>0-Sunday</v>
      </c>
      <c r="E77" s="313" t="s">
        <v>119</v>
      </c>
      <c r="F77" s="10" t="s">
        <v>37</v>
      </c>
      <c r="G77" s="176"/>
      <c r="H77" s="312">
        <f>'Step 3.Participant 6'!I$41</f>
        <v>0</v>
      </c>
      <c r="I77" s="312">
        <f>'Step 3.Participant 6'!J$41</f>
        <v>0</v>
      </c>
      <c r="J77" s="312" t="str">
        <f>'Step 3.Participant 6'!K$41</f>
        <v/>
      </c>
      <c r="K77" s="312" t="str">
        <f>'Step 3.Participant 6'!L$41</f>
        <v/>
      </c>
      <c r="L77" s="312" t="str">
        <f>'Step 3.Participant 6'!M$41</f>
        <v/>
      </c>
      <c r="M77" s="312" t="str">
        <f>'Step 3.Participant 6'!N$41</f>
        <v/>
      </c>
      <c r="N77" s="312" t="str">
        <f>'Step 3.Participant 6'!O$41</f>
        <v/>
      </c>
      <c r="O77" s="312" t="str">
        <f>'Step 3.Participant 6'!P$41</f>
        <v/>
      </c>
      <c r="P77" s="312" t="str">
        <f>'Step 3.Participant 6'!Q$41</f>
        <v/>
      </c>
      <c r="Q77" s="312" t="str">
        <f>'Step 3.Participant 6'!R$41</f>
        <v/>
      </c>
      <c r="R77" s="312" t="str">
        <f>'Step 3.Participant 6'!S$41</f>
        <v/>
      </c>
      <c r="S77" s="312" t="str">
        <f>'Step 3.Participant 6'!T$41</f>
        <v/>
      </c>
      <c r="T77" s="312" t="str">
        <f>'Step 3.Participant 6'!U$41</f>
        <v/>
      </c>
      <c r="U77" s="312" t="str">
        <f>'Step 3.Participant 6'!V$41</f>
        <v/>
      </c>
      <c r="V77" s="312" t="str">
        <f>'Step 3.Participant 6'!W$41</f>
        <v/>
      </c>
      <c r="W77" s="312" t="str">
        <f>'Step 3.Participant 6'!X$41</f>
        <v/>
      </c>
      <c r="X77" s="312" t="str">
        <f>'Step 3.Participant 6'!Y$41</f>
        <v/>
      </c>
      <c r="Y77" s="312" t="str">
        <f>'Step 3.Participant 6'!Z$41</f>
        <v/>
      </c>
      <c r="Z77" s="312" t="str">
        <f>'Step 3.Participant 6'!AA$41</f>
        <v/>
      </c>
      <c r="AA77" s="312" t="str">
        <f>'Step 3.Participant 6'!AB$41</f>
        <v/>
      </c>
      <c r="AB77" s="312" t="str">
        <f>'Step 3.Participant 6'!AC$41</f>
        <v/>
      </c>
      <c r="AD77" s="159"/>
      <c r="AE77" s="36"/>
      <c r="AF77" s="36"/>
      <c r="AG77" s="36"/>
      <c r="AH77" s="36"/>
      <c r="AI77" s="36"/>
      <c r="AJ77" s="36"/>
    </row>
    <row r="78" spans="1:36" ht="15" customHeight="1" thickBot="1">
      <c r="D78" s="13" t="str">
        <f>'Step 3.Participant 6'!$I$8&amp;"-"&amp;E78</f>
        <v>0-Public holiday</v>
      </c>
      <c r="E78" s="313" t="s">
        <v>120</v>
      </c>
      <c r="F78" s="10" t="s">
        <v>386</v>
      </c>
      <c r="G78" s="176"/>
      <c r="H78" s="314">
        <f>'Step 3.Participant 6'!I$49</f>
        <v>0</v>
      </c>
      <c r="I78" s="314">
        <f>'Step 3.Participant 6'!J$49</f>
        <v>0</v>
      </c>
      <c r="J78" s="314">
        <f>'Step 3.Participant 6'!K$49</f>
        <v>0</v>
      </c>
      <c r="K78" s="314">
        <f>'Step 3.Participant 6'!L$49</f>
        <v>0</v>
      </c>
      <c r="L78" s="314">
        <f>'Step 3.Participant 6'!M$49</f>
        <v>0</v>
      </c>
      <c r="M78" s="314">
        <f>'Step 3.Participant 6'!N$49</f>
        <v>0</v>
      </c>
      <c r="N78" s="314">
        <f>'Step 3.Participant 6'!O$49</f>
        <v>0</v>
      </c>
      <c r="O78" s="314">
        <f>'Step 3.Participant 6'!P$49</f>
        <v>0</v>
      </c>
      <c r="P78" s="314">
        <f>'Step 3.Participant 6'!Q$49</f>
        <v>0</v>
      </c>
      <c r="Q78" s="314">
        <f>'Step 3.Participant 6'!R$49</f>
        <v>0</v>
      </c>
      <c r="R78" s="314">
        <f>'Step 3.Participant 6'!S$49</f>
        <v>0</v>
      </c>
      <c r="S78" s="314">
        <f>'Step 3.Participant 6'!T$49</f>
        <v>0</v>
      </c>
      <c r="T78" s="314">
        <f>'Step 3.Participant 6'!U$49</f>
        <v>0</v>
      </c>
      <c r="U78" s="314">
        <f>'Step 3.Participant 6'!V$49</f>
        <v>0</v>
      </c>
      <c r="V78" s="314">
        <f>'Step 3.Participant 6'!W$49</f>
        <v>0</v>
      </c>
      <c r="W78" s="314">
        <f>'Step 3.Participant 6'!X$49</f>
        <v>0</v>
      </c>
      <c r="X78" s="314">
        <f>'Step 3.Participant 6'!Y$49</f>
        <v>0</v>
      </c>
      <c r="Y78" s="314">
        <f>'Step 3.Participant 6'!Z$49</f>
        <v>0</v>
      </c>
      <c r="Z78" s="314">
        <f>'Step 3.Participant 6'!AA$49</f>
        <v>0</v>
      </c>
      <c r="AA78" s="314">
        <f>'Step 3.Participant 6'!AB$49</f>
        <v>0</v>
      </c>
      <c r="AB78" s="314">
        <f>'Step 3.Participant 6'!AC$49</f>
        <v>0</v>
      </c>
      <c r="AD78" s="159"/>
      <c r="AE78" s="36"/>
      <c r="AF78" s="36"/>
      <c r="AG78" s="36"/>
      <c r="AH78" s="36"/>
      <c r="AI78" s="36"/>
      <c r="AJ78" s="36"/>
    </row>
    <row r="79" spans="1:36" ht="15" customHeight="1" thickBot="1">
      <c r="D79" s="13" t="str">
        <f>'Step 3.Participant 6'!$I$8&amp;"-"&amp;E79</f>
        <v>0-</v>
      </c>
      <c r="F79" s="178"/>
      <c r="G79" s="36"/>
      <c r="H79" s="315"/>
      <c r="I79" s="315"/>
      <c r="J79" s="315"/>
      <c r="K79" s="315"/>
      <c r="L79" s="315"/>
      <c r="M79" s="315"/>
      <c r="N79" s="315"/>
      <c r="O79" s="315"/>
      <c r="P79" s="315"/>
      <c r="Q79" s="315"/>
      <c r="R79" s="315"/>
      <c r="S79" s="315"/>
      <c r="T79" s="315"/>
      <c r="U79" s="315"/>
      <c r="V79" s="315"/>
      <c r="W79" s="315"/>
      <c r="X79" s="315"/>
      <c r="Y79" s="315"/>
      <c r="Z79" s="315"/>
      <c r="AA79" s="315"/>
      <c r="AB79" s="315"/>
      <c r="AD79" s="159"/>
      <c r="AE79" s="36"/>
      <c r="AF79" s="36"/>
      <c r="AG79" s="36"/>
      <c r="AH79" s="36"/>
      <c r="AI79" s="36"/>
      <c r="AJ79" s="36"/>
    </row>
    <row r="80" spans="1:36" ht="15" customHeight="1" thickBot="1">
      <c r="D80" s="13" t="str">
        <f>'Step 3.Participant 6'!$I$8&amp;"-"&amp;E80</f>
        <v>0-Irregular supports</v>
      </c>
      <c r="E80" s="313" t="s">
        <v>44</v>
      </c>
      <c r="F80" s="10" t="s">
        <v>386</v>
      </c>
      <c r="G80" s="176"/>
      <c r="H80" s="314">
        <f>'Step 3.Participant 6'!I$50</f>
        <v>0</v>
      </c>
      <c r="I80" s="314">
        <f>'Step 3.Participant 6'!J$50</f>
        <v>0</v>
      </c>
      <c r="J80" s="314">
        <f>'Step 3.Participant 6'!K$50</f>
        <v>0</v>
      </c>
      <c r="K80" s="314">
        <f>'Step 3.Participant 6'!L$50</f>
        <v>0</v>
      </c>
      <c r="L80" s="314">
        <f>'Step 3.Participant 6'!M$50</f>
        <v>0</v>
      </c>
      <c r="M80" s="314">
        <f>'Step 3.Participant 6'!N$50</f>
        <v>0</v>
      </c>
      <c r="N80" s="314">
        <f>'Step 3.Participant 6'!O$50</f>
        <v>0</v>
      </c>
      <c r="O80" s="314">
        <f>'Step 3.Participant 6'!P$50</f>
        <v>0</v>
      </c>
      <c r="P80" s="314">
        <f>'Step 3.Participant 6'!Q$50</f>
        <v>0</v>
      </c>
      <c r="Q80" s="314">
        <f>'Step 3.Participant 6'!R$50</f>
        <v>0</v>
      </c>
      <c r="R80" s="314">
        <f>'Step 3.Participant 6'!S$50</f>
        <v>0</v>
      </c>
      <c r="S80" s="314">
        <f>'Step 3.Participant 6'!T$50</f>
        <v>0</v>
      </c>
      <c r="T80" s="314">
        <f>'Step 3.Participant 6'!U$50</f>
        <v>0</v>
      </c>
      <c r="U80" s="314">
        <f>'Step 3.Participant 6'!V$50</f>
        <v>0</v>
      </c>
      <c r="V80" s="314">
        <f>'Step 3.Participant 6'!W$50</f>
        <v>0</v>
      </c>
      <c r="W80" s="314">
        <f>'Step 3.Participant 6'!X$50</f>
        <v>0</v>
      </c>
      <c r="X80" s="314">
        <f>'Step 3.Participant 6'!Y$50</f>
        <v>0</v>
      </c>
      <c r="Y80" s="314">
        <f>'Step 3.Participant 6'!Z$50</f>
        <v>0</v>
      </c>
      <c r="Z80" s="314">
        <f>'Step 3.Participant 6'!AA$50</f>
        <v>0</v>
      </c>
      <c r="AA80" s="314">
        <f>'Step 3.Participant 6'!AB$50</f>
        <v>0</v>
      </c>
      <c r="AB80" s="314">
        <f>'Step 3.Participant 6'!AC$50</f>
        <v>0</v>
      </c>
      <c r="AD80" s="159"/>
      <c r="AE80" s="36"/>
      <c r="AF80" s="36"/>
      <c r="AG80" s="36"/>
      <c r="AH80" s="36"/>
      <c r="AI80" s="36"/>
      <c r="AJ80" s="36"/>
    </row>
    <row r="81" spans="1:36" ht="15" customHeight="1" thickBot="1">
      <c r="D81" s="13" t="str">
        <f>'Step 3.Participant 6'!$I$8&amp;"-"&amp;E81</f>
        <v>0-</v>
      </c>
      <c r="F81" s="178"/>
      <c r="G81" s="36"/>
      <c r="H81" s="315"/>
      <c r="I81" s="315"/>
      <c r="J81" s="315"/>
      <c r="K81" s="315"/>
      <c r="L81" s="315"/>
      <c r="M81" s="315"/>
      <c r="N81" s="315"/>
      <c r="O81" s="315"/>
      <c r="P81" s="315"/>
      <c r="Q81" s="315"/>
      <c r="R81" s="315"/>
      <c r="S81" s="315"/>
      <c r="T81" s="315"/>
      <c r="U81" s="315"/>
      <c r="V81" s="315"/>
      <c r="W81" s="315"/>
      <c r="X81" s="315"/>
      <c r="Y81" s="315"/>
      <c r="Z81" s="315"/>
      <c r="AA81" s="315"/>
      <c r="AB81" s="315"/>
      <c r="AD81" s="159"/>
      <c r="AE81" s="36"/>
      <c r="AF81" s="36"/>
      <c r="AG81" s="36"/>
      <c r="AH81" s="36"/>
      <c r="AI81" s="36"/>
      <c r="AJ81" s="36"/>
    </row>
    <row r="82" spans="1:36" ht="15" customHeight="1" thickBot="1">
      <c r="D82" s="13" t="str">
        <f>'Step 3.Participant 6'!$I$8&amp;"-"&amp;E82</f>
        <v>0-Sleepovers</v>
      </c>
      <c r="E82" s="313" t="s">
        <v>38</v>
      </c>
      <c r="F82" s="10" t="s">
        <v>39</v>
      </c>
      <c r="G82" s="176"/>
      <c r="H82" s="314">
        <f>'Step 3.Participant 6'!I$42</f>
        <v>0</v>
      </c>
      <c r="I82" s="314">
        <f>'Step 3.Participant 6'!J$42</f>
        <v>0</v>
      </c>
      <c r="J82" s="314" t="str">
        <f>'Step 3.Participant 6'!K$42</f>
        <v/>
      </c>
      <c r="K82" s="314" t="str">
        <f>'Step 3.Participant 6'!L$42</f>
        <v/>
      </c>
      <c r="L82" s="314" t="str">
        <f>'Step 3.Participant 6'!M$42</f>
        <v/>
      </c>
      <c r="M82" s="314" t="str">
        <f>'Step 3.Participant 6'!N$42</f>
        <v/>
      </c>
      <c r="N82" s="314" t="str">
        <f>'Step 3.Participant 6'!O$42</f>
        <v/>
      </c>
      <c r="O82" s="314" t="str">
        <f>'Step 3.Participant 6'!P$42</f>
        <v/>
      </c>
      <c r="P82" s="314" t="str">
        <f>'Step 3.Participant 6'!Q$42</f>
        <v/>
      </c>
      <c r="Q82" s="314" t="str">
        <f>'Step 3.Participant 6'!R$42</f>
        <v/>
      </c>
      <c r="R82" s="314" t="str">
        <f>'Step 3.Participant 6'!S$42</f>
        <v/>
      </c>
      <c r="S82" s="314" t="str">
        <f>'Step 3.Participant 6'!T$42</f>
        <v/>
      </c>
      <c r="T82" s="314" t="str">
        <f>'Step 3.Participant 6'!U$42</f>
        <v/>
      </c>
      <c r="U82" s="314" t="str">
        <f>'Step 3.Participant 6'!V$42</f>
        <v/>
      </c>
      <c r="V82" s="314" t="str">
        <f>'Step 3.Participant 6'!W$42</f>
        <v/>
      </c>
      <c r="W82" s="314" t="str">
        <f>'Step 3.Participant 6'!X$42</f>
        <v/>
      </c>
      <c r="X82" s="314" t="str">
        <f>'Step 3.Participant 6'!Y$42</f>
        <v/>
      </c>
      <c r="Y82" s="314" t="str">
        <f>'Step 3.Participant 6'!Z$42</f>
        <v/>
      </c>
      <c r="Z82" s="314" t="str">
        <f>'Step 3.Participant 6'!AA$42</f>
        <v/>
      </c>
      <c r="AA82" s="314" t="str">
        <f>'Step 3.Participant 6'!AB$42</f>
        <v/>
      </c>
      <c r="AB82" s="314" t="str">
        <f>'Step 3.Participant 6'!AC$42</f>
        <v/>
      </c>
      <c r="AD82" s="159"/>
      <c r="AE82" s="36"/>
      <c r="AF82" s="36"/>
      <c r="AG82" s="36"/>
      <c r="AH82" s="36"/>
      <c r="AI82" s="36"/>
      <c r="AJ82" s="36"/>
    </row>
    <row r="83" spans="1:36" ht="15" customHeight="1" thickBot="1">
      <c r="D83" s="13" t="str">
        <f>'Step 3.Participant 6'!$I$8&amp;"-"&amp;E83</f>
        <v>0-Active (Mon-Fri) overnight shift</v>
      </c>
      <c r="E83" s="313" t="s">
        <v>40</v>
      </c>
      <c r="F83" s="10" t="s">
        <v>37</v>
      </c>
      <c r="G83" s="176"/>
      <c r="H83" s="314">
        <f>'Step 3.Participant 6'!I$43</f>
        <v>0</v>
      </c>
      <c r="I83" s="314">
        <f>'Step 3.Participant 6'!J$43</f>
        <v>0</v>
      </c>
      <c r="J83" s="314" t="str">
        <f>'Step 3.Participant 6'!K$43</f>
        <v/>
      </c>
      <c r="K83" s="314" t="str">
        <f>'Step 3.Participant 6'!L$43</f>
        <v/>
      </c>
      <c r="L83" s="314" t="str">
        <f>'Step 3.Participant 6'!M$43</f>
        <v/>
      </c>
      <c r="M83" s="314" t="str">
        <f>'Step 3.Participant 6'!N$43</f>
        <v/>
      </c>
      <c r="N83" s="314" t="str">
        <f>'Step 3.Participant 6'!O$43</f>
        <v/>
      </c>
      <c r="O83" s="314" t="str">
        <f>'Step 3.Participant 6'!P$43</f>
        <v/>
      </c>
      <c r="P83" s="314" t="str">
        <f>'Step 3.Participant 6'!Q$43</f>
        <v/>
      </c>
      <c r="Q83" s="314" t="str">
        <f>'Step 3.Participant 6'!R$43</f>
        <v/>
      </c>
      <c r="R83" s="314" t="str">
        <f>'Step 3.Participant 6'!S$43</f>
        <v/>
      </c>
      <c r="S83" s="314" t="str">
        <f>'Step 3.Participant 6'!T$43</f>
        <v/>
      </c>
      <c r="T83" s="314" t="str">
        <f>'Step 3.Participant 6'!U$43</f>
        <v/>
      </c>
      <c r="U83" s="314" t="str">
        <f>'Step 3.Participant 6'!V$43</f>
        <v/>
      </c>
      <c r="V83" s="314" t="str">
        <f>'Step 3.Participant 6'!W$43</f>
        <v/>
      </c>
      <c r="W83" s="314" t="str">
        <f>'Step 3.Participant 6'!X$43</f>
        <v/>
      </c>
      <c r="X83" s="314" t="str">
        <f>'Step 3.Participant 6'!Y$43</f>
        <v/>
      </c>
      <c r="Y83" s="314" t="str">
        <f>'Step 3.Participant 6'!Z$43</f>
        <v/>
      </c>
      <c r="Z83" s="314" t="str">
        <f>'Step 3.Participant 6'!AA$43</f>
        <v/>
      </c>
      <c r="AA83" s="314" t="str">
        <f>'Step 3.Participant 6'!AB$43</f>
        <v/>
      </c>
      <c r="AB83" s="314" t="str">
        <f>'Step 3.Participant 6'!AC$43</f>
        <v/>
      </c>
      <c r="AD83" s="159"/>
      <c r="AE83" s="36"/>
      <c r="AF83" s="36"/>
      <c r="AG83" s="36"/>
      <c r="AH83" s="36"/>
      <c r="AI83" s="36"/>
      <c r="AJ83" s="36"/>
    </row>
    <row r="84" spans="1:36" ht="15" customHeight="1">
      <c r="AD84" s="159"/>
      <c r="AE84" s="36"/>
      <c r="AF84" s="36"/>
      <c r="AG84" s="36"/>
      <c r="AH84" s="36"/>
      <c r="AI84" s="36"/>
      <c r="AJ84" s="36"/>
    </row>
    <row r="85" spans="1:36" ht="15" customHeight="1" thickBot="1">
      <c r="AD85" s="36"/>
      <c r="AE85" s="36"/>
      <c r="AF85" s="36"/>
      <c r="AG85" s="36"/>
      <c r="AH85" s="36"/>
      <c r="AI85" s="36"/>
      <c r="AJ85" s="36"/>
    </row>
    <row r="86" spans="1:36" ht="15" customHeight="1" thickBot="1">
      <c r="A86" s="20">
        <v>7</v>
      </c>
      <c r="D86" s="13" t="str">
        <f>'Step 3.Participant 7'!$I$8&amp;"-"&amp;E86</f>
        <v>0-Hours of Support by Shift</v>
      </c>
      <c r="E86" s="309" t="s">
        <v>467</v>
      </c>
      <c r="F86" s="310" t="s">
        <v>42</v>
      </c>
      <c r="G86" s="159"/>
      <c r="H86" s="311" t="str">
        <f>'Step 3.Participant 7'!I$36</f>
        <v>1:1</v>
      </c>
      <c r="I86" s="311" t="str">
        <f>'Step 3.Participant 7'!J$36</f>
        <v>2:1</v>
      </c>
      <c r="J86" s="311" t="str">
        <f>'Step 3.Participant 7'!K$36</f>
        <v/>
      </c>
      <c r="K86" s="311" t="str">
        <f>'Step 3.Participant 7'!L$36</f>
        <v/>
      </c>
      <c r="L86" s="311" t="str">
        <f>'Step 3.Participant 7'!M$36</f>
        <v/>
      </c>
      <c r="M86" s="311" t="str">
        <f>'Step 3.Participant 7'!N$36</f>
        <v/>
      </c>
      <c r="N86" s="311" t="str">
        <f>'Step 3.Participant 7'!O$36</f>
        <v/>
      </c>
      <c r="O86" s="311" t="str">
        <f>'Step 3.Participant 7'!P$36</f>
        <v/>
      </c>
      <c r="P86" s="311" t="str">
        <f>'Step 3.Participant 7'!Q$36</f>
        <v/>
      </c>
      <c r="Q86" s="311" t="str">
        <f>'Step 3.Participant 7'!R$36</f>
        <v/>
      </c>
      <c r="R86" s="311" t="str">
        <f>'Step 3.Participant 7'!S$36</f>
        <v/>
      </c>
      <c r="S86" s="311" t="str">
        <f>'Step 3.Participant 7'!T$36</f>
        <v/>
      </c>
      <c r="T86" s="311" t="str">
        <f>'Step 3.Participant 7'!U$36</f>
        <v/>
      </c>
      <c r="U86" s="311" t="str">
        <f>'Step 3.Participant 7'!V$36</f>
        <v/>
      </c>
      <c r="V86" s="311" t="str">
        <f>'Step 3.Participant 7'!W$36</f>
        <v/>
      </c>
      <c r="W86" s="311" t="str">
        <f>'Step 3.Participant 7'!X$36</f>
        <v/>
      </c>
      <c r="X86" s="311" t="str">
        <f>'Step 3.Participant 7'!Y$36</f>
        <v/>
      </c>
      <c r="Y86" s="311" t="str">
        <f>'Step 3.Participant 7'!Z$36</f>
        <v/>
      </c>
      <c r="Z86" s="311" t="str">
        <f>'Step 3.Participant 7'!AA$36</f>
        <v/>
      </c>
      <c r="AA86" s="311" t="str">
        <f>'Step 3.Participant 7'!AB$36</f>
        <v/>
      </c>
      <c r="AB86" s="311" t="str">
        <f>'Step 3.Participant 7'!AC$36</f>
        <v/>
      </c>
      <c r="AD86" s="36"/>
      <c r="AE86" s="36"/>
      <c r="AF86" s="36"/>
      <c r="AG86" s="36"/>
      <c r="AH86" s="36"/>
      <c r="AI86" s="36"/>
      <c r="AJ86" s="36"/>
    </row>
    <row r="87" spans="1:36" ht="15" customHeight="1" thickBot="1">
      <c r="D87" s="13" t="str">
        <f>'Step 3.Participant 7'!$I$8&amp;"-"&amp;E87</f>
        <v>0-</v>
      </c>
      <c r="E87" s="177"/>
      <c r="F87" s="178"/>
      <c r="G87" s="36"/>
      <c r="H87" s="312"/>
      <c r="I87" s="312"/>
      <c r="J87" s="312"/>
      <c r="K87" s="312"/>
      <c r="L87" s="312"/>
      <c r="M87" s="312"/>
      <c r="N87" s="312"/>
      <c r="O87" s="312"/>
      <c r="P87" s="312"/>
      <c r="Q87" s="312"/>
      <c r="R87" s="312"/>
      <c r="S87" s="312"/>
      <c r="T87" s="312"/>
      <c r="U87" s="312"/>
      <c r="V87" s="312"/>
      <c r="W87" s="312"/>
      <c r="X87" s="312"/>
      <c r="Y87" s="312"/>
      <c r="Z87" s="312"/>
      <c r="AA87" s="312"/>
      <c r="AB87" s="312"/>
      <c r="AD87" s="36"/>
      <c r="AE87" s="36"/>
      <c r="AF87" s="36"/>
      <c r="AG87" s="36"/>
      <c r="AH87" s="36"/>
      <c r="AI87" s="36"/>
      <c r="AJ87" s="36"/>
    </row>
    <row r="88" spans="1:36" ht="15" customHeight="1" thickBot="1">
      <c r="D88" s="13" t="str">
        <f>'Step 3.Participant 7'!$I$8&amp;"-"&amp;E88</f>
        <v>0-Mon-Fri (6am-8pm)</v>
      </c>
      <c r="E88" s="313" t="s">
        <v>116</v>
      </c>
      <c r="F88" s="10" t="s">
        <v>37</v>
      </c>
      <c r="G88" s="176"/>
      <c r="H88" s="312">
        <f>'Step 3.Participant 7'!I$38</f>
        <v>0</v>
      </c>
      <c r="I88" s="312">
        <f>'Step 3.Participant 7'!J$38</f>
        <v>0</v>
      </c>
      <c r="J88" s="312" t="str">
        <f>'Step 3.Participant 7'!K$38</f>
        <v/>
      </c>
      <c r="K88" s="312" t="str">
        <f>'Step 3.Participant 7'!L$38</f>
        <v/>
      </c>
      <c r="L88" s="312" t="str">
        <f>'Step 3.Participant 7'!M$38</f>
        <v/>
      </c>
      <c r="M88" s="312" t="str">
        <f>'Step 3.Participant 7'!N$38</f>
        <v/>
      </c>
      <c r="N88" s="312" t="str">
        <f>'Step 3.Participant 7'!O$38</f>
        <v/>
      </c>
      <c r="O88" s="312" t="str">
        <f>'Step 3.Participant 7'!P$38</f>
        <v/>
      </c>
      <c r="P88" s="312" t="str">
        <f>'Step 3.Participant 7'!Q$38</f>
        <v/>
      </c>
      <c r="Q88" s="312" t="str">
        <f>'Step 3.Participant 7'!R$38</f>
        <v/>
      </c>
      <c r="R88" s="312" t="str">
        <f>'Step 3.Participant 7'!S$38</f>
        <v/>
      </c>
      <c r="S88" s="312" t="str">
        <f>'Step 3.Participant 7'!T$38</f>
        <v/>
      </c>
      <c r="T88" s="312" t="str">
        <f>'Step 3.Participant 7'!U$38</f>
        <v/>
      </c>
      <c r="U88" s="312" t="str">
        <f>'Step 3.Participant 7'!V$38</f>
        <v/>
      </c>
      <c r="V88" s="312" t="str">
        <f>'Step 3.Participant 7'!W$38</f>
        <v/>
      </c>
      <c r="W88" s="312" t="str">
        <f>'Step 3.Participant 7'!X$38</f>
        <v/>
      </c>
      <c r="X88" s="312" t="str">
        <f>'Step 3.Participant 7'!Y$38</f>
        <v/>
      </c>
      <c r="Y88" s="312" t="str">
        <f>'Step 3.Participant 7'!Z$38</f>
        <v/>
      </c>
      <c r="Z88" s="312" t="str">
        <f>'Step 3.Participant 7'!AA$38</f>
        <v/>
      </c>
      <c r="AA88" s="312" t="str">
        <f>'Step 3.Participant 7'!AB$38</f>
        <v/>
      </c>
      <c r="AB88" s="312" t="str">
        <f>'Step 3.Participant 7'!AC$38</f>
        <v/>
      </c>
      <c r="AD88" s="36"/>
      <c r="AE88" s="36"/>
      <c r="AF88" s="36"/>
      <c r="AG88" s="36"/>
      <c r="AH88" s="36"/>
      <c r="AI88" s="36"/>
      <c r="AJ88" s="36"/>
    </row>
    <row r="89" spans="1:36" ht="15" customHeight="1" thickBot="1">
      <c r="D89" s="13" t="str">
        <f>'Step 3.Participant 7'!$I$8&amp;"-"&amp;E89</f>
        <v>0-Mon-Fri (8pm-12am)</v>
      </c>
      <c r="E89" s="313" t="s">
        <v>117</v>
      </c>
      <c r="F89" s="10" t="s">
        <v>37</v>
      </c>
      <c r="G89" s="176"/>
      <c r="H89" s="312">
        <f>'Step 3.Participant 7'!I$39</f>
        <v>0</v>
      </c>
      <c r="I89" s="312">
        <f>'Step 3.Participant 7'!J$39</f>
        <v>0</v>
      </c>
      <c r="J89" s="312" t="str">
        <f>'Step 3.Participant 7'!K$39</f>
        <v/>
      </c>
      <c r="K89" s="312" t="str">
        <f>'Step 3.Participant 7'!L$39</f>
        <v/>
      </c>
      <c r="L89" s="312" t="str">
        <f>'Step 3.Participant 7'!M$39</f>
        <v/>
      </c>
      <c r="M89" s="312" t="str">
        <f>'Step 3.Participant 7'!N$39</f>
        <v/>
      </c>
      <c r="N89" s="312" t="str">
        <f>'Step 3.Participant 7'!O$39</f>
        <v/>
      </c>
      <c r="O89" s="312" t="str">
        <f>'Step 3.Participant 7'!P$39</f>
        <v/>
      </c>
      <c r="P89" s="312" t="str">
        <f>'Step 3.Participant 7'!Q$39</f>
        <v/>
      </c>
      <c r="Q89" s="312" t="str">
        <f>'Step 3.Participant 7'!R$39</f>
        <v/>
      </c>
      <c r="R89" s="312" t="str">
        <f>'Step 3.Participant 7'!S$39</f>
        <v/>
      </c>
      <c r="S89" s="312" t="str">
        <f>'Step 3.Participant 7'!T$39</f>
        <v/>
      </c>
      <c r="T89" s="312" t="str">
        <f>'Step 3.Participant 7'!U$39</f>
        <v/>
      </c>
      <c r="U89" s="312" t="str">
        <f>'Step 3.Participant 7'!V$39</f>
        <v/>
      </c>
      <c r="V89" s="312" t="str">
        <f>'Step 3.Participant 7'!W$39</f>
        <v/>
      </c>
      <c r="W89" s="312" t="str">
        <f>'Step 3.Participant 7'!X$39</f>
        <v/>
      </c>
      <c r="X89" s="312" t="str">
        <f>'Step 3.Participant 7'!Y$39</f>
        <v/>
      </c>
      <c r="Y89" s="312" t="str">
        <f>'Step 3.Participant 7'!Z$39</f>
        <v/>
      </c>
      <c r="Z89" s="312" t="str">
        <f>'Step 3.Participant 7'!AA$39</f>
        <v/>
      </c>
      <c r="AA89" s="312" t="str">
        <f>'Step 3.Participant 7'!AB$39</f>
        <v/>
      </c>
      <c r="AB89" s="312" t="str">
        <f>'Step 3.Participant 7'!AC$39</f>
        <v/>
      </c>
      <c r="AD89" s="36"/>
      <c r="AE89" s="36"/>
      <c r="AF89" s="36"/>
      <c r="AG89" s="36"/>
      <c r="AH89" s="36"/>
      <c r="AI89" s="36"/>
      <c r="AJ89" s="36"/>
    </row>
    <row r="90" spans="1:36" ht="15" customHeight="1" thickBot="1">
      <c r="D90" s="13" t="str">
        <f>'Step 3.Participant 7'!$I$8&amp;"-"&amp;E90</f>
        <v>0-Saturday</v>
      </c>
      <c r="E90" s="313" t="s">
        <v>118</v>
      </c>
      <c r="F90" s="10" t="s">
        <v>37</v>
      </c>
      <c r="G90" s="176"/>
      <c r="H90" s="312">
        <f>'Step 3.Participant 7'!I$40</f>
        <v>0</v>
      </c>
      <c r="I90" s="312">
        <f>'Step 3.Participant 7'!J$40</f>
        <v>0</v>
      </c>
      <c r="J90" s="312" t="str">
        <f>'Step 3.Participant 7'!K$40</f>
        <v/>
      </c>
      <c r="K90" s="312" t="str">
        <f>'Step 3.Participant 7'!L$40</f>
        <v/>
      </c>
      <c r="L90" s="312" t="str">
        <f>'Step 3.Participant 7'!M$40</f>
        <v/>
      </c>
      <c r="M90" s="312" t="str">
        <f>'Step 3.Participant 7'!N$40</f>
        <v/>
      </c>
      <c r="N90" s="312" t="str">
        <f>'Step 3.Participant 7'!O$40</f>
        <v/>
      </c>
      <c r="O90" s="312" t="str">
        <f>'Step 3.Participant 7'!P$40</f>
        <v/>
      </c>
      <c r="P90" s="312" t="str">
        <f>'Step 3.Participant 7'!Q$40</f>
        <v/>
      </c>
      <c r="Q90" s="312" t="str">
        <f>'Step 3.Participant 7'!R$40</f>
        <v/>
      </c>
      <c r="R90" s="312" t="str">
        <f>'Step 3.Participant 7'!S$40</f>
        <v/>
      </c>
      <c r="S90" s="312" t="str">
        <f>'Step 3.Participant 7'!T$40</f>
        <v/>
      </c>
      <c r="T90" s="312" t="str">
        <f>'Step 3.Participant 7'!U$40</f>
        <v/>
      </c>
      <c r="U90" s="312" t="str">
        <f>'Step 3.Participant 7'!V$40</f>
        <v/>
      </c>
      <c r="V90" s="312" t="str">
        <f>'Step 3.Participant 7'!W$40</f>
        <v/>
      </c>
      <c r="W90" s="312" t="str">
        <f>'Step 3.Participant 7'!X$40</f>
        <v/>
      </c>
      <c r="X90" s="312" t="str">
        <f>'Step 3.Participant 7'!Y$40</f>
        <v/>
      </c>
      <c r="Y90" s="312" t="str">
        <f>'Step 3.Participant 7'!Z$40</f>
        <v/>
      </c>
      <c r="Z90" s="312" t="str">
        <f>'Step 3.Participant 7'!AA$40</f>
        <v/>
      </c>
      <c r="AA90" s="312" t="str">
        <f>'Step 3.Participant 7'!AB$40</f>
        <v/>
      </c>
      <c r="AB90" s="312" t="str">
        <f>'Step 3.Participant 7'!AC$40</f>
        <v/>
      </c>
      <c r="AD90" s="36"/>
      <c r="AE90" s="36"/>
      <c r="AF90" s="36"/>
      <c r="AG90" s="36"/>
      <c r="AH90" s="36"/>
      <c r="AI90" s="36"/>
      <c r="AJ90" s="36"/>
    </row>
    <row r="91" spans="1:36" ht="15" customHeight="1" thickBot="1">
      <c r="D91" s="13" t="str">
        <f>'Step 3.Participant 7'!$I$8&amp;"-"&amp;E91</f>
        <v>0-Sunday</v>
      </c>
      <c r="E91" s="313" t="s">
        <v>119</v>
      </c>
      <c r="F91" s="10" t="s">
        <v>37</v>
      </c>
      <c r="G91" s="176"/>
      <c r="H91" s="312">
        <f>'Step 3.Participant 7'!I$41</f>
        <v>0</v>
      </c>
      <c r="I91" s="312">
        <f>'Step 3.Participant 7'!J$41</f>
        <v>0</v>
      </c>
      <c r="J91" s="312" t="str">
        <f>'Step 3.Participant 7'!K$41</f>
        <v/>
      </c>
      <c r="K91" s="312" t="str">
        <f>'Step 3.Participant 7'!L$41</f>
        <v/>
      </c>
      <c r="L91" s="312" t="str">
        <f>'Step 3.Participant 7'!M$41</f>
        <v/>
      </c>
      <c r="M91" s="312" t="str">
        <f>'Step 3.Participant 7'!N$41</f>
        <v/>
      </c>
      <c r="N91" s="312" t="str">
        <f>'Step 3.Participant 7'!O$41</f>
        <v/>
      </c>
      <c r="O91" s="312" t="str">
        <f>'Step 3.Participant 7'!P$41</f>
        <v/>
      </c>
      <c r="P91" s="312" t="str">
        <f>'Step 3.Participant 7'!Q$41</f>
        <v/>
      </c>
      <c r="Q91" s="312" t="str">
        <f>'Step 3.Participant 7'!R$41</f>
        <v/>
      </c>
      <c r="R91" s="312" t="str">
        <f>'Step 3.Participant 7'!S$41</f>
        <v/>
      </c>
      <c r="S91" s="312" t="str">
        <f>'Step 3.Participant 7'!T$41</f>
        <v/>
      </c>
      <c r="T91" s="312" t="str">
        <f>'Step 3.Participant 7'!U$41</f>
        <v/>
      </c>
      <c r="U91" s="312" t="str">
        <f>'Step 3.Participant 7'!V$41</f>
        <v/>
      </c>
      <c r="V91" s="312" t="str">
        <f>'Step 3.Participant 7'!W$41</f>
        <v/>
      </c>
      <c r="W91" s="312" t="str">
        <f>'Step 3.Participant 7'!X$41</f>
        <v/>
      </c>
      <c r="X91" s="312" t="str">
        <f>'Step 3.Participant 7'!Y$41</f>
        <v/>
      </c>
      <c r="Y91" s="312" t="str">
        <f>'Step 3.Participant 7'!Z$41</f>
        <v/>
      </c>
      <c r="Z91" s="312" t="str">
        <f>'Step 3.Participant 7'!AA$41</f>
        <v/>
      </c>
      <c r="AA91" s="312" t="str">
        <f>'Step 3.Participant 7'!AB$41</f>
        <v/>
      </c>
      <c r="AB91" s="312" t="str">
        <f>'Step 3.Participant 7'!AC$41</f>
        <v/>
      </c>
      <c r="AD91" s="36"/>
      <c r="AE91" s="36"/>
      <c r="AF91" s="36"/>
      <c r="AG91" s="36"/>
      <c r="AH91" s="36"/>
      <c r="AI91" s="36"/>
      <c r="AJ91" s="36"/>
    </row>
    <row r="92" spans="1:36" ht="15" customHeight="1" thickBot="1">
      <c r="D92" s="13" t="str">
        <f>'Step 3.Participant 7'!$I$8&amp;"-"&amp;E92</f>
        <v>0-Public holiday</v>
      </c>
      <c r="E92" s="313" t="s">
        <v>120</v>
      </c>
      <c r="F92" s="10" t="s">
        <v>386</v>
      </c>
      <c r="G92" s="176"/>
      <c r="H92" s="314">
        <f>'Step 3.Participant 7'!I$49</f>
        <v>0</v>
      </c>
      <c r="I92" s="314">
        <f>'Step 3.Participant 7'!J$49</f>
        <v>0</v>
      </c>
      <c r="J92" s="314">
        <f>'Step 3.Participant 7'!K$49</f>
        <v>0</v>
      </c>
      <c r="K92" s="314">
        <f>'Step 3.Participant 7'!L$49</f>
        <v>0</v>
      </c>
      <c r="L92" s="314">
        <f>'Step 3.Participant 7'!M$49</f>
        <v>0</v>
      </c>
      <c r="M92" s="314">
        <f>'Step 3.Participant 7'!N$49</f>
        <v>0</v>
      </c>
      <c r="N92" s="314">
        <f>'Step 3.Participant 7'!O$49</f>
        <v>0</v>
      </c>
      <c r="O92" s="314">
        <f>'Step 3.Participant 7'!P$49</f>
        <v>0</v>
      </c>
      <c r="P92" s="314">
        <f>'Step 3.Participant 7'!Q$49</f>
        <v>0</v>
      </c>
      <c r="Q92" s="314">
        <f>'Step 3.Participant 7'!R$49</f>
        <v>0</v>
      </c>
      <c r="R92" s="314">
        <f>'Step 3.Participant 7'!S$49</f>
        <v>0</v>
      </c>
      <c r="S92" s="314">
        <f>'Step 3.Participant 7'!T$49</f>
        <v>0</v>
      </c>
      <c r="T92" s="314">
        <f>'Step 3.Participant 7'!U$49</f>
        <v>0</v>
      </c>
      <c r="U92" s="314">
        <f>'Step 3.Participant 7'!V$49</f>
        <v>0</v>
      </c>
      <c r="V92" s="314">
        <f>'Step 3.Participant 7'!W$49</f>
        <v>0</v>
      </c>
      <c r="W92" s="314">
        <f>'Step 3.Participant 7'!X$49</f>
        <v>0</v>
      </c>
      <c r="X92" s="314">
        <f>'Step 3.Participant 7'!Y$49</f>
        <v>0</v>
      </c>
      <c r="Y92" s="314">
        <f>'Step 3.Participant 7'!Z$49</f>
        <v>0</v>
      </c>
      <c r="Z92" s="314">
        <f>'Step 3.Participant 7'!AA$49</f>
        <v>0</v>
      </c>
      <c r="AA92" s="314">
        <f>'Step 3.Participant 7'!AB$49</f>
        <v>0</v>
      </c>
      <c r="AB92" s="314">
        <f>'Step 3.Participant 7'!AC$49</f>
        <v>0</v>
      </c>
      <c r="AD92" s="36"/>
      <c r="AE92" s="36"/>
      <c r="AF92" s="36"/>
      <c r="AG92" s="36"/>
      <c r="AH92" s="36"/>
      <c r="AI92" s="36"/>
      <c r="AJ92" s="36"/>
    </row>
    <row r="93" spans="1:36" ht="15" customHeight="1" thickBot="1">
      <c r="D93" s="13" t="str">
        <f>'Step 3.Participant 7'!$I$8&amp;"-"&amp;E93</f>
        <v>0-</v>
      </c>
      <c r="F93" s="178"/>
      <c r="G93" s="36"/>
      <c r="H93" s="315"/>
      <c r="I93" s="315"/>
      <c r="J93" s="315"/>
      <c r="K93" s="315"/>
      <c r="L93" s="315"/>
      <c r="M93" s="315"/>
      <c r="N93" s="315"/>
      <c r="O93" s="315"/>
      <c r="P93" s="315"/>
      <c r="Q93" s="315"/>
      <c r="R93" s="315"/>
      <c r="S93" s="315"/>
      <c r="T93" s="315"/>
      <c r="U93" s="315"/>
      <c r="V93" s="315"/>
      <c r="W93" s="315"/>
      <c r="X93" s="315"/>
      <c r="Y93" s="315"/>
      <c r="Z93" s="315"/>
      <c r="AA93" s="315"/>
      <c r="AB93" s="315"/>
      <c r="AD93" s="36"/>
      <c r="AE93" s="36"/>
      <c r="AF93" s="36"/>
      <c r="AG93" s="36"/>
      <c r="AH93" s="36"/>
      <c r="AI93" s="36"/>
      <c r="AJ93" s="36"/>
    </row>
    <row r="94" spans="1:36" ht="15" customHeight="1" thickBot="1">
      <c r="D94" s="13" t="str">
        <f>'Step 3.Participant 7'!$I$8&amp;"-"&amp;E94</f>
        <v>0-Irregular supports</v>
      </c>
      <c r="E94" s="313" t="s">
        <v>44</v>
      </c>
      <c r="F94" s="10" t="s">
        <v>386</v>
      </c>
      <c r="G94" s="176"/>
      <c r="H94" s="314">
        <f>'Step 3.Participant 7'!I$50</f>
        <v>0</v>
      </c>
      <c r="I94" s="314">
        <f>'Step 3.Participant 7'!J$50</f>
        <v>0</v>
      </c>
      <c r="J94" s="314">
        <f>'Step 3.Participant 7'!K$50</f>
        <v>0</v>
      </c>
      <c r="K94" s="314">
        <f>'Step 3.Participant 7'!L$50</f>
        <v>0</v>
      </c>
      <c r="L94" s="314">
        <f>'Step 3.Participant 7'!M$50</f>
        <v>0</v>
      </c>
      <c r="M94" s="314">
        <f>'Step 3.Participant 7'!N$50</f>
        <v>0</v>
      </c>
      <c r="N94" s="314">
        <f>'Step 3.Participant 7'!O$50</f>
        <v>0</v>
      </c>
      <c r="O94" s="314">
        <f>'Step 3.Participant 7'!P$50</f>
        <v>0</v>
      </c>
      <c r="P94" s="314">
        <f>'Step 3.Participant 7'!Q$50</f>
        <v>0</v>
      </c>
      <c r="Q94" s="314">
        <f>'Step 3.Participant 7'!R$50</f>
        <v>0</v>
      </c>
      <c r="R94" s="314">
        <f>'Step 3.Participant 7'!S$50</f>
        <v>0</v>
      </c>
      <c r="S94" s="314">
        <f>'Step 3.Participant 7'!T$50</f>
        <v>0</v>
      </c>
      <c r="T94" s="314">
        <f>'Step 3.Participant 7'!U$50</f>
        <v>0</v>
      </c>
      <c r="U94" s="314">
        <f>'Step 3.Participant 7'!V$50</f>
        <v>0</v>
      </c>
      <c r="V94" s="314">
        <f>'Step 3.Participant 7'!W$50</f>
        <v>0</v>
      </c>
      <c r="W94" s="314">
        <f>'Step 3.Participant 7'!X$50</f>
        <v>0</v>
      </c>
      <c r="X94" s="314">
        <f>'Step 3.Participant 7'!Y$50</f>
        <v>0</v>
      </c>
      <c r="Y94" s="314">
        <f>'Step 3.Participant 7'!Z$50</f>
        <v>0</v>
      </c>
      <c r="Z94" s="314">
        <f>'Step 3.Participant 7'!AA$50</f>
        <v>0</v>
      </c>
      <c r="AA94" s="314">
        <f>'Step 3.Participant 7'!AB$50</f>
        <v>0</v>
      </c>
      <c r="AB94" s="314">
        <f>'Step 3.Participant 7'!AC$50</f>
        <v>0</v>
      </c>
      <c r="AD94" s="36"/>
      <c r="AE94" s="36"/>
      <c r="AF94" s="36"/>
      <c r="AG94" s="36"/>
      <c r="AH94" s="36"/>
      <c r="AI94" s="36"/>
      <c r="AJ94" s="36"/>
    </row>
    <row r="95" spans="1:36" ht="15" customHeight="1" thickBot="1">
      <c r="D95" s="13" t="str">
        <f>'Step 3.Participant 7'!$I$8&amp;"-"&amp;E95</f>
        <v>0-</v>
      </c>
      <c r="F95" s="178"/>
      <c r="G95" s="36"/>
      <c r="H95" s="315"/>
      <c r="I95" s="315"/>
      <c r="J95" s="315"/>
      <c r="K95" s="315"/>
      <c r="L95" s="315"/>
      <c r="M95" s="315"/>
      <c r="N95" s="315"/>
      <c r="O95" s="315"/>
      <c r="P95" s="315"/>
      <c r="Q95" s="315"/>
      <c r="R95" s="315"/>
      <c r="S95" s="315"/>
      <c r="T95" s="315"/>
      <c r="U95" s="315"/>
      <c r="V95" s="315"/>
      <c r="W95" s="315"/>
      <c r="X95" s="315"/>
      <c r="Y95" s="315"/>
      <c r="Z95" s="315"/>
      <c r="AA95" s="315"/>
      <c r="AB95" s="315"/>
      <c r="AD95" s="36"/>
      <c r="AE95" s="36"/>
      <c r="AF95" s="36"/>
      <c r="AG95" s="36"/>
      <c r="AH95" s="36"/>
      <c r="AI95" s="36"/>
      <c r="AJ95" s="36"/>
    </row>
    <row r="96" spans="1:36" ht="15" customHeight="1" thickBot="1">
      <c r="D96" s="13" t="str">
        <f>'Step 3.Participant 7'!$I$8&amp;"-"&amp;E96</f>
        <v>0-Sleepovers</v>
      </c>
      <c r="E96" s="313" t="s">
        <v>38</v>
      </c>
      <c r="F96" s="10" t="s">
        <v>39</v>
      </c>
      <c r="G96" s="176"/>
      <c r="H96" s="314">
        <f>'Step 3.Participant 7'!I$42</f>
        <v>0</v>
      </c>
      <c r="I96" s="314">
        <f>'Step 3.Participant 7'!J$42</f>
        <v>0</v>
      </c>
      <c r="J96" s="314" t="str">
        <f>'Step 3.Participant 7'!K$42</f>
        <v/>
      </c>
      <c r="K96" s="314" t="str">
        <f>'Step 3.Participant 7'!L$42</f>
        <v/>
      </c>
      <c r="L96" s="314" t="str">
        <f>'Step 3.Participant 7'!M$42</f>
        <v/>
      </c>
      <c r="M96" s="314" t="str">
        <f>'Step 3.Participant 7'!N$42</f>
        <v/>
      </c>
      <c r="N96" s="314" t="str">
        <f>'Step 3.Participant 7'!O$42</f>
        <v/>
      </c>
      <c r="O96" s="314" t="str">
        <f>'Step 3.Participant 7'!P$42</f>
        <v/>
      </c>
      <c r="P96" s="314" t="str">
        <f>'Step 3.Participant 7'!Q$42</f>
        <v/>
      </c>
      <c r="Q96" s="314" t="str">
        <f>'Step 3.Participant 7'!R$42</f>
        <v/>
      </c>
      <c r="R96" s="314" t="str">
        <f>'Step 3.Participant 7'!S$42</f>
        <v/>
      </c>
      <c r="S96" s="314" t="str">
        <f>'Step 3.Participant 7'!T$42</f>
        <v/>
      </c>
      <c r="T96" s="314" t="str">
        <f>'Step 3.Participant 7'!U$42</f>
        <v/>
      </c>
      <c r="U96" s="314" t="str">
        <f>'Step 3.Participant 7'!V$42</f>
        <v/>
      </c>
      <c r="V96" s="314" t="str">
        <f>'Step 3.Participant 7'!W$42</f>
        <v/>
      </c>
      <c r="W96" s="314" t="str">
        <f>'Step 3.Participant 7'!X$42</f>
        <v/>
      </c>
      <c r="X96" s="314" t="str">
        <f>'Step 3.Participant 7'!Y$42</f>
        <v/>
      </c>
      <c r="Y96" s="314" t="str">
        <f>'Step 3.Participant 7'!Z$42</f>
        <v/>
      </c>
      <c r="Z96" s="314" t="str">
        <f>'Step 3.Participant 7'!AA$42</f>
        <v/>
      </c>
      <c r="AA96" s="314" t="str">
        <f>'Step 3.Participant 7'!AB$42</f>
        <v/>
      </c>
      <c r="AB96" s="314" t="str">
        <f>'Step 3.Participant 7'!AC$42</f>
        <v/>
      </c>
      <c r="AD96" s="36"/>
      <c r="AE96" s="36"/>
      <c r="AF96" s="36"/>
      <c r="AG96" s="36"/>
      <c r="AH96" s="36"/>
      <c r="AI96" s="36"/>
      <c r="AJ96" s="36"/>
    </row>
    <row r="97" spans="1:36" ht="15" customHeight="1" thickBot="1">
      <c r="D97" s="13" t="str">
        <f>'Step 3.Participant 7'!$I$8&amp;"-"&amp;E97</f>
        <v>0-Active (Mon-Fri) overnight shift</v>
      </c>
      <c r="E97" s="313" t="s">
        <v>40</v>
      </c>
      <c r="F97" s="10" t="s">
        <v>37</v>
      </c>
      <c r="G97" s="176"/>
      <c r="H97" s="314">
        <f>'Step 3.Participant 7'!I$43</f>
        <v>0</v>
      </c>
      <c r="I97" s="314">
        <f>'Step 3.Participant 7'!J$43</f>
        <v>0</v>
      </c>
      <c r="J97" s="314" t="str">
        <f>'Step 3.Participant 7'!K$43</f>
        <v/>
      </c>
      <c r="K97" s="314" t="str">
        <f>'Step 3.Participant 7'!L$43</f>
        <v/>
      </c>
      <c r="L97" s="314" t="str">
        <f>'Step 3.Participant 7'!M$43</f>
        <v/>
      </c>
      <c r="M97" s="314" t="str">
        <f>'Step 3.Participant 7'!N$43</f>
        <v/>
      </c>
      <c r="N97" s="314" t="str">
        <f>'Step 3.Participant 7'!O$43</f>
        <v/>
      </c>
      <c r="O97" s="314" t="str">
        <f>'Step 3.Participant 7'!P$43</f>
        <v/>
      </c>
      <c r="P97" s="314" t="str">
        <f>'Step 3.Participant 7'!Q$43</f>
        <v/>
      </c>
      <c r="Q97" s="314" t="str">
        <f>'Step 3.Participant 7'!R$43</f>
        <v/>
      </c>
      <c r="R97" s="314" t="str">
        <f>'Step 3.Participant 7'!S$43</f>
        <v/>
      </c>
      <c r="S97" s="314" t="str">
        <f>'Step 3.Participant 7'!T$43</f>
        <v/>
      </c>
      <c r="T97" s="314" t="str">
        <f>'Step 3.Participant 7'!U$43</f>
        <v/>
      </c>
      <c r="U97" s="314" t="str">
        <f>'Step 3.Participant 7'!V$43</f>
        <v/>
      </c>
      <c r="V97" s="314" t="str">
        <f>'Step 3.Participant 7'!W$43</f>
        <v/>
      </c>
      <c r="W97" s="314" t="str">
        <f>'Step 3.Participant 7'!X$43</f>
        <v/>
      </c>
      <c r="X97" s="314" t="str">
        <f>'Step 3.Participant 7'!Y$43</f>
        <v/>
      </c>
      <c r="Y97" s="314" t="str">
        <f>'Step 3.Participant 7'!Z$43</f>
        <v/>
      </c>
      <c r="Z97" s="314" t="str">
        <f>'Step 3.Participant 7'!AA$43</f>
        <v/>
      </c>
      <c r="AA97" s="314" t="str">
        <f>'Step 3.Participant 7'!AB$43</f>
        <v/>
      </c>
      <c r="AB97" s="314" t="str">
        <f>'Step 3.Participant 7'!AC$43</f>
        <v/>
      </c>
      <c r="AD97" s="36"/>
      <c r="AE97" s="36"/>
      <c r="AF97" s="36"/>
      <c r="AG97" s="36"/>
      <c r="AH97" s="36"/>
      <c r="AI97" s="36"/>
      <c r="AJ97" s="36"/>
    </row>
    <row r="98" spans="1:36" ht="15" customHeight="1">
      <c r="AD98" s="159"/>
      <c r="AE98" s="36"/>
      <c r="AF98" s="36"/>
      <c r="AG98" s="36"/>
      <c r="AH98" s="36"/>
      <c r="AI98" s="36"/>
      <c r="AJ98" s="36"/>
    </row>
    <row r="99" spans="1:36" ht="15" customHeight="1" thickBot="1">
      <c r="AD99" s="36"/>
      <c r="AE99" s="36"/>
      <c r="AF99" s="36"/>
      <c r="AG99" s="36"/>
      <c r="AH99" s="36"/>
      <c r="AI99" s="36"/>
      <c r="AJ99" s="36"/>
    </row>
    <row r="100" spans="1:36" ht="15" customHeight="1" thickBot="1">
      <c r="A100" s="20">
        <v>8</v>
      </c>
      <c r="D100" s="13" t="str">
        <f>'Step 3.Participant 8'!$I$8&amp;"-"&amp;E100</f>
        <v>0-Hours of Support by Shift</v>
      </c>
      <c r="E100" s="309" t="s">
        <v>467</v>
      </c>
      <c r="F100" s="310" t="s">
        <v>42</v>
      </c>
      <c r="G100" s="159"/>
      <c r="H100" s="311" t="str">
        <f>'Step 3.Participant 8'!I$36</f>
        <v>1:1</v>
      </c>
      <c r="I100" s="311" t="str">
        <f>'Step 3.Participant 8'!J$36</f>
        <v>2:1</v>
      </c>
      <c r="J100" s="311" t="str">
        <f>'Step 3.Participant 8'!K$36</f>
        <v/>
      </c>
      <c r="K100" s="311" t="str">
        <f>'Step 3.Participant 8'!L$36</f>
        <v/>
      </c>
      <c r="L100" s="311" t="str">
        <f>'Step 3.Participant 8'!M$36</f>
        <v/>
      </c>
      <c r="M100" s="311" t="str">
        <f>'Step 3.Participant 8'!N$36</f>
        <v/>
      </c>
      <c r="N100" s="311" t="str">
        <f>'Step 3.Participant 8'!O$36</f>
        <v/>
      </c>
      <c r="O100" s="311" t="str">
        <f>'Step 3.Participant 8'!P$36</f>
        <v/>
      </c>
      <c r="P100" s="311" t="str">
        <f>'Step 3.Participant 8'!Q$36</f>
        <v/>
      </c>
      <c r="Q100" s="311" t="str">
        <f>'Step 3.Participant 8'!R$36</f>
        <v/>
      </c>
      <c r="R100" s="311" t="str">
        <f>'Step 3.Participant 8'!S$36</f>
        <v/>
      </c>
      <c r="S100" s="311" t="str">
        <f>'Step 3.Participant 8'!T$36</f>
        <v/>
      </c>
      <c r="T100" s="311" t="str">
        <f>'Step 3.Participant 8'!U$36</f>
        <v/>
      </c>
      <c r="U100" s="311" t="str">
        <f>'Step 3.Participant 8'!V$36</f>
        <v/>
      </c>
      <c r="V100" s="311" t="str">
        <f>'Step 3.Participant 8'!W$36</f>
        <v/>
      </c>
      <c r="W100" s="311" t="str">
        <f>'Step 3.Participant 8'!X$36</f>
        <v/>
      </c>
      <c r="X100" s="311" t="str">
        <f>'Step 3.Participant 8'!Y$36</f>
        <v/>
      </c>
      <c r="Y100" s="311" t="str">
        <f>'Step 3.Participant 8'!Z$36</f>
        <v/>
      </c>
      <c r="Z100" s="311" t="str">
        <f>'Step 3.Participant 8'!AA$36</f>
        <v/>
      </c>
      <c r="AA100" s="311" t="str">
        <f>'Step 3.Participant 8'!AB$36</f>
        <v/>
      </c>
      <c r="AB100" s="311" t="str">
        <f>'Step 3.Participant 8'!AC$36</f>
        <v/>
      </c>
      <c r="AD100" s="36"/>
      <c r="AE100" s="36"/>
      <c r="AF100" s="36"/>
      <c r="AG100" s="36"/>
      <c r="AH100" s="36"/>
      <c r="AI100" s="36"/>
      <c r="AJ100" s="36"/>
    </row>
    <row r="101" spans="1:36" ht="15" customHeight="1" thickBot="1">
      <c r="D101" s="13" t="str">
        <f>'Step 3.Participant 8'!$I$8&amp;"-"&amp;E101</f>
        <v>0-</v>
      </c>
      <c r="E101" s="177"/>
      <c r="F101" s="178"/>
      <c r="G101" s="36"/>
      <c r="H101" s="312"/>
      <c r="I101" s="312"/>
      <c r="J101" s="312"/>
      <c r="K101" s="312"/>
      <c r="L101" s="312"/>
      <c r="M101" s="312"/>
      <c r="N101" s="312"/>
      <c r="O101" s="312"/>
      <c r="P101" s="312"/>
      <c r="Q101" s="312"/>
      <c r="R101" s="312"/>
      <c r="S101" s="312"/>
      <c r="T101" s="312"/>
      <c r="U101" s="312"/>
      <c r="V101" s="312"/>
      <c r="W101" s="312"/>
      <c r="X101" s="312"/>
      <c r="Y101" s="312"/>
      <c r="Z101" s="312"/>
      <c r="AA101" s="312"/>
      <c r="AB101" s="312"/>
      <c r="AD101" s="36"/>
      <c r="AE101" s="36"/>
      <c r="AF101" s="36"/>
      <c r="AG101" s="36"/>
      <c r="AH101" s="36"/>
      <c r="AI101" s="36"/>
      <c r="AJ101" s="36"/>
    </row>
    <row r="102" spans="1:36" ht="15" customHeight="1" thickBot="1">
      <c r="D102" s="13" t="str">
        <f>'Step 3.Participant 8'!$I$8&amp;"-"&amp;E102</f>
        <v>0-Mon-Fri (6am-8pm)</v>
      </c>
      <c r="E102" s="313" t="s">
        <v>116</v>
      </c>
      <c r="F102" s="10" t="s">
        <v>37</v>
      </c>
      <c r="G102" s="176"/>
      <c r="H102" s="312">
        <f>'Step 3.Participant 8'!I$38</f>
        <v>0</v>
      </c>
      <c r="I102" s="312">
        <f>'Step 3.Participant 8'!J$38</f>
        <v>0</v>
      </c>
      <c r="J102" s="312" t="str">
        <f>'Step 3.Participant 8'!K$38</f>
        <v/>
      </c>
      <c r="K102" s="312" t="str">
        <f>'Step 3.Participant 8'!L$38</f>
        <v/>
      </c>
      <c r="L102" s="312" t="str">
        <f>'Step 3.Participant 8'!M$38</f>
        <v/>
      </c>
      <c r="M102" s="312" t="str">
        <f>'Step 3.Participant 8'!N$38</f>
        <v/>
      </c>
      <c r="N102" s="312" t="str">
        <f>'Step 3.Participant 8'!O$38</f>
        <v/>
      </c>
      <c r="O102" s="312" t="str">
        <f>'Step 3.Participant 8'!P$38</f>
        <v/>
      </c>
      <c r="P102" s="312" t="str">
        <f>'Step 3.Participant 8'!Q$38</f>
        <v/>
      </c>
      <c r="Q102" s="312" t="str">
        <f>'Step 3.Participant 8'!R$38</f>
        <v/>
      </c>
      <c r="R102" s="312" t="str">
        <f>'Step 3.Participant 8'!S$38</f>
        <v/>
      </c>
      <c r="S102" s="312" t="str">
        <f>'Step 3.Participant 8'!T$38</f>
        <v/>
      </c>
      <c r="T102" s="312" t="str">
        <f>'Step 3.Participant 8'!U$38</f>
        <v/>
      </c>
      <c r="U102" s="312" t="str">
        <f>'Step 3.Participant 8'!V$38</f>
        <v/>
      </c>
      <c r="V102" s="312" t="str">
        <f>'Step 3.Participant 8'!W$38</f>
        <v/>
      </c>
      <c r="W102" s="312" t="str">
        <f>'Step 3.Participant 8'!X$38</f>
        <v/>
      </c>
      <c r="X102" s="312" t="str">
        <f>'Step 3.Participant 8'!Y$38</f>
        <v/>
      </c>
      <c r="Y102" s="312" t="str">
        <f>'Step 3.Participant 8'!Z$38</f>
        <v/>
      </c>
      <c r="Z102" s="312" t="str">
        <f>'Step 3.Participant 8'!AA$38</f>
        <v/>
      </c>
      <c r="AA102" s="312" t="str">
        <f>'Step 3.Participant 8'!AB$38</f>
        <v/>
      </c>
      <c r="AB102" s="312" t="str">
        <f>'Step 3.Participant 8'!AC$38</f>
        <v/>
      </c>
      <c r="AD102" s="36"/>
      <c r="AE102" s="36"/>
      <c r="AF102" s="36"/>
      <c r="AG102" s="36"/>
      <c r="AH102" s="36"/>
      <c r="AI102" s="36"/>
      <c r="AJ102" s="36"/>
    </row>
    <row r="103" spans="1:36" ht="15" customHeight="1" thickBot="1">
      <c r="D103" s="13" t="str">
        <f>'Step 3.Participant 8'!$I$8&amp;"-"&amp;E103</f>
        <v>0-Mon-Fri (8pm-12am)</v>
      </c>
      <c r="E103" s="313" t="s">
        <v>117</v>
      </c>
      <c r="F103" s="10" t="s">
        <v>37</v>
      </c>
      <c r="G103" s="176"/>
      <c r="H103" s="312">
        <f>'Step 3.Participant 8'!I$39</f>
        <v>0</v>
      </c>
      <c r="I103" s="312">
        <f>'Step 3.Participant 8'!J$39</f>
        <v>0</v>
      </c>
      <c r="J103" s="312" t="str">
        <f>'Step 3.Participant 8'!K$39</f>
        <v/>
      </c>
      <c r="K103" s="312" t="str">
        <f>'Step 3.Participant 8'!L$39</f>
        <v/>
      </c>
      <c r="L103" s="312" t="str">
        <f>'Step 3.Participant 8'!M$39</f>
        <v/>
      </c>
      <c r="M103" s="312" t="str">
        <f>'Step 3.Participant 8'!N$39</f>
        <v/>
      </c>
      <c r="N103" s="312" t="str">
        <f>'Step 3.Participant 8'!O$39</f>
        <v/>
      </c>
      <c r="O103" s="312" t="str">
        <f>'Step 3.Participant 8'!P$39</f>
        <v/>
      </c>
      <c r="P103" s="312" t="str">
        <f>'Step 3.Participant 8'!Q$39</f>
        <v/>
      </c>
      <c r="Q103" s="312" t="str">
        <f>'Step 3.Participant 8'!R$39</f>
        <v/>
      </c>
      <c r="R103" s="312" t="str">
        <f>'Step 3.Participant 8'!S$39</f>
        <v/>
      </c>
      <c r="S103" s="312" t="str">
        <f>'Step 3.Participant 8'!T$39</f>
        <v/>
      </c>
      <c r="T103" s="312" t="str">
        <f>'Step 3.Participant 8'!U$39</f>
        <v/>
      </c>
      <c r="U103" s="312" t="str">
        <f>'Step 3.Participant 8'!V$39</f>
        <v/>
      </c>
      <c r="V103" s="312" t="str">
        <f>'Step 3.Participant 8'!W$39</f>
        <v/>
      </c>
      <c r="W103" s="312" t="str">
        <f>'Step 3.Participant 8'!X$39</f>
        <v/>
      </c>
      <c r="X103" s="312" t="str">
        <f>'Step 3.Participant 8'!Y$39</f>
        <v/>
      </c>
      <c r="Y103" s="312" t="str">
        <f>'Step 3.Participant 8'!Z$39</f>
        <v/>
      </c>
      <c r="Z103" s="312" t="str">
        <f>'Step 3.Participant 8'!AA$39</f>
        <v/>
      </c>
      <c r="AA103" s="312" t="str">
        <f>'Step 3.Participant 8'!AB$39</f>
        <v/>
      </c>
      <c r="AB103" s="312" t="str">
        <f>'Step 3.Participant 8'!AC$39</f>
        <v/>
      </c>
      <c r="AD103" s="36"/>
      <c r="AE103" s="36"/>
      <c r="AF103" s="36"/>
      <c r="AG103" s="36"/>
      <c r="AH103" s="36"/>
      <c r="AI103" s="36"/>
      <c r="AJ103" s="36"/>
    </row>
    <row r="104" spans="1:36" ht="15" customHeight="1" thickBot="1">
      <c r="D104" s="13" t="str">
        <f>'Step 3.Participant 8'!$I$8&amp;"-"&amp;E104</f>
        <v>0-Saturday</v>
      </c>
      <c r="E104" s="313" t="s">
        <v>118</v>
      </c>
      <c r="F104" s="10" t="s">
        <v>37</v>
      </c>
      <c r="G104" s="176"/>
      <c r="H104" s="312">
        <f>'Step 3.Participant 8'!I$40</f>
        <v>0</v>
      </c>
      <c r="I104" s="312">
        <f>'Step 3.Participant 8'!J$40</f>
        <v>0</v>
      </c>
      <c r="J104" s="312" t="str">
        <f>'Step 3.Participant 8'!K$40</f>
        <v/>
      </c>
      <c r="K104" s="312" t="str">
        <f>'Step 3.Participant 8'!L$40</f>
        <v/>
      </c>
      <c r="L104" s="312" t="str">
        <f>'Step 3.Participant 8'!M$40</f>
        <v/>
      </c>
      <c r="M104" s="312" t="str">
        <f>'Step 3.Participant 8'!N$40</f>
        <v/>
      </c>
      <c r="N104" s="312" t="str">
        <f>'Step 3.Participant 8'!O$40</f>
        <v/>
      </c>
      <c r="O104" s="312" t="str">
        <f>'Step 3.Participant 8'!P$40</f>
        <v/>
      </c>
      <c r="P104" s="312" t="str">
        <f>'Step 3.Participant 8'!Q$40</f>
        <v/>
      </c>
      <c r="Q104" s="312" t="str">
        <f>'Step 3.Participant 8'!R$40</f>
        <v/>
      </c>
      <c r="R104" s="312" t="str">
        <f>'Step 3.Participant 8'!S$40</f>
        <v/>
      </c>
      <c r="S104" s="312" t="str">
        <f>'Step 3.Participant 8'!T$40</f>
        <v/>
      </c>
      <c r="T104" s="312" t="str">
        <f>'Step 3.Participant 8'!U$40</f>
        <v/>
      </c>
      <c r="U104" s="312" t="str">
        <f>'Step 3.Participant 8'!V$40</f>
        <v/>
      </c>
      <c r="V104" s="312" t="str">
        <f>'Step 3.Participant 8'!W$40</f>
        <v/>
      </c>
      <c r="W104" s="312" t="str">
        <f>'Step 3.Participant 8'!X$40</f>
        <v/>
      </c>
      <c r="X104" s="312" t="str">
        <f>'Step 3.Participant 8'!Y$40</f>
        <v/>
      </c>
      <c r="Y104" s="312" t="str">
        <f>'Step 3.Participant 8'!Z$40</f>
        <v/>
      </c>
      <c r="Z104" s="312" t="str">
        <f>'Step 3.Participant 8'!AA$40</f>
        <v/>
      </c>
      <c r="AA104" s="312" t="str">
        <f>'Step 3.Participant 8'!AB$40</f>
        <v/>
      </c>
      <c r="AB104" s="312" t="str">
        <f>'Step 3.Participant 8'!AC$40</f>
        <v/>
      </c>
      <c r="AD104" s="36"/>
      <c r="AE104" s="36"/>
      <c r="AF104" s="36"/>
      <c r="AG104" s="36"/>
      <c r="AH104" s="36"/>
      <c r="AI104" s="36"/>
      <c r="AJ104" s="36"/>
    </row>
    <row r="105" spans="1:36" ht="15" customHeight="1" thickBot="1">
      <c r="D105" s="13" t="str">
        <f>'Step 3.Participant 8'!$I$8&amp;"-"&amp;E105</f>
        <v>0-Sunday</v>
      </c>
      <c r="E105" s="313" t="s">
        <v>119</v>
      </c>
      <c r="F105" s="10" t="s">
        <v>37</v>
      </c>
      <c r="G105" s="176"/>
      <c r="H105" s="312">
        <f>'Step 3.Participant 8'!I$41</f>
        <v>0</v>
      </c>
      <c r="I105" s="312">
        <f>'Step 3.Participant 8'!J$41</f>
        <v>0</v>
      </c>
      <c r="J105" s="312" t="str">
        <f>'Step 3.Participant 8'!K$41</f>
        <v/>
      </c>
      <c r="K105" s="312" t="str">
        <f>'Step 3.Participant 8'!L$41</f>
        <v/>
      </c>
      <c r="L105" s="312" t="str">
        <f>'Step 3.Participant 8'!M$41</f>
        <v/>
      </c>
      <c r="M105" s="312" t="str">
        <f>'Step 3.Participant 8'!N$41</f>
        <v/>
      </c>
      <c r="N105" s="312" t="str">
        <f>'Step 3.Participant 8'!O$41</f>
        <v/>
      </c>
      <c r="O105" s="312" t="str">
        <f>'Step 3.Participant 8'!P$41</f>
        <v/>
      </c>
      <c r="P105" s="312" t="str">
        <f>'Step 3.Participant 8'!Q$41</f>
        <v/>
      </c>
      <c r="Q105" s="312" t="str">
        <f>'Step 3.Participant 8'!R$41</f>
        <v/>
      </c>
      <c r="R105" s="312" t="str">
        <f>'Step 3.Participant 8'!S$41</f>
        <v/>
      </c>
      <c r="S105" s="312" t="str">
        <f>'Step 3.Participant 8'!T$41</f>
        <v/>
      </c>
      <c r="T105" s="312" t="str">
        <f>'Step 3.Participant 8'!U$41</f>
        <v/>
      </c>
      <c r="U105" s="312" t="str">
        <f>'Step 3.Participant 8'!V$41</f>
        <v/>
      </c>
      <c r="V105" s="312" t="str">
        <f>'Step 3.Participant 8'!W$41</f>
        <v/>
      </c>
      <c r="W105" s="312" t="str">
        <f>'Step 3.Participant 8'!X$41</f>
        <v/>
      </c>
      <c r="X105" s="312" t="str">
        <f>'Step 3.Participant 8'!Y$41</f>
        <v/>
      </c>
      <c r="Y105" s="312" t="str">
        <f>'Step 3.Participant 8'!Z$41</f>
        <v/>
      </c>
      <c r="Z105" s="312" t="str">
        <f>'Step 3.Participant 8'!AA$41</f>
        <v/>
      </c>
      <c r="AA105" s="312" t="str">
        <f>'Step 3.Participant 8'!AB$41</f>
        <v/>
      </c>
      <c r="AB105" s="312" t="str">
        <f>'Step 3.Participant 8'!AC$41</f>
        <v/>
      </c>
      <c r="AD105" s="36"/>
      <c r="AE105" s="36"/>
      <c r="AF105" s="36"/>
      <c r="AG105" s="36"/>
      <c r="AH105" s="36"/>
      <c r="AI105" s="36"/>
      <c r="AJ105" s="36"/>
    </row>
    <row r="106" spans="1:36" ht="15" customHeight="1" thickBot="1">
      <c r="D106" s="13" t="str">
        <f>'Step 3.Participant 8'!$I$8&amp;"-"&amp;E106</f>
        <v>0-Public holiday</v>
      </c>
      <c r="E106" s="313" t="s">
        <v>120</v>
      </c>
      <c r="F106" s="10" t="s">
        <v>386</v>
      </c>
      <c r="G106" s="176"/>
      <c r="H106" s="314">
        <f>'Step 3.Participant 8'!I$49</f>
        <v>0</v>
      </c>
      <c r="I106" s="314">
        <f>'Step 3.Participant 8'!J$49</f>
        <v>0</v>
      </c>
      <c r="J106" s="314">
        <f>'Step 3.Participant 8'!K$49</f>
        <v>0</v>
      </c>
      <c r="K106" s="314">
        <f>'Step 3.Participant 8'!L$49</f>
        <v>0</v>
      </c>
      <c r="L106" s="314">
        <f>'Step 3.Participant 8'!M$49</f>
        <v>0</v>
      </c>
      <c r="M106" s="314">
        <f>'Step 3.Participant 8'!N$49</f>
        <v>0</v>
      </c>
      <c r="N106" s="314">
        <f>'Step 3.Participant 8'!O$49</f>
        <v>0</v>
      </c>
      <c r="O106" s="314">
        <f>'Step 3.Participant 8'!P$49</f>
        <v>0</v>
      </c>
      <c r="P106" s="314">
        <f>'Step 3.Participant 8'!Q$49</f>
        <v>0</v>
      </c>
      <c r="Q106" s="314">
        <f>'Step 3.Participant 8'!R$49</f>
        <v>0</v>
      </c>
      <c r="R106" s="314">
        <f>'Step 3.Participant 8'!S$49</f>
        <v>0</v>
      </c>
      <c r="S106" s="314">
        <f>'Step 3.Participant 8'!T$49</f>
        <v>0</v>
      </c>
      <c r="T106" s="314">
        <f>'Step 3.Participant 8'!U$49</f>
        <v>0</v>
      </c>
      <c r="U106" s="314">
        <f>'Step 3.Participant 8'!V$49</f>
        <v>0</v>
      </c>
      <c r="V106" s="314">
        <f>'Step 3.Participant 8'!W$49</f>
        <v>0</v>
      </c>
      <c r="W106" s="314">
        <f>'Step 3.Participant 8'!X$49</f>
        <v>0</v>
      </c>
      <c r="X106" s="314">
        <f>'Step 3.Participant 8'!Y$49</f>
        <v>0</v>
      </c>
      <c r="Y106" s="314">
        <f>'Step 3.Participant 8'!Z$49</f>
        <v>0</v>
      </c>
      <c r="Z106" s="314">
        <f>'Step 3.Participant 8'!AA$49</f>
        <v>0</v>
      </c>
      <c r="AA106" s="314">
        <f>'Step 3.Participant 8'!AB$49</f>
        <v>0</v>
      </c>
      <c r="AB106" s="314">
        <f>'Step 3.Participant 8'!AC$49</f>
        <v>0</v>
      </c>
      <c r="AD106" s="36"/>
      <c r="AE106" s="36"/>
      <c r="AF106" s="36"/>
      <c r="AG106" s="36"/>
      <c r="AH106" s="36"/>
      <c r="AI106" s="36"/>
      <c r="AJ106" s="36"/>
    </row>
    <row r="107" spans="1:36" ht="15" customHeight="1" thickBot="1">
      <c r="D107" s="13" t="str">
        <f>'Step 3.Participant 8'!$I$8&amp;"-"&amp;E107</f>
        <v>0-</v>
      </c>
      <c r="F107" s="178"/>
      <c r="G107" s="36"/>
      <c r="H107" s="315"/>
      <c r="I107" s="315"/>
      <c r="J107" s="315"/>
      <c r="K107" s="315"/>
      <c r="L107" s="315"/>
      <c r="M107" s="315"/>
      <c r="N107" s="315"/>
      <c r="O107" s="315"/>
      <c r="P107" s="315"/>
      <c r="Q107" s="315"/>
      <c r="R107" s="315"/>
      <c r="S107" s="315"/>
      <c r="T107" s="315"/>
      <c r="U107" s="315"/>
      <c r="V107" s="315"/>
      <c r="W107" s="315"/>
      <c r="X107" s="315"/>
      <c r="Y107" s="315"/>
      <c r="Z107" s="315"/>
      <c r="AA107" s="315"/>
      <c r="AB107" s="315"/>
      <c r="AD107" s="36"/>
      <c r="AE107" s="36"/>
      <c r="AF107" s="36"/>
      <c r="AG107" s="36"/>
      <c r="AH107" s="36"/>
      <c r="AI107" s="36"/>
      <c r="AJ107" s="36"/>
    </row>
    <row r="108" spans="1:36" ht="15" customHeight="1" thickBot="1">
      <c r="D108" s="13" t="str">
        <f>'Step 3.Participant 8'!$I$8&amp;"-"&amp;E108</f>
        <v>0-Irregular supports</v>
      </c>
      <c r="E108" s="313" t="s">
        <v>44</v>
      </c>
      <c r="F108" s="10" t="s">
        <v>386</v>
      </c>
      <c r="G108" s="176"/>
      <c r="H108" s="314">
        <f>'Step 3.Participant 8'!I$50</f>
        <v>0</v>
      </c>
      <c r="I108" s="314">
        <f>'Step 3.Participant 8'!J$50</f>
        <v>0</v>
      </c>
      <c r="J108" s="314">
        <f>'Step 3.Participant 8'!K$50</f>
        <v>0</v>
      </c>
      <c r="K108" s="314">
        <f>'Step 3.Participant 8'!L$50</f>
        <v>0</v>
      </c>
      <c r="L108" s="314">
        <f>'Step 3.Participant 8'!M$50</f>
        <v>0</v>
      </c>
      <c r="M108" s="314">
        <f>'Step 3.Participant 8'!N$50</f>
        <v>0</v>
      </c>
      <c r="N108" s="314">
        <f>'Step 3.Participant 8'!O$50</f>
        <v>0</v>
      </c>
      <c r="O108" s="314">
        <f>'Step 3.Participant 8'!P$50</f>
        <v>0</v>
      </c>
      <c r="P108" s="314">
        <f>'Step 3.Participant 8'!Q$50</f>
        <v>0</v>
      </c>
      <c r="Q108" s="314">
        <f>'Step 3.Participant 8'!R$50</f>
        <v>0</v>
      </c>
      <c r="R108" s="314">
        <f>'Step 3.Participant 8'!S$50</f>
        <v>0</v>
      </c>
      <c r="S108" s="314">
        <f>'Step 3.Participant 8'!T$50</f>
        <v>0</v>
      </c>
      <c r="T108" s="314">
        <f>'Step 3.Participant 8'!U$50</f>
        <v>0</v>
      </c>
      <c r="U108" s="314">
        <f>'Step 3.Participant 8'!V$50</f>
        <v>0</v>
      </c>
      <c r="V108" s="314">
        <f>'Step 3.Participant 8'!W$50</f>
        <v>0</v>
      </c>
      <c r="W108" s="314">
        <f>'Step 3.Participant 8'!X$50</f>
        <v>0</v>
      </c>
      <c r="X108" s="314">
        <f>'Step 3.Participant 8'!Y$50</f>
        <v>0</v>
      </c>
      <c r="Y108" s="314">
        <f>'Step 3.Participant 8'!Z$50</f>
        <v>0</v>
      </c>
      <c r="Z108" s="314">
        <f>'Step 3.Participant 8'!AA$50</f>
        <v>0</v>
      </c>
      <c r="AA108" s="314">
        <f>'Step 3.Participant 8'!AB$50</f>
        <v>0</v>
      </c>
      <c r="AB108" s="314">
        <f>'Step 3.Participant 8'!AC$50</f>
        <v>0</v>
      </c>
      <c r="AD108" s="36"/>
      <c r="AE108" s="36"/>
      <c r="AF108" s="36"/>
      <c r="AG108" s="36"/>
      <c r="AH108" s="36"/>
      <c r="AI108" s="36"/>
      <c r="AJ108" s="36"/>
    </row>
    <row r="109" spans="1:36" ht="15" customHeight="1" thickBot="1">
      <c r="D109" s="13" t="str">
        <f>'Step 3.Participant 8'!$I$8&amp;"-"&amp;E109</f>
        <v>0-</v>
      </c>
      <c r="F109" s="178"/>
      <c r="G109" s="36"/>
      <c r="H109" s="315"/>
      <c r="I109" s="315"/>
      <c r="J109" s="315"/>
      <c r="K109" s="315"/>
      <c r="L109" s="315"/>
      <c r="M109" s="315"/>
      <c r="N109" s="315"/>
      <c r="O109" s="315"/>
      <c r="P109" s="315"/>
      <c r="Q109" s="315"/>
      <c r="R109" s="315"/>
      <c r="S109" s="315"/>
      <c r="T109" s="315"/>
      <c r="U109" s="315"/>
      <c r="V109" s="315"/>
      <c r="W109" s="315"/>
      <c r="X109" s="315"/>
      <c r="Y109" s="315"/>
      <c r="Z109" s="315"/>
      <c r="AA109" s="315"/>
      <c r="AB109" s="315"/>
      <c r="AD109" s="36"/>
      <c r="AE109" s="36"/>
      <c r="AF109" s="36"/>
      <c r="AG109" s="36"/>
      <c r="AH109" s="36"/>
      <c r="AI109" s="36"/>
      <c r="AJ109" s="36"/>
    </row>
    <row r="110" spans="1:36" ht="15" customHeight="1" thickBot="1">
      <c r="D110" s="13" t="str">
        <f>'Step 3.Participant 8'!$I$8&amp;"-"&amp;E110</f>
        <v>0-Sleepovers</v>
      </c>
      <c r="E110" s="313" t="s">
        <v>38</v>
      </c>
      <c r="F110" s="10" t="s">
        <v>39</v>
      </c>
      <c r="G110" s="176"/>
      <c r="H110" s="314">
        <f>'Step 3.Participant 8'!I$42</f>
        <v>0</v>
      </c>
      <c r="I110" s="314">
        <f>'Step 3.Participant 8'!J$42</f>
        <v>0</v>
      </c>
      <c r="J110" s="314" t="str">
        <f>'Step 3.Participant 8'!K$42</f>
        <v/>
      </c>
      <c r="K110" s="314" t="str">
        <f>'Step 3.Participant 8'!L$42</f>
        <v/>
      </c>
      <c r="L110" s="314" t="str">
        <f>'Step 3.Participant 8'!M$42</f>
        <v/>
      </c>
      <c r="M110" s="314" t="str">
        <f>'Step 3.Participant 8'!N$42</f>
        <v/>
      </c>
      <c r="N110" s="314" t="str">
        <f>'Step 3.Participant 8'!O$42</f>
        <v/>
      </c>
      <c r="O110" s="314" t="str">
        <f>'Step 3.Participant 8'!P$42</f>
        <v/>
      </c>
      <c r="P110" s="314" t="str">
        <f>'Step 3.Participant 8'!Q$42</f>
        <v/>
      </c>
      <c r="Q110" s="314" t="str">
        <f>'Step 3.Participant 8'!R$42</f>
        <v/>
      </c>
      <c r="R110" s="314" t="str">
        <f>'Step 3.Participant 8'!S$42</f>
        <v/>
      </c>
      <c r="S110" s="314" t="str">
        <f>'Step 3.Participant 8'!T$42</f>
        <v/>
      </c>
      <c r="T110" s="314" t="str">
        <f>'Step 3.Participant 8'!U$42</f>
        <v/>
      </c>
      <c r="U110" s="314" t="str">
        <f>'Step 3.Participant 8'!V$42</f>
        <v/>
      </c>
      <c r="V110" s="314" t="str">
        <f>'Step 3.Participant 8'!W$42</f>
        <v/>
      </c>
      <c r="W110" s="314" t="str">
        <f>'Step 3.Participant 8'!X$42</f>
        <v/>
      </c>
      <c r="X110" s="314" t="str">
        <f>'Step 3.Participant 8'!Y$42</f>
        <v/>
      </c>
      <c r="Y110" s="314" t="str">
        <f>'Step 3.Participant 8'!Z$42</f>
        <v/>
      </c>
      <c r="Z110" s="314" t="str">
        <f>'Step 3.Participant 8'!AA$42</f>
        <v/>
      </c>
      <c r="AA110" s="314" t="str">
        <f>'Step 3.Participant 8'!AB$42</f>
        <v/>
      </c>
      <c r="AB110" s="314" t="str">
        <f>'Step 3.Participant 8'!AC$42</f>
        <v/>
      </c>
      <c r="AD110" s="36"/>
      <c r="AE110" s="36"/>
      <c r="AF110" s="36"/>
      <c r="AG110" s="36"/>
      <c r="AH110" s="36"/>
      <c r="AI110" s="36"/>
      <c r="AJ110" s="36"/>
    </row>
    <row r="111" spans="1:36" ht="15" customHeight="1">
      <c r="D111" s="13" t="str">
        <f>'Step 3.Participant 8'!$I$8&amp;"-"&amp;E111</f>
        <v>0-Active (Mon-Fri) overnight shift</v>
      </c>
      <c r="E111" s="313" t="s">
        <v>40</v>
      </c>
      <c r="F111" s="10" t="s">
        <v>37</v>
      </c>
      <c r="G111" s="176"/>
      <c r="H111" s="314">
        <f>'Step 3.Participant 8'!I$43</f>
        <v>0</v>
      </c>
      <c r="I111" s="314">
        <f>'Step 3.Participant 8'!J$43</f>
        <v>0</v>
      </c>
      <c r="J111" s="314" t="str">
        <f>'Step 3.Participant 8'!K$43</f>
        <v/>
      </c>
      <c r="K111" s="314" t="str">
        <f>'Step 3.Participant 8'!L$43</f>
        <v/>
      </c>
      <c r="L111" s="314" t="str">
        <f>'Step 3.Participant 8'!M$43</f>
        <v/>
      </c>
      <c r="M111" s="314" t="str">
        <f>'Step 3.Participant 8'!N$43</f>
        <v/>
      </c>
      <c r="N111" s="314" t="str">
        <f>'Step 3.Participant 8'!O$43</f>
        <v/>
      </c>
      <c r="O111" s="314" t="str">
        <f>'Step 3.Participant 8'!P$43</f>
        <v/>
      </c>
      <c r="P111" s="314" t="str">
        <f>'Step 3.Participant 8'!Q$43</f>
        <v/>
      </c>
      <c r="Q111" s="314" t="str">
        <f>'Step 3.Participant 8'!R$43</f>
        <v/>
      </c>
      <c r="R111" s="314" t="str">
        <f>'Step 3.Participant 8'!S$43</f>
        <v/>
      </c>
      <c r="S111" s="314" t="str">
        <f>'Step 3.Participant 8'!T$43</f>
        <v/>
      </c>
      <c r="T111" s="314" t="str">
        <f>'Step 3.Participant 8'!U$43</f>
        <v/>
      </c>
      <c r="U111" s="314" t="str">
        <f>'Step 3.Participant 8'!V$43</f>
        <v/>
      </c>
      <c r="V111" s="314" t="str">
        <f>'Step 3.Participant 8'!W$43</f>
        <v/>
      </c>
      <c r="W111" s="314" t="str">
        <f>'Step 3.Participant 8'!X$43</f>
        <v/>
      </c>
      <c r="X111" s="314" t="str">
        <f>'Step 3.Participant 8'!Y$43</f>
        <v/>
      </c>
      <c r="Y111" s="314" t="str">
        <f>'Step 3.Participant 8'!Z$43</f>
        <v/>
      </c>
      <c r="Z111" s="314" t="str">
        <f>'Step 3.Participant 8'!AA$43</f>
        <v/>
      </c>
      <c r="AA111" s="314" t="str">
        <f>'Step 3.Participant 8'!AB$43</f>
        <v/>
      </c>
      <c r="AB111" s="314" t="str">
        <f>'Step 3.Participant 8'!AC$43</f>
        <v/>
      </c>
      <c r="AD111" s="36"/>
      <c r="AE111" s="36"/>
      <c r="AF111" s="36"/>
      <c r="AG111" s="36"/>
      <c r="AH111" s="36"/>
      <c r="AI111" s="36"/>
      <c r="AJ111" s="36"/>
    </row>
    <row r="112" spans="1:36" ht="15" customHeight="1">
      <c r="AD112" s="36"/>
      <c r="AE112" s="36"/>
      <c r="AF112" s="36"/>
      <c r="AG112" s="36"/>
      <c r="AH112" s="36"/>
      <c r="AI112" s="36"/>
      <c r="AJ112" s="36"/>
    </row>
    <row r="113" spans="1:36" ht="15" customHeight="1" thickBot="1">
      <c r="AD113" s="36"/>
      <c r="AE113" s="36"/>
      <c r="AF113" s="36"/>
      <c r="AG113" s="36"/>
      <c r="AH113" s="36"/>
      <c r="AI113" s="36"/>
      <c r="AJ113" s="36"/>
    </row>
    <row r="114" spans="1:36" ht="15" customHeight="1" thickBot="1">
      <c r="A114" s="20">
        <v>9</v>
      </c>
      <c r="D114" s="13" t="str">
        <f>'Step 3.Participant 9'!$I$8&amp;"-"&amp;E114</f>
        <v>0-Hours of Support by Shift</v>
      </c>
      <c r="E114" s="309" t="s">
        <v>467</v>
      </c>
      <c r="F114" s="310" t="s">
        <v>42</v>
      </c>
      <c r="G114" s="159"/>
      <c r="H114" s="311" t="str">
        <f>'Step 3.Participant 9'!I$36</f>
        <v>1:1</v>
      </c>
      <c r="I114" s="311" t="str">
        <f>'Step 3.Participant 9'!J$36</f>
        <v>2:1</v>
      </c>
      <c r="J114" s="311" t="str">
        <f>'Step 3.Participant 9'!K$36</f>
        <v/>
      </c>
      <c r="K114" s="311" t="str">
        <f>'Step 3.Participant 9'!L$36</f>
        <v/>
      </c>
      <c r="L114" s="311" t="str">
        <f>'Step 3.Participant 9'!M$36</f>
        <v/>
      </c>
      <c r="M114" s="311" t="str">
        <f>'Step 3.Participant 9'!N$36</f>
        <v/>
      </c>
      <c r="N114" s="311" t="str">
        <f>'Step 3.Participant 9'!O$36</f>
        <v/>
      </c>
      <c r="O114" s="311" t="str">
        <f>'Step 3.Participant 9'!P$36</f>
        <v/>
      </c>
      <c r="P114" s="311" t="str">
        <f>'Step 3.Participant 9'!Q$36</f>
        <v/>
      </c>
      <c r="Q114" s="311" t="str">
        <f>'Step 3.Participant 9'!R$36</f>
        <v/>
      </c>
      <c r="R114" s="311" t="str">
        <f>'Step 3.Participant 9'!S$36</f>
        <v/>
      </c>
      <c r="S114" s="311" t="str">
        <f>'Step 3.Participant 9'!T$36</f>
        <v/>
      </c>
      <c r="T114" s="311" t="str">
        <f>'Step 3.Participant 9'!U$36</f>
        <v/>
      </c>
      <c r="U114" s="311" t="str">
        <f>'Step 3.Participant 9'!V$36</f>
        <v/>
      </c>
      <c r="V114" s="311" t="str">
        <f>'Step 3.Participant 9'!W$36</f>
        <v/>
      </c>
      <c r="W114" s="311" t="str">
        <f>'Step 3.Participant 9'!X$36</f>
        <v/>
      </c>
      <c r="X114" s="311" t="str">
        <f>'Step 3.Participant 9'!Y$36</f>
        <v/>
      </c>
      <c r="Y114" s="311" t="str">
        <f>'Step 3.Participant 9'!Z$36</f>
        <v/>
      </c>
      <c r="Z114" s="311" t="str">
        <f>'Step 3.Participant 9'!AA$36</f>
        <v/>
      </c>
      <c r="AA114" s="311" t="str">
        <f>'Step 3.Participant 9'!AB$36</f>
        <v/>
      </c>
      <c r="AB114" s="311" t="str">
        <f>'Step 3.Participant 9'!AC$36</f>
        <v/>
      </c>
      <c r="AD114" s="36"/>
      <c r="AE114" s="36"/>
      <c r="AF114" s="36"/>
      <c r="AG114" s="36"/>
      <c r="AH114" s="36"/>
      <c r="AI114" s="36"/>
      <c r="AJ114" s="36"/>
    </row>
    <row r="115" spans="1:36" ht="15" customHeight="1" thickBot="1">
      <c r="D115" s="13" t="str">
        <f>'Step 3.Participant 9'!$I$8&amp;"-"&amp;E115</f>
        <v>0-</v>
      </c>
      <c r="E115" s="177"/>
      <c r="F115" s="178"/>
      <c r="G115" s="36"/>
      <c r="H115" s="312"/>
      <c r="I115" s="312"/>
      <c r="J115" s="312"/>
      <c r="K115" s="312"/>
      <c r="L115" s="312"/>
      <c r="M115" s="312"/>
      <c r="N115" s="312"/>
      <c r="O115" s="312"/>
      <c r="P115" s="312"/>
      <c r="Q115" s="312"/>
      <c r="R115" s="312"/>
      <c r="S115" s="312"/>
      <c r="T115" s="312"/>
      <c r="U115" s="312"/>
      <c r="V115" s="312"/>
      <c r="W115" s="312"/>
      <c r="X115" s="312"/>
      <c r="Y115" s="312"/>
      <c r="Z115" s="312"/>
      <c r="AA115" s="312"/>
      <c r="AB115" s="312"/>
      <c r="AD115" s="36"/>
      <c r="AE115" s="36"/>
      <c r="AF115" s="36"/>
      <c r="AG115" s="36"/>
      <c r="AH115" s="36"/>
      <c r="AI115" s="36"/>
      <c r="AJ115" s="36"/>
    </row>
    <row r="116" spans="1:36" ht="15" customHeight="1" thickBot="1">
      <c r="D116" s="13" t="str">
        <f>'Step 3.Participant 9'!$I$8&amp;"-"&amp;E116</f>
        <v>0-Mon-Fri (6am-8pm)</v>
      </c>
      <c r="E116" s="313" t="s">
        <v>116</v>
      </c>
      <c r="F116" s="10" t="s">
        <v>37</v>
      </c>
      <c r="G116" s="176"/>
      <c r="H116" s="312">
        <f>'Step 3.Participant 9'!I$38</f>
        <v>0</v>
      </c>
      <c r="I116" s="312">
        <f>'Step 3.Participant 9'!J$38</f>
        <v>0</v>
      </c>
      <c r="J116" s="312" t="str">
        <f>'Step 3.Participant 9'!K$38</f>
        <v/>
      </c>
      <c r="K116" s="312" t="str">
        <f>'Step 3.Participant 9'!L$38</f>
        <v/>
      </c>
      <c r="L116" s="312" t="str">
        <f>'Step 3.Participant 9'!M$38</f>
        <v/>
      </c>
      <c r="M116" s="312" t="str">
        <f>'Step 3.Participant 9'!N$38</f>
        <v/>
      </c>
      <c r="N116" s="312" t="str">
        <f>'Step 3.Participant 9'!O$38</f>
        <v/>
      </c>
      <c r="O116" s="312" t="str">
        <f>'Step 3.Participant 9'!P$38</f>
        <v/>
      </c>
      <c r="P116" s="312" t="str">
        <f>'Step 3.Participant 9'!Q$38</f>
        <v/>
      </c>
      <c r="Q116" s="312" t="str">
        <f>'Step 3.Participant 9'!R$38</f>
        <v/>
      </c>
      <c r="R116" s="312" t="str">
        <f>'Step 3.Participant 9'!S$38</f>
        <v/>
      </c>
      <c r="S116" s="312" t="str">
        <f>'Step 3.Participant 9'!T$38</f>
        <v/>
      </c>
      <c r="T116" s="312" t="str">
        <f>'Step 3.Participant 9'!U$38</f>
        <v/>
      </c>
      <c r="U116" s="312" t="str">
        <f>'Step 3.Participant 9'!V$38</f>
        <v/>
      </c>
      <c r="V116" s="312" t="str">
        <f>'Step 3.Participant 9'!W$38</f>
        <v/>
      </c>
      <c r="W116" s="312" t="str">
        <f>'Step 3.Participant 9'!X$38</f>
        <v/>
      </c>
      <c r="X116" s="312" t="str">
        <f>'Step 3.Participant 9'!Y$38</f>
        <v/>
      </c>
      <c r="Y116" s="312" t="str">
        <f>'Step 3.Participant 9'!Z$38</f>
        <v/>
      </c>
      <c r="Z116" s="312" t="str">
        <f>'Step 3.Participant 9'!AA$38</f>
        <v/>
      </c>
      <c r="AA116" s="312" t="str">
        <f>'Step 3.Participant 9'!AB$38</f>
        <v/>
      </c>
      <c r="AB116" s="312" t="str">
        <f>'Step 3.Participant 9'!AC$38</f>
        <v/>
      </c>
      <c r="AD116" s="36"/>
      <c r="AE116" s="36"/>
      <c r="AF116" s="36"/>
      <c r="AG116" s="36"/>
      <c r="AH116" s="36"/>
      <c r="AI116" s="36"/>
      <c r="AJ116" s="36"/>
    </row>
    <row r="117" spans="1:36" ht="15" customHeight="1" thickBot="1">
      <c r="D117" s="13" t="str">
        <f>'Step 3.Participant 9'!$I$8&amp;"-"&amp;E117</f>
        <v>0-Mon-Fri (8pm-12am)</v>
      </c>
      <c r="E117" s="313" t="s">
        <v>117</v>
      </c>
      <c r="F117" s="10" t="s">
        <v>37</v>
      </c>
      <c r="G117" s="176"/>
      <c r="H117" s="312">
        <f>'Step 3.Participant 9'!I$39</f>
        <v>0</v>
      </c>
      <c r="I117" s="312">
        <f>'Step 3.Participant 9'!J$39</f>
        <v>0</v>
      </c>
      <c r="J117" s="312" t="str">
        <f>'Step 3.Participant 9'!K$39</f>
        <v/>
      </c>
      <c r="K117" s="312" t="str">
        <f>'Step 3.Participant 9'!L$39</f>
        <v/>
      </c>
      <c r="L117" s="312" t="str">
        <f>'Step 3.Participant 9'!M$39</f>
        <v/>
      </c>
      <c r="M117" s="312" t="str">
        <f>'Step 3.Participant 9'!N$39</f>
        <v/>
      </c>
      <c r="N117" s="312" t="str">
        <f>'Step 3.Participant 9'!O$39</f>
        <v/>
      </c>
      <c r="O117" s="312" t="str">
        <f>'Step 3.Participant 9'!P$39</f>
        <v/>
      </c>
      <c r="P117" s="312" t="str">
        <f>'Step 3.Participant 9'!Q$39</f>
        <v/>
      </c>
      <c r="Q117" s="312" t="str">
        <f>'Step 3.Participant 9'!R$39</f>
        <v/>
      </c>
      <c r="R117" s="312" t="str">
        <f>'Step 3.Participant 9'!S$39</f>
        <v/>
      </c>
      <c r="S117" s="312" t="str">
        <f>'Step 3.Participant 9'!T$39</f>
        <v/>
      </c>
      <c r="T117" s="312" t="str">
        <f>'Step 3.Participant 9'!U$39</f>
        <v/>
      </c>
      <c r="U117" s="312" t="str">
        <f>'Step 3.Participant 9'!V$39</f>
        <v/>
      </c>
      <c r="V117" s="312" t="str">
        <f>'Step 3.Participant 9'!W$39</f>
        <v/>
      </c>
      <c r="W117" s="312" t="str">
        <f>'Step 3.Participant 9'!X$39</f>
        <v/>
      </c>
      <c r="X117" s="312" t="str">
        <f>'Step 3.Participant 9'!Y$39</f>
        <v/>
      </c>
      <c r="Y117" s="312" t="str">
        <f>'Step 3.Participant 9'!Z$39</f>
        <v/>
      </c>
      <c r="Z117" s="312" t="str">
        <f>'Step 3.Participant 9'!AA$39</f>
        <v/>
      </c>
      <c r="AA117" s="312" t="str">
        <f>'Step 3.Participant 9'!AB$39</f>
        <v/>
      </c>
      <c r="AB117" s="312" t="str">
        <f>'Step 3.Participant 9'!AC$39</f>
        <v/>
      </c>
      <c r="AD117" s="36"/>
      <c r="AE117" s="36"/>
      <c r="AF117" s="36"/>
      <c r="AG117" s="36"/>
      <c r="AH117" s="36"/>
      <c r="AI117" s="36"/>
      <c r="AJ117" s="36"/>
    </row>
    <row r="118" spans="1:36" ht="15" customHeight="1" thickBot="1">
      <c r="D118" s="13" t="str">
        <f>'Step 3.Participant 9'!$I$8&amp;"-"&amp;E118</f>
        <v>0-Saturday</v>
      </c>
      <c r="E118" s="313" t="s">
        <v>118</v>
      </c>
      <c r="F118" s="10" t="s">
        <v>37</v>
      </c>
      <c r="G118" s="176"/>
      <c r="H118" s="312">
        <f>'Step 3.Participant 9'!I$40</f>
        <v>0</v>
      </c>
      <c r="I118" s="312">
        <f>'Step 3.Participant 9'!J$40</f>
        <v>0</v>
      </c>
      <c r="J118" s="312" t="str">
        <f>'Step 3.Participant 9'!K$40</f>
        <v/>
      </c>
      <c r="K118" s="312" t="str">
        <f>'Step 3.Participant 9'!L$40</f>
        <v/>
      </c>
      <c r="L118" s="312" t="str">
        <f>'Step 3.Participant 9'!M$40</f>
        <v/>
      </c>
      <c r="M118" s="312" t="str">
        <f>'Step 3.Participant 9'!N$40</f>
        <v/>
      </c>
      <c r="N118" s="312" t="str">
        <f>'Step 3.Participant 9'!O$40</f>
        <v/>
      </c>
      <c r="O118" s="312" t="str">
        <f>'Step 3.Participant 9'!P$40</f>
        <v/>
      </c>
      <c r="P118" s="312" t="str">
        <f>'Step 3.Participant 9'!Q$40</f>
        <v/>
      </c>
      <c r="Q118" s="312" t="str">
        <f>'Step 3.Participant 9'!R$40</f>
        <v/>
      </c>
      <c r="R118" s="312" t="str">
        <f>'Step 3.Participant 9'!S$40</f>
        <v/>
      </c>
      <c r="S118" s="312" t="str">
        <f>'Step 3.Participant 9'!T$40</f>
        <v/>
      </c>
      <c r="T118" s="312" t="str">
        <f>'Step 3.Participant 9'!U$40</f>
        <v/>
      </c>
      <c r="U118" s="312" t="str">
        <f>'Step 3.Participant 9'!V$40</f>
        <v/>
      </c>
      <c r="V118" s="312" t="str">
        <f>'Step 3.Participant 9'!W$40</f>
        <v/>
      </c>
      <c r="W118" s="312" t="str">
        <f>'Step 3.Participant 9'!X$40</f>
        <v/>
      </c>
      <c r="X118" s="312" t="str">
        <f>'Step 3.Participant 9'!Y$40</f>
        <v/>
      </c>
      <c r="Y118" s="312" t="str">
        <f>'Step 3.Participant 9'!Z$40</f>
        <v/>
      </c>
      <c r="Z118" s="312" t="str">
        <f>'Step 3.Participant 9'!AA$40</f>
        <v/>
      </c>
      <c r="AA118" s="312" t="str">
        <f>'Step 3.Participant 9'!AB$40</f>
        <v/>
      </c>
      <c r="AB118" s="312" t="str">
        <f>'Step 3.Participant 9'!AC$40</f>
        <v/>
      </c>
      <c r="AD118" s="36"/>
      <c r="AE118" s="36"/>
      <c r="AF118" s="36"/>
      <c r="AG118" s="36"/>
      <c r="AH118" s="36"/>
      <c r="AI118" s="36"/>
      <c r="AJ118" s="36"/>
    </row>
    <row r="119" spans="1:36" ht="15" customHeight="1" thickBot="1">
      <c r="D119" s="13" t="str">
        <f>'Step 3.Participant 9'!$I$8&amp;"-"&amp;E119</f>
        <v>0-Sunday</v>
      </c>
      <c r="E119" s="313" t="s">
        <v>119</v>
      </c>
      <c r="F119" s="10" t="s">
        <v>37</v>
      </c>
      <c r="G119" s="176"/>
      <c r="H119" s="312">
        <f>'Step 3.Participant 9'!I$41</f>
        <v>0</v>
      </c>
      <c r="I119" s="312">
        <f>'Step 3.Participant 9'!J$41</f>
        <v>0</v>
      </c>
      <c r="J119" s="312" t="str">
        <f>'Step 3.Participant 9'!K$41</f>
        <v/>
      </c>
      <c r="K119" s="312" t="str">
        <f>'Step 3.Participant 9'!L$41</f>
        <v/>
      </c>
      <c r="L119" s="312" t="str">
        <f>'Step 3.Participant 9'!M$41</f>
        <v/>
      </c>
      <c r="M119" s="312" t="str">
        <f>'Step 3.Participant 9'!N$41</f>
        <v/>
      </c>
      <c r="N119" s="312" t="str">
        <f>'Step 3.Participant 9'!O$41</f>
        <v/>
      </c>
      <c r="O119" s="312" t="str">
        <f>'Step 3.Participant 9'!P$41</f>
        <v/>
      </c>
      <c r="P119" s="312" t="str">
        <f>'Step 3.Participant 9'!Q$41</f>
        <v/>
      </c>
      <c r="Q119" s="312" t="str">
        <f>'Step 3.Participant 9'!R$41</f>
        <v/>
      </c>
      <c r="R119" s="312" t="str">
        <f>'Step 3.Participant 9'!S$41</f>
        <v/>
      </c>
      <c r="S119" s="312" t="str">
        <f>'Step 3.Participant 9'!T$41</f>
        <v/>
      </c>
      <c r="T119" s="312" t="str">
        <f>'Step 3.Participant 9'!U$41</f>
        <v/>
      </c>
      <c r="U119" s="312" t="str">
        <f>'Step 3.Participant 9'!V$41</f>
        <v/>
      </c>
      <c r="V119" s="312" t="str">
        <f>'Step 3.Participant 9'!W$41</f>
        <v/>
      </c>
      <c r="W119" s="312" t="str">
        <f>'Step 3.Participant 9'!X$41</f>
        <v/>
      </c>
      <c r="X119" s="312" t="str">
        <f>'Step 3.Participant 9'!Y$41</f>
        <v/>
      </c>
      <c r="Y119" s="312" t="str">
        <f>'Step 3.Participant 9'!Z$41</f>
        <v/>
      </c>
      <c r="Z119" s="312" t="str">
        <f>'Step 3.Participant 9'!AA$41</f>
        <v/>
      </c>
      <c r="AA119" s="312" t="str">
        <f>'Step 3.Participant 9'!AB$41</f>
        <v/>
      </c>
      <c r="AB119" s="312" t="str">
        <f>'Step 3.Participant 9'!AC$41</f>
        <v/>
      </c>
      <c r="AD119" s="36"/>
      <c r="AE119" s="36"/>
      <c r="AF119" s="36"/>
      <c r="AG119" s="36"/>
      <c r="AH119" s="36"/>
      <c r="AI119" s="36"/>
      <c r="AJ119" s="36"/>
    </row>
    <row r="120" spans="1:36" ht="15" customHeight="1" thickBot="1">
      <c r="D120" s="13" t="str">
        <f>'Step 3.Participant 9'!$I$8&amp;"-"&amp;E120</f>
        <v>0-Public holiday</v>
      </c>
      <c r="E120" s="313" t="s">
        <v>120</v>
      </c>
      <c r="F120" s="10" t="s">
        <v>386</v>
      </c>
      <c r="G120" s="176"/>
      <c r="H120" s="314">
        <f>'Step 3.Participant 9'!I$49</f>
        <v>0</v>
      </c>
      <c r="I120" s="314">
        <f>'Step 3.Participant 9'!J$49</f>
        <v>0</v>
      </c>
      <c r="J120" s="314">
        <f>'Step 3.Participant 9'!K$49</f>
        <v>0</v>
      </c>
      <c r="K120" s="314">
        <f>'Step 3.Participant 9'!L$49</f>
        <v>0</v>
      </c>
      <c r="L120" s="314">
        <f>'Step 3.Participant 9'!M$49</f>
        <v>0</v>
      </c>
      <c r="M120" s="314">
        <f>'Step 3.Participant 9'!N$49</f>
        <v>0</v>
      </c>
      <c r="N120" s="314">
        <f>'Step 3.Participant 9'!O$49</f>
        <v>0</v>
      </c>
      <c r="O120" s="314">
        <f>'Step 3.Participant 9'!P$49</f>
        <v>0</v>
      </c>
      <c r="P120" s="314">
        <f>'Step 3.Participant 9'!Q$49</f>
        <v>0</v>
      </c>
      <c r="Q120" s="314">
        <f>'Step 3.Participant 9'!R$49</f>
        <v>0</v>
      </c>
      <c r="R120" s="314">
        <f>'Step 3.Participant 9'!S$49</f>
        <v>0</v>
      </c>
      <c r="S120" s="314">
        <f>'Step 3.Participant 9'!T$49</f>
        <v>0</v>
      </c>
      <c r="T120" s="314">
        <f>'Step 3.Participant 9'!U$49</f>
        <v>0</v>
      </c>
      <c r="U120" s="314">
        <f>'Step 3.Participant 9'!V$49</f>
        <v>0</v>
      </c>
      <c r="V120" s="314">
        <f>'Step 3.Participant 9'!W$49</f>
        <v>0</v>
      </c>
      <c r="W120" s="314">
        <f>'Step 3.Participant 9'!X$49</f>
        <v>0</v>
      </c>
      <c r="X120" s="314">
        <f>'Step 3.Participant 9'!Y$49</f>
        <v>0</v>
      </c>
      <c r="Y120" s="314">
        <f>'Step 3.Participant 9'!Z$49</f>
        <v>0</v>
      </c>
      <c r="Z120" s="314">
        <f>'Step 3.Participant 9'!AA$49</f>
        <v>0</v>
      </c>
      <c r="AA120" s="314">
        <f>'Step 3.Participant 9'!AB$49</f>
        <v>0</v>
      </c>
      <c r="AB120" s="314">
        <f>'Step 3.Participant 9'!AC$49</f>
        <v>0</v>
      </c>
      <c r="AD120" s="36"/>
      <c r="AE120" s="36"/>
      <c r="AF120" s="36"/>
      <c r="AG120" s="36"/>
      <c r="AH120" s="36"/>
      <c r="AI120" s="36"/>
      <c r="AJ120" s="36"/>
    </row>
    <row r="121" spans="1:36" ht="15" customHeight="1" thickBot="1">
      <c r="D121" s="13" t="str">
        <f>'Step 3.Participant 9'!$I$8&amp;"-"&amp;E121</f>
        <v>0-</v>
      </c>
      <c r="F121" s="178"/>
      <c r="G121" s="36"/>
      <c r="H121" s="315"/>
      <c r="I121" s="315"/>
      <c r="J121" s="315"/>
      <c r="K121" s="315"/>
      <c r="L121" s="315"/>
      <c r="M121" s="315"/>
      <c r="N121" s="315"/>
      <c r="O121" s="315"/>
      <c r="P121" s="315"/>
      <c r="Q121" s="315"/>
      <c r="R121" s="315"/>
      <c r="S121" s="315"/>
      <c r="T121" s="315"/>
      <c r="U121" s="315"/>
      <c r="V121" s="315"/>
      <c r="W121" s="315"/>
      <c r="X121" s="315"/>
      <c r="Y121" s="315"/>
      <c r="Z121" s="315"/>
      <c r="AA121" s="315"/>
      <c r="AB121" s="315"/>
      <c r="AD121" s="36"/>
      <c r="AE121" s="36"/>
      <c r="AF121" s="36"/>
      <c r="AG121" s="36"/>
      <c r="AH121" s="36"/>
      <c r="AI121" s="36"/>
      <c r="AJ121" s="36"/>
    </row>
    <row r="122" spans="1:36" ht="15" customHeight="1" thickBot="1">
      <c r="D122" s="13" t="str">
        <f>'Step 3.Participant 9'!$I$8&amp;"-"&amp;E122</f>
        <v>0-Irregular supports</v>
      </c>
      <c r="E122" s="313" t="s">
        <v>44</v>
      </c>
      <c r="F122" s="10" t="s">
        <v>386</v>
      </c>
      <c r="G122" s="176"/>
      <c r="H122" s="314">
        <f>'Step 3.Participant 9'!I$50</f>
        <v>0</v>
      </c>
      <c r="I122" s="314">
        <f>'Step 3.Participant 9'!J$50</f>
        <v>0</v>
      </c>
      <c r="J122" s="314">
        <f>'Step 3.Participant 9'!K$50</f>
        <v>0</v>
      </c>
      <c r="K122" s="314">
        <f>'Step 3.Participant 9'!L$50</f>
        <v>0</v>
      </c>
      <c r="L122" s="314">
        <f>'Step 3.Participant 9'!M$50</f>
        <v>0</v>
      </c>
      <c r="M122" s="314">
        <f>'Step 3.Participant 9'!N$50</f>
        <v>0</v>
      </c>
      <c r="N122" s="314">
        <f>'Step 3.Participant 9'!O$50</f>
        <v>0</v>
      </c>
      <c r="O122" s="314">
        <f>'Step 3.Participant 9'!P$50</f>
        <v>0</v>
      </c>
      <c r="P122" s="314">
        <f>'Step 3.Participant 9'!Q$50</f>
        <v>0</v>
      </c>
      <c r="Q122" s="314">
        <f>'Step 3.Participant 9'!R$50</f>
        <v>0</v>
      </c>
      <c r="R122" s="314">
        <f>'Step 3.Participant 9'!S$50</f>
        <v>0</v>
      </c>
      <c r="S122" s="314">
        <f>'Step 3.Participant 9'!T$50</f>
        <v>0</v>
      </c>
      <c r="T122" s="314">
        <f>'Step 3.Participant 9'!U$50</f>
        <v>0</v>
      </c>
      <c r="U122" s="314">
        <f>'Step 3.Participant 9'!V$50</f>
        <v>0</v>
      </c>
      <c r="V122" s="314">
        <f>'Step 3.Participant 9'!W$50</f>
        <v>0</v>
      </c>
      <c r="W122" s="314">
        <f>'Step 3.Participant 9'!X$50</f>
        <v>0</v>
      </c>
      <c r="X122" s="314">
        <f>'Step 3.Participant 9'!Y$50</f>
        <v>0</v>
      </c>
      <c r="Y122" s="314">
        <f>'Step 3.Participant 9'!Z$50</f>
        <v>0</v>
      </c>
      <c r="Z122" s="314">
        <f>'Step 3.Participant 9'!AA$50</f>
        <v>0</v>
      </c>
      <c r="AA122" s="314">
        <f>'Step 3.Participant 9'!AB$50</f>
        <v>0</v>
      </c>
      <c r="AB122" s="314">
        <f>'Step 3.Participant 9'!AC$50</f>
        <v>0</v>
      </c>
      <c r="AD122" s="36"/>
      <c r="AE122" s="36"/>
      <c r="AF122" s="36"/>
      <c r="AG122" s="36"/>
      <c r="AH122" s="36"/>
      <c r="AI122" s="36"/>
      <c r="AJ122" s="36"/>
    </row>
    <row r="123" spans="1:36" ht="15" customHeight="1" thickBot="1">
      <c r="D123" s="13" t="str">
        <f>'Step 3.Participant 9'!$I$8&amp;"-"&amp;E123</f>
        <v>0-</v>
      </c>
      <c r="F123" s="178"/>
      <c r="G123" s="36"/>
      <c r="H123" s="315"/>
      <c r="I123" s="315"/>
      <c r="J123" s="315"/>
      <c r="K123" s="315"/>
      <c r="L123" s="315"/>
      <c r="M123" s="315"/>
      <c r="N123" s="315"/>
      <c r="O123" s="315"/>
      <c r="P123" s="315"/>
      <c r="Q123" s="315"/>
      <c r="R123" s="315"/>
      <c r="S123" s="315"/>
      <c r="T123" s="315"/>
      <c r="U123" s="315"/>
      <c r="V123" s="315"/>
      <c r="W123" s="315"/>
      <c r="X123" s="315"/>
      <c r="Y123" s="315"/>
      <c r="Z123" s="315"/>
      <c r="AA123" s="315"/>
      <c r="AB123" s="315"/>
      <c r="AD123" s="36"/>
      <c r="AE123" s="36"/>
      <c r="AF123" s="36"/>
      <c r="AG123" s="36"/>
      <c r="AH123" s="36"/>
      <c r="AI123" s="36"/>
      <c r="AJ123" s="36"/>
    </row>
    <row r="124" spans="1:36" ht="15" customHeight="1" thickBot="1">
      <c r="D124" s="13" t="str">
        <f>'Step 3.Participant 9'!$I$8&amp;"-"&amp;E124</f>
        <v>0-Sleepovers</v>
      </c>
      <c r="E124" s="313" t="s">
        <v>38</v>
      </c>
      <c r="F124" s="10" t="s">
        <v>39</v>
      </c>
      <c r="G124" s="176"/>
      <c r="H124" s="314">
        <f>'Step 3.Participant 9'!I$42</f>
        <v>0</v>
      </c>
      <c r="I124" s="314">
        <f>'Step 3.Participant 9'!J$42</f>
        <v>0</v>
      </c>
      <c r="J124" s="314" t="str">
        <f>'Step 3.Participant 9'!K$42</f>
        <v/>
      </c>
      <c r="K124" s="314" t="str">
        <f>'Step 3.Participant 9'!L$42</f>
        <v/>
      </c>
      <c r="L124" s="314" t="str">
        <f>'Step 3.Participant 9'!M$42</f>
        <v/>
      </c>
      <c r="M124" s="314" t="str">
        <f>'Step 3.Participant 9'!N$42</f>
        <v/>
      </c>
      <c r="N124" s="314" t="str">
        <f>'Step 3.Participant 9'!O$42</f>
        <v/>
      </c>
      <c r="O124" s="314" t="str">
        <f>'Step 3.Participant 9'!P$42</f>
        <v/>
      </c>
      <c r="P124" s="314" t="str">
        <f>'Step 3.Participant 9'!Q$42</f>
        <v/>
      </c>
      <c r="Q124" s="314" t="str">
        <f>'Step 3.Participant 9'!R$42</f>
        <v/>
      </c>
      <c r="R124" s="314" t="str">
        <f>'Step 3.Participant 9'!S$42</f>
        <v/>
      </c>
      <c r="S124" s="314" t="str">
        <f>'Step 3.Participant 9'!T$42</f>
        <v/>
      </c>
      <c r="T124" s="314" t="str">
        <f>'Step 3.Participant 9'!U$42</f>
        <v/>
      </c>
      <c r="U124" s="314" t="str">
        <f>'Step 3.Participant 9'!V$42</f>
        <v/>
      </c>
      <c r="V124" s="314" t="str">
        <f>'Step 3.Participant 9'!W$42</f>
        <v/>
      </c>
      <c r="W124" s="314" t="str">
        <f>'Step 3.Participant 9'!X$42</f>
        <v/>
      </c>
      <c r="X124" s="314" t="str">
        <f>'Step 3.Participant 9'!Y$42</f>
        <v/>
      </c>
      <c r="Y124" s="314" t="str">
        <f>'Step 3.Participant 9'!Z$42</f>
        <v/>
      </c>
      <c r="Z124" s="314" t="str">
        <f>'Step 3.Participant 9'!AA$42</f>
        <v/>
      </c>
      <c r="AA124" s="314" t="str">
        <f>'Step 3.Participant 9'!AB$42</f>
        <v/>
      </c>
      <c r="AB124" s="314" t="str">
        <f>'Step 3.Participant 9'!AC$42</f>
        <v/>
      </c>
      <c r="AD124" s="36"/>
      <c r="AE124" s="36"/>
      <c r="AF124" s="36"/>
      <c r="AG124" s="36"/>
      <c r="AH124" s="36"/>
      <c r="AI124" s="36"/>
      <c r="AJ124" s="36"/>
    </row>
    <row r="125" spans="1:36" ht="15" customHeight="1">
      <c r="D125" s="13" t="str">
        <f>'Step 3.Participant 9'!$I$8&amp;"-"&amp;E125</f>
        <v>0-Active (Mon-Fri) overnight shift</v>
      </c>
      <c r="E125" s="313" t="s">
        <v>40</v>
      </c>
      <c r="F125" s="10" t="s">
        <v>37</v>
      </c>
      <c r="G125" s="176"/>
      <c r="H125" s="314">
        <f>'Step 3.Participant 9'!I$43</f>
        <v>0</v>
      </c>
      <c r="I125" s="314">
        <f>'Step 3.Participant 9'!J$43</f>
        <v>0</v>
      </c>
      <c r="J125" s="314" t="str">
        <f>'Step 3.Participant 9'!K$43</f>
        <v/>
      </c>
      <c r="K125" s="314" t="str">
        <f>'Step 3.Participant 9'!L$43</f>
        <v/>
      </c>
      <c r="L125" s="314" t="str">
        <f>'Step 3.Participant 9'!M$43</f>
        <v/>
      </c>
      <c r="M125" s="314" t="str">
        <f>'Step 3.Participant 9'!N$43</f>
        <v/>
      </c>
      <c r="N125" s="314" t="str">
        <f>'Step 3.Participant 9'!O$43</f>
        <v/>
      </c>
      <c r="O125" s="314" t="str">
        <f>'Step 3.Participant 9'!P$43</f>
        <v/>
      </c>
      <c r="P125" s="314" t="str">
        <f>'Step 3.Participant 9'!Q$43</f>
        <v/>
      </c>
      <c r="Q125" s="314" t="str">
        <f>'Step 3.Participant 9'!R$43</f>
        <v/>
      </c>
      <c r="R125" s="314" t="str">
        <f>'Step 3.Participant 9'!S$43</f>
        <v/>
      </c>
      <c r="S125" s="314" t="str">
        <f>'Step 3.Participant 9'!T$43</f>
        <v/>
      </c>
      <c r="T125" s="314" t="str">
        <f>'Step 3.Participant 9'!U$43</f>
        <v/>
      </c>
      <c r="U125" s="314" t="str">
        <f>'Step 3.Participant 9'!V$43</f>
        <v/>
      </c>
      <c r="V125" s="314" t="str">
        <f>'Step 3.Participant 9'!W$43</f>
        <v/>
      </c>
      <c r="W125" s="314" t="str">
        <f>'Step 3.Participant 9'!X$43</f>
        <v/>
      </c>
      <c r="X125" s="314" t="str">
        <f>'Step 3.Participant 9'!Y$43</f>
        <v/>
      </c>
      <c r="Y125" s="314" t="str">
        <f>'Step 3.Participant 9'!Z$43</f>
        <v/>
      </c>
      <c r="Z125" s="314" t="str">
        <f>'Step 3.Participant 9'!AA$43</f>
        <v/>
      </c>
      <c r="AA125" s="314" t="str">
        <f>'Step 3.Participant 9'!AB$43</f>
        <v/>
      </c>
      <c r="AB125" s="314" t="str">
        <f>'Step 3.Participant 9'!AC$43</f>
        <v/>
      </c>
      <c r="AD125" s="36"/>
      <c r="AE125" s="36"/>
      <c r="AF125" s="36"/>
      <c r="AG125" s="36"/>
      <c r="AH125" s="36"/>
      <c r="AI125" s="36"/>
      <c r="AJ125" s="36"/>
    </row>
    <row r="126" spans="1:36" ht="15" customHeight="1">
      <c r="AD126" s="36"/>
      <c r="AE126" s="36"/>
      <c r="AF126" s="36"/>
      <c r="AG126" s="36"/>
      <c r="AH126" s="36"/>
      <c r="AI126" s="36"/>
      <c r="AJ126" s="36"/>
    </row>
    <row r="127" spans="1:36" ht="15" customHeight="1" thickBot="1">
      <c r="AD127" s="36"/>
      <c r="AE127" s="36"/>
      <c r="AF127" s="36"/>
      <c r="AG127" s="36"/>
      <c r="AH127" s="36"/>
      <c r="AI127" s="36"/>
      <c r="AJ127" s="36"/>
    </row>
    <row r="128" spans="1:36" ht="15" customHeight="1" thickBot="1">
      <c r="A128" s="20">
        <v>10</v>
      </c>
      <c r="D128" s="13" t="str">
        <f>'Step 3.Participant 10'!$I$8&amp;"-"&amp;E128</f>
        <v>0-Hours of Support by Shift</v>
      </c>
      <c r="E128" s="309" t="s">
        <v>467</v>
      </c>
      <c r="F128" s="310" t="s">
        <v>42</v>
      </c>
      <c r="G128" s="159"/>
      <c r="H128" s="311" t="str">
        <f>'Step 3.Participant 10'!I$36</f>
        <v>1:1</v>
      </c>
      <c r="I128" s="311" t="str">
        <f>'Step 3.Participant 10'!J$36</f>
        <v>2:1</v>
      </c>
      <c r="J128" s="311" t="str">
        <f>'Step 3.Participant 10'!K$36</f>
        <v/>
      </c>
      <c r="K128" s="311" t="str">
        <f>'Step 3.Participant 10'!L$36</f>
        <v/>
      </c>
      <c r="L128" s="311" t="str">
        <f>'Step 3.Participant 10'!M$36</f>
        <v/>
      </c>
      <c r="M128" s="311" t="str">
        <f>'Step 3.Participant 10'!N$36</f>
        <v/>
      </c>
      <c r="N128" s="311" t="str">
        <f>'Step 3.Participant 10'!O$36</f>
        <v/>
      </c>
      <c r="O128" s="311" t="str">
        <f>'Step 3.Participant 10'!P$36</f>
        <v/>
      </c>
      <c r="P128" s="311" t="str">
        <f>'Step 3.Participant 10'!Q$36</f>
        <v/>
      </c>
      <c r="Q128" s="311" t="str">
        <f>'Step 3.Participant 10'!R$36</f>
        <v/>
      </c>
      <c r="R128" s="311" t="str">
        <f>'Step 3.Participant 10'!S$36</f>
        <v/>
      </c>
      <c r="S128" s="311" t="str">
        <f>'Step 3.Participant 10'!T$36</f>
        <v/>
      </c>
      <c r="T128" s="311" t="str">
        <f>'Step 3.Participant 10'!U$36</f>
        <v/>
      </c>
      <c r="U128" s="311" t="str">
        <f>'Step 3.Participant 10'!V$36</f>
        <v/>
      </c>
      <c r="V128" s="311" t="str">
        <f>'Step 3.Participant 10'!W$36</f>
        <v/>
      </c>
      <c r="W128" s="311" t="str">
        <f>'Step 3.Participant 10'!X$36</f>
        <v/>
      </c>
      <c r="X128" s="311" t="str">
        <f>'Step 3.Participant 10'!Y$36</f>
        <v/>
      </c>
      <c r="Y128" s="311" t="str">
        <f>'Step 3.Participant 10'!Z$36</f>
        <v/>
      </c>
      <c r="Z128" s="311" t="str">
        <f>'Step 3.Participant 10'!AA$36</f>
        <v/>
      </c>
      <c r="AA128" s="311" t="str">
        <f>'Step 3.Participant 10'!AB$36</f>
        <v/>
      </c>
      <c r="AB128" s="311" t="str">
        <f>'Step 3.Participant 10'!AC$36</f>
        <v/>
      </c>
      <c r="AD128" s="36"/>
      <c r="AE128" s="36"/>
      <c r="AF128" s="36"/>
      <c r="AG128" s="36"/>
      <c r="AH128" s="36"/>
      <c r="AI128" s="36"/>
      <c r="AJ128" s="36"/>
    </row>
    <row r="129" spans="4:36" ht="15" customHeight="1" thickBot="1">
      <c r="D129" s="13" t="str">
        <f>'Step 3.Participant 10'!$I$8&amp;"-"&amp;E129</f>
        <v>0-</v>
      </c>
      <c r="E129" s="177"/>
      <c r="F129" s="178"/>
      <c r="G129" s="36"/>
      <c r="H129" s="312"/>
      <c r="I129" s="312"/>
      <c r="J129" s="312"/>
      <c r="K129" s="312"/>
      <c r="L129" s="312"/>
      <c r="M129" s="312"/>
      <c r="N129" s="312"/>
      <c r="O129" s="312"/>
      <c r="P129" s="312"/>
      <c r="Q129" s="312"/>
      <c r="R129" s="312"/>
      <c r="S129" s="312"/>
      <c r="T129" s="312"/>
      <c r="U129" s="312"/>
      <c r="V129" s="312"/>
      <c r="W129" s="312"/>
      <c r="X129" s="312"/>
      <c r="Y129" s="312"/>
      <c r="Z129" s="312"/>
      <c r="AA129" s="312"/>
      <c r="AB129" s="312"/>
      <c r="AD129" s="36"/>
      <c r="AE129" s="36"/>
      <c r="AF129" s="36"/>
      <c r="AG129" s="36"/>
      <c r="AH129" s="36"/>
      <c r="AI129" s="36"/>
      <c r="AJ129" s="36"/>
    </row>
    <row r="130" spans="4:36" ht="15" customHeight="1" thickBot="1">
      <c r="D130" s="13" t="str">
        <f>'Step 3.Participant 10'!$I$8&amp;"-"&amp;E130</f>
        <v>0-Mon-Fri (6am-8pm)</v>
      </c>
      <c r="E130" s="313" t="s">
        <v>116</v>
      </c>
      <c r="F130" s="10" t="s">
        <v>37</v>
      </c>
      <c r="G130" s="176"/>
      <c r="H130" s="312">
        <f>'Step 3.Participant 10'!I$38</f>
        <v>0</v>
      </c>
      <c r="I130" s="312">
        <f>'Step 3.Participant 10'!J$38</f>
        <v>0</v>
      </c>
      <c r="J130" s="312" t="str">
        <f>'Step 3.Participant 10'!K$38</f>
        <v/>
      </c>
      <c r="K130" s="312" t="str">
        <f>'Step 3.Participant 10'!L$38</f>
        <v/>
      </c>
      <c r="L130" s="312" t="str">
        <f>'Step 3.Participant 10'!M$38</f>
        <v/>
      </c>
      <c r="M130" s="312" t="str">
        <f>'Step 3.Participant 10'!N$38</f>
        <v/>
      </c>
      <c r="N130" s="312" t="str">
        <f>'Step 3.Participant 10'!O$38</f>
        <v/>
      </c>
      <c r="O130" s="312" t="str">
        <f>'Step 3.Participant 10'!P$38</f>
        <v/>
      </c>
      <c r="P130" s="312" t="str">
        <f>'Step 3.Participant 10'!Q$38</f>
        <v/>
      </c>
      <c r="Q130" s="312" t="str">
        <f>'Step 3.Participant 10'!R$38</f>
        <v/>
      </c>
      <c r="R130" s="312" t="str">
        <f>'Step 3.Participant 10'!S$38</f>
        <v/>
      </c>
      <c r="S130" s="312" t="str">
        <f>'Step 3.Participant 10'!T$38</f>
        <v/>
      </c>
      <c r="T130" s="312" t="str">
        <f>'Step 3.Participant 10'!U$38</f>
        <v/>
      </c>
      <c r="U130" s="312" t="str">
        <f>'Step 3.Participant 10'!V$38</f>
        <v/>
      </c>
      <c r="V130" s="312" t="str">
        <f>'Step 3.Participant 10'!W$38</f>
        <v/>
      </c>
      <c r="W130" s="312" t="str">
        <f>'Step 3.Participant 10'!X$38</f>
        <v/>
      </c>
      <c r="X130" s="312" t="str">
        <f>'Step 3.Participant 10'!Y$38</f>
        <v/>
      </c>
      <c r="Y130" s="312" t="str">
        <f>'Step 3.Participant 10'!Z$38</f>
        <v/>
      </c>
      <c r="Z130" s="312" t="str">
        <f>'Step 3.Participant 10'!AA$38</f>
        <v/>
      </c>
      <c r="AA130" s="312" t="str">
        <f>'Step 3.Participant 10'!AB$38</f>
        <v/>
      </c>
      <c r="AB130" s="312" t="str">
        <f>'Step 3.Participant 10'!AC$38</f>
        <v/>
      </c>
      <c r="AD130" s="36"/>
      <c r="AE130" s="36"/>
      <c r="AF130" s="36"/>
      <c r="AG130" s="36"/>
      <c r="AH130" s="36"/>
      <c r="AI130" s="36"/>
      <c r="AJ130" s="36"/>
    </row>
    <row r="131" spans="4:36" ht="15" customHeight="1" thickBot="1">
      <c r="D131" s="13" t="str">
        <f>'Step 3.Participant 10'!$I$8&amp;"-"&amp;E131</f>
        <v>0-Mon-Fri (8pm-12am)</v>
      </c>
      <c r="E131" s="313" t="s">
        <v>117</v>
      </c>
      <c r="F131" s="10" t="s">
        <v>37</v>
      </c>
      <c r="G131" s="176"/>
      <c r="H131" s="312">
        <f>'Step 3.Participant 10'!I$39</f>
        <v>0</v>
      </c>
      <c r="I131" s="312">
        <f>'Step 3.Participant 10'!J$39</f>
        <v>0</v>
      </c>
      <c r="J131" s="312" t="str">
        <f>'Step 3.Participant 10'!K$39</f>
        <v/>
      </c>
      <c r="K131" s="312" t="str">
        <f>'Step 3.Participant 10'!L$39</f>
        <v/>
      </c>
      <c r="L131" s="312" t="str">
        <f>'Step 3.Participant 10'!M$39</f>
        <v/>
      </c>
      <c r="M131" s="312" t="str">
        <f>'Step 3.Participant 10'!N$39</f>
        <v/>
      </c>
      <c r="N131" s="312" t="str">
        <f>'Step 3.Participant 10'!O$39</f>
        <v/>
      </c>
      <c r="O131" s="312" t="str">
        <f>'Step 3.Participant 10'!P$39</f>
        <v/>
      </c>
      <c r="P131" s="312" t="str">
        <f>'Step 3.Participant 10'!Q$39</f>
        <v/>
      </c>
      <c r="Q131" s="312" t="str">
        <f>'Step 3.Participant 10'!R$39</f>
        <v/>
      </c>
      <c r="R131" s="312" t="str">
        <f>'Step 3.Participant 10'!S$39</f>
        <v/>
      </c>
      <c r="S131" s="312" t="str">
        <f>'Step 3.Participant 10'!T$39</f>
        <v/>
      </c>
      <c r="T131" s="312" t="str">
        <f>'Step 3.Participant 10'!U$39</f>
        <v/>
      </c>
      <c r="U131" s="312" t="str">
        <f>'Step 3.Participant 10'!V$39</f>
        <v/>
      </c>
      <c r="V131" s="312" t="str">
        <f>'Step 3.Participant 10'!W$39</f>
        <v/>
      </c>
      <c r="W131" s="312" t="str">
        <f>'Step 3.Participant 10'!X$39</f>
        <v/>
      </c>
      <c r="X131" s="312" t="str">
        <f>'Step 3.Participant 10'!Y$39</f>
        <v/>
      </c>
      <c r="Y131" s="312" t="str">
        <f>'Step 3.Participant 10'!Z$39</f>
        <v/>
      </c>
      <c r="Z131" s="312" t="str">
        <f>'Step 3.Participant 10'!AA$39</f>
        <v/>
      </c>
      <c r="AA131" s="312" t="str">
        <f>'Step 3.Participant 10'!AB$39</f>
        <v/>
      </c>
      <c r="AB131" s="312" t="str">
        <f>'Step 3.Participant 10'!AC$39</f>
        <v/>
      </c>
      <c r="AD131" s="36"/>
      <c r="AE131" s="36"/>
      <c r="AF131" s="36"/>
      <c r="AG131" s="36"/>
      <c r="AH131" s="36"/>
      <c r="AI131" s="36"/>
      <c r="AJ131" s="36"/>
    </row>
    <row r="132" spans="4:36" ht="15" customHeight="1" thickBot="1">
      <c r="D132" s="13" t="str">
        <f>'Step 3.Participant 10'!$I$8&amp;"-"&amp;E132</f>
        <v>0-Saturday</v>
      </c>
      <c r="E132" s="313" t="s">
        <v>118</v>
      </c>
      <c r="F132" s="10" t="s">
        <v>37</v>
      </c>
      <c r="G132" s="176"/>
      <c r="H132" s="312">
        <f>'Step 3.Participant 10'!I$40</f>
        <v>0</v>
      </c>
      <c r="I132" s="312">
        <f>'Step 3.Participant 10'!J$40</f>
        <v>0</v>
      </c>
      <c r="J132" s="312" t="str">
        <f>'Step 3.Participant 10'!K$40</f>
        <v/>
      </c>
      <c r="K132" s="312" t="str">
        <f>'Step 3.Participant 10'!L$40</f>
        <v/>
      </c>
      <c r="L132" s="312" t="str">
        <f>'Step 3.Participant 10'!M$40</f>
        <v/>
      </c>
      <c r="M132" s="312" t="str">
        <f>'Step 3.Participant 10'!N$40</f>
        <v/>
      </c>
      <c r="N132" s="312" t="str">
        <f>'Step 3.Participant 10'!O$40</f>
        <v/>
      </c>
      <c r="O132" s="312" t="str">
        <f>'Step 3.Participant 10'!P$40</f>
        <v/>
      </c>
      <c r="P132" s="312" t="str">
        <f>'Step 3.Participant 10'!Q$40</f>
        <v/>
      </c>
      <c r="Q132" s="312" t="str">
        <f>'Step 3.Participant 10'!R$40</f>
        <v/>
      </c>
      <c r="R132" s="312" t="str">
        <f>'Step 3.Participant 10'!S$40</f>
        <v/>
      </c>
      <c r="S132" s="312" t="str">
        <f>'Step 3.Participant 10'!T$40</f>
        <v/>
      </c>
      <c r="T132" s="312" t="str">
        <f>'Step 3.Participant 10'!U$40</f>
        <v/>
      </c>
      <c r="U132" s="312" t="str">
        <f>'Step 3.Participant 10'!V$40</f>
        <v/>
      </c>
      <c r="V132" s="312" t="str">
        <f>'Step 3.Participant 10'!W$40</f>
        <v/>
      </c>
      <c r="W132" s="312" t="str">
        <f>'Step 3.Participant 10'!X$40</f>
        <v/>
      </c>
      <c r="X132" s="312" t="str">
        <f>'Step 3.Participant 10'!Y$40</f>
        <v/>
      </c>
      <c r="Y132" s="312" t="str">
        <f>'Step 3.Participant 10'!Z$40</f>
        <v/>
      </c>
      <c r="Z132" s="312" t="str">
        <f>'Step 3.Participant 10'!AA$40</f>
        <v/>
      </c>
      <c r="AA132" s="312" t="str">
        <f>'Step 3.Participant 10'!AB$40</f>
        <v/>
      </c>
      <c r="AB132" s="312" t="str">
        <f>'Step 3.Participant 10'!AC$40</f>
        <v/>
      </c>
      <c r="AD132" s="36"/>
      <c r="AE132" s="36"/>
      <c r="AF132" s="36"/>
      <c r="AG132" s="36"/>
      <c r="AH132" s="36"/>
      <c r="AI132" s="36"/>
      <c r="AJ132" s="36"/>
    </row>
    <row r="133" spans="4:36" ht="15" customHeight="1" thickBot="1">
      <c r="D133" s="13" t="str">
        <f>'Step 3.Participant 10'!$I$8&amp;"-"&amp;E133</f>
        <v>0-Sunday</v>
      </c>
      <c r="E133" s="313" t="s">
        <v>119</v>
      </c>
      <c r="F133" s="10" t="s">
        <v>37</v>
      </c>
      <c r="G133" s="176"/>
      <c r="H133" s="312">
        <f>'Step 3.Participant 10'!I$41</f>
        <v>0</v>
      </c>
      <c r="I133" s="312">
        <f>'Step 3.Participant 10'!J$41</f>
        <v>0</v>
      </c>
      <c r="J133" s="312" t="str">
        <f>'Step 3.Participant 10'!K$41</f>
        <v/>
      </c>
      <c r="K133" s="312" t="str">
        <f>'Step 3.Participant 10'!L$41</f>
        <v/>
      </c>
      <c r="L133" s="312" t="str">
        <f>'Step 3.Participant 10'!M$41</f>
        <v/>
      </c>
      <c r="M133" s="312" t="str">
        <f>'Step 3.Participant 10'!N$41</f>
        <v/>
      </c>
      <c r="N133" s="312" t="str">
        <f>'Step 3.Participant 10'!O$41</f>
        <v/>
      </c>
      <c r="O133" s="312" t="str">
        <f>'Step 3.Participant 10'!P$41</f>
        <v/>
      </c>
      <c r="P133" s="312" t="str">
        <f>'Step 3.Participant 10'!Q$41</f>
        <v/>
      </c>
      <c r="Q133" s="312" t="str">
        <f>'Step 3.Participant 10'!R$41</f>
        <v/>
      </c>
      <c r="R133" s="312" t="str">
        <f>'Step 3.Participant 10'!S$41</f>
        <v/>
      </c>
      <c r="S133" s="312" t="str">
        <f>'Step 3.Participant 10'!T$41</f>
        <v/>
      </c>
      <c r="T133" s="312" t="str">
        <f>'Step 3.Participant 10'!U$41</f>
        <v/>
      </c>
      <c r="U133" s="312" t="str">
        <f>'Step 3.Participant 10'!V$41</f>
        <v/>
      </c>
      <c r="V133" s="312" t="str">
        <f>'Step 3.Participant 10'!W$41</f>
        <v/>
      </c>
      <c r="W133" s="312" t="str">
        <f>'Step 3.Participant 10'!X$41</f>
        <v/>
      </c>
      <c r="X133" s="312" t="str">
        <f>'Step 3.Participant 10'!Y$41</f>
        <v/>
      </c>
      <c r="Y133" s="312" t="str">
        <f>'Step 3.Participant 10'!Z$41</f>
        <v/>
      </c>
      <c r="Z133" s="312" t="str">
        <f>'Step 3.Participant 10'!AA$41</f>
        <v/>
      </c>
      <c r="AA133" s="312" t="str">
        <f>'Step 3.Participant 10'!AB$41</f>
        <v/>
      </c>
      <c r="AB133" s="312" t="str">
        <f>'Step 3.Participant 10'!AC$41</f>
        <v/>
      </c>
      <c r="AD133" s="36"/>
      <c r="AE133" s="36"/>
      <c r="AF133" s="36"/>
      <c r="AG133" s="36"/>
      <c r="AH133" s="36"/>
      <c r="AI133" s="36"/>
      <c r="AJ133" s="36"/>
    </row>
    <row r="134" spans="4:36" ht="15" customHeight="1" thickBot="1">
      <c r="D134" s="13" t="str">
        <f>'Step 3.Participant 10'!$I$8&amp;"-"&amp;E134</f>
        <v>0-Public holiday</v>
      </c>
      <c r="E134" s="313" t="s">
        <v>120</v>
      </c>
      <c r="F134" s="10" t="s">
        <v>386</v>
      </c>
      <c r="G134" s="176"/>
      <c r="H134" s="314">
        <f>'Step 3.Participant 10'!I$49</f>
        <v>0</v>
      </c>
      <c r="I134" s="314">
        <f>'Step 3.Participant 10'!J$49</f>
        <v>0</v>
      </c>
      <c r="J134" s="314">
        <f>'Step 3.Participant 10'!K$49</f>
        <v>0</v>
      </c>
      <c r="K134" s="314">
        <f>'Step 3.Participant 10'!L$49</f>
        <v>0</v>
      </c>
      <c r="L134" s="314">
        <f>'Step 3.Participant 10'!M$49</f>
        <v>0</v>
      </c>
      <c r="M134" s="314">
        <f>'Step 3.Participant 10'!N$49</f>
        <v>0</v>
      </c>
      <c r="N134" s="314">
        <f>'Step 3.Participant 10'!O$49</f>
        <v>0</v>
      </c>
      <c r="O134" s="314">
        <f>'Step 3.Participant 10'!P$49</f>
        <v>0</v>
      </c>
      <c r="P134" s="314">
        <f>'Step 3.Participant 10'!Q$49</f>
        <v>0</v>
      </c>
      <c r="Q134" s="314">
        <f>'Step 3.Participant 10'!R$49</f>
        <v>0</v>
      </c>
      <c r="R134" s="314">
        <f>'Step 3.Participant 10'!S$49</f>
        <v>0</v>
      </c>
      <c r="S134" s="314">
        <f>'Step 3.Participant 10'!T$49</f>
        <v>0</v>
      </c>
      <c r="T134" s="314">
        <f>'Step 3.Participant 10'!U$49</f>
        <v>0</v>
      </c>
      <c r="U134" s="314">
        <f>'Step 3.Participant 10'!V$49</f>
        <v>0</v>
      </c>
      <c r="V134" s="314">
        <f>'Step 3.Participant 10'!W$49</f>
        <v>0</v>
      </c>
      <c r="W134" s="314">
        <f>'Step 3.Participant 10'!X$49</f>
        <v>0</v>
      </c>
      <c r="X134" s="314">
        <f>'Step 3.Participant 10'!Y$49</f>
        <v>0</v>
      </c>
      <c r="Y134" s="314">
        <f>'Step 3.Participant 10'!Z$49</f>
        <v>0</v>
      </c>
      <c r="Z134" s="314">
        <f>'Step 3.Participant 10'!AA$49</f>
        <v>0</v>
      </c>
      <c r="AA134" s="314">
        <f>'Step 3.Participant 10'!AB$49</f>
        <v>0</v>
      </c>
      <c r="AB134" s="314">
        <f>'Step 3.Participant 10'!AC$49</f>
        <v>0</v>
      </c>
      <c r="AD134" s="36"/>
      <c r="AE134" s="36"/>
      <c r="AF134" s="36"/>
      <c r="AG134" s="36"/>
      <c r="AH134" s="36"/>
      <c r="AI134" s="36"/>
      <c r="AJ134" s="36"/>
    </row>
    <row r="135" spans="4:36" ht="15" customHeight="1" thickBot="1">
      <c r="D135" s="13" t="str">
        <f>'Step 3.Participant 10'!$I$8&amp;"-"&amp;E135</f>
        <v>0-</v>
      </c>
      <c r="F135" s="178"/>
      <c r="G135" s="36"/>
      <c r="H135" s="315"/>
      <c r="I135" s="315"/>
      <c r="J135" s="315"/>
      <c r="K135" s="315"/>
      <c r="L135" s="315"/>
      <c r="M135" s="315"/>
      <c r="N135" s="315"/>
      <c r="O135" s="315"/>
      <c r="P135" s="315"/>
      <c r="Q135" s="315"/>
      <c r="R135" s="315"/>
      <c r="S135" s="315"/>
      <c r="T135" s="315"/>
      <c r="U135" s="315"/>
      <c r="V135" s="315"/>
      <c r="W135" s="315"/>
      <c r="X135" s="315"/>
      <c r="Y135" s="315"/>
      <c r="Z135" s="315"/>
      <c r="AA135" s="315"/>
      <c r="AB135" s="315"/>
      <c r="AD135" s="36"/>
      <c r="AE135" s="36"/>
      <c r="AF135" s="36"/>
      <c r="AG135" s="36"/>
      <c r="AH135" s="36"/>
      <c r="AI135" s="36"/>
      <c r="AJ135" s="36"/>
    </row>
    <row r="136" spans="4:36" ht="15" customHeight="1" thickBot="1">
      <c r="D136" s="13" t="str">
        <f>'Step 3.Participant 10'!$I$8&amp;"-"&amp;E136</f>
        <v>0-Irregular supports</v>
      </c>
      <c r="E136" s="313" t="s">
        <v>44</v>
      </c>
      <c r="F136" s="10" t="s">
        <v>386</v>
      </c>
      <c r="G136" s="176"/>
      <c r="H136" s="314">
        <f>'Step 3.Participant 10'!I$50</f>
        <v>0</v>
      </c>
      <c r="I136" s="314">
        <f>'Step 3.Participant 10'!J$50</f>
        <v>0</v>
      </c>
      <c r="J136" s="314">
        <f>'Step 3.Participant 10'!K$50</f>
        <v>0</v>
      </c>
      <c r="K136" s="314">
        <f>'Step 3.Participant 10'!L$50</f>
        <v>0</v>
      </c>
      <c r="L136" s="314">
        <f>'Step 3.Participant 10'!M$50</f>
        <v>0</v>
      </c>
      <c r="M136" s="314">
        <f>'Step 3.Participant 10'!N$50</f>
        <v>0</v>
      </c>
      <c r="N136" s="314">
        <f>'Step 3.Participant 10'!O$50</f>
        <v>0</v>
      </c>
      <c r="O136" s="314">
        <f>'Step 3.Participant 10'!P$50</f>
        <v>0</v>
      </c>
      <c r="P136" s="314">
        <f>'Step 3.Participant 10'!Q$50</f>
        <v>0</v>
      </c>
      <c r="Q136" s="314">
        <f>'Step 3.Participant 10'!R$50</f>
        <v>0</v>
      </c>
      <c r="R136" s="314">
        <f>'Step 3.Participant 10'!S$50</f>
        <v>0</v>
      </c>
      <c r="S136" s="314">
        <f>'Step 3.Participant 10'!T$50</f>
        <v>0</v>
      </c>
      <c r="T136" s="314">
        <f>'Step 3.Participant 10'!U$50</f>
        <v>0</v>
      </c>
      <c r="U136" s="314">
        <f>'Step 3.Participant 10'!V$50</f>
        <v>0</v>
      </c>
      <c r="V136" s="314">
        <f>'Step 3.Participant 10'!W$50</f>
        <v>0</v>
      </c>
      <c r="W136" s="314">
        <f>'Step 3.Participant 10'!X$50</f>
        <v>0</v>
      </c>
      <c r="X136" s="314">
        <f>'Step 3.Participant 10'!Y$50</f>
        <v>0</v>
      </c>
      <c r="Y136" s="314">
        <f>'Step 3.Participant 10'!Z$50</f>
        <v>0</v>
      </c>
      <c r="Z136" s="314">
        <f>'Step 3.Participant 10'!AA$50</f>
        <v>0</v>
      </c>
      <c r="AA136" s="314">
        <f>'Step 3.Participant 10'!AB$50</f>
        <v>0</v>
      </c>
      <c r="AB136" s="314">
        <f>'Step 3.Participant 10'!AC$50</f>
        <v>0</v>
      </c>
      <c r="AD136" s="36"/>
      <c r="AE136" s="36"/>
      <c r="AF136" s="36"/>
      <c r="AG136" s="36"/>
      <c r="AH136" s="36"/>
      <c r="AI136" s="36"/>
      <c r="AJ136" s="36"/>
    </row>
    <row r="137" spans="4:36" ht="15" customHeight="1" thickBot="1">
      <c r="D137" s="13" t="str">
        <f>'Step 3.Participant 10'!$I$8&amp;"-"&amp;E137</f>
        <v>0-</v>
      </c>
      <c r="F137" s="178"/>
      <c r="G137" s="36"/>
      <c r="H137" s="315"/>
      <c r="I137" s="315"/>
      <c r="J137" s="315"/>
      <c r="K137" s="315"/>
      <c r="L137" s="315"/>
      <c r="M137" s="315"/>
      <c r="N137" s="315"/>
      <c r="O137" s="315"/>
      <c r="P137" s="315"/>
      <c r="Q137" s="315"/>
      <c r="R137" s="315"/>
      <c r="S137" s="315"/>
      <c r="T137" s="315"/>
      <c r="U137" s="315"/>
      <c r="V137" s="315"/>
      <c r="W137" s="315"/>
      <c r="X137" s="315"/>
      <c r="Y137" s="315"/>
      <c r="Z137" s="315"/>
      <c r="AA137" s="315"/>
      <c r="AB137" s="315"/>
      <c r="AD137" s="36"/>
      <c r="AE137" s="36"/>
      <c r="AF137" s="36"/>
      <c r="AG137" s="36"/>
      <c r="AH137" s="36"/>
      <c r="AI137" s="36"/>
      <c r="AJ137" s="36"/>
    </row>
    <row r="138" spans="4:36" ht="15" customHeight="1" thickBot="1">
      <c r="D138" s="13" t="str">
        <f>'Step 3.Participant 10'!$I$8&amp;"-"&amp;E138</f>
        <v>0-Sleepovers</v>
      </c>
      <c r="E138" s="313" t="s">
        <v>38</v>
      </c>
      <c r="F138" s="10" t="s">
        <v>39</v>
      </c>
      <c r="G138" s="176"/>
      <c r="H138" s="314">
        <f>'Step 3.Participant 10'!I$42</f>
        <v>0</v>
      </c>
      <c r="I138" s="314">
        <f>'Step 3.Participant 10'!J$42</f>
        <v>0</v>
      </c>
      <c r="J138" s="314" t="str">
        <f>'Step 3.Participant 10'!K$42</f>
        <v/>
      </c>
      <c r="K138" s="314" t="str">
        <f>'Step 3.Participant 10'!L$42</f>
        <v/>
      </c>
      <c r="L138" s="314" t="str">
        <f>'Step 3.Participant 10'!M$42</f>
        <v/>
      </c>
      <c r="M138" s="314" t="str">
        <f>'Step 3.Participant 10'!N$42</f>
        <v/>
      </c>
      <c r="N138" s="314" t="str">
        <f>'Step 3.Participant 10'!O$42</f>
        <v/>
      </c>
      <c r="O138" s="314" t="str">
        <f>'Step 3.Participant 10'!P$42</f>
        <v/>
      </c>
      <c r="P138" s="314" t="str">
        <f>'Step 3.Participant 10'!Q$42</f>
        <v/>
      </c>
      <c r="Q138" s="314" t="str">
        <f>'Step 3.Participant 10'!R$42</f>
        <v/>
      </c>
      <c r="R138" s="314" t="str">
        <f>'Step 3.Participant 10'!S$42</f>
        <v/>
      </c>
      <c r="S138" s="314" t="str">
        <f>'Step 3.Participant 10'!T$42</f>
        <v/>
      </c>
      <c r="T138" s="314" t="str">
        <f>'Step 3.Participant 10'!U$42</f>
        <v/>
      </c>
      <c r="U138" s="314" t="str">
        <f>'Step 3.Participant 10'!V$42</f>
        <v/>
      </c>
      <c r="V138" s="314" t="str">
        <f>'Step 3.Participant 10'!W$42</f>
        <v/>
      </c>
      <c r="W138" s="314" t="str">
        <f>'Step 3.Participant 10'!X$42</f>
        <v/>
      </c>
      <c r="X138" s="314" t="str">
        <f>'Step 3.Participant 10'!Y$42</f>
        <v/>
      </c>
      <c r="Y138" s="314" t="str">
        <f>'Step 3.Participant 10'!Z$42</f>
        <v/>
      </c>
      <c r="Z138" s="314" t="str">
        <f>'Step 3.Participant 10'!AA$42</f>
        <v/>
      </c>
      <c r="AA138" s="314" t="str">
        <f>'Step 3.Participant 10'!AB$42</f>
        <v/>
      </c>
      <c r="AB138" s="314" t="str">
        <f>'Step 3.Participant 10'!AC$42</f>
        <v/>
      </c>
      <c r="AD138" s="36"/>
      <c r="AE138" s="36"/>
      <c r="AF138" s="36"/>
      <c r="AG138" s="36"/>
      <c r="AH138" s="36"/>
      <c r="AI138" s="36"/>
      <c r="AJ138" s="36"/>
    </row>
    <row r="139" spans="4:36" ht="15" customHeight="1">
      <c r="D139" s="13" t="str">
        <f>'Step 3.Participant 10'!$I$8&amp;"-"&amp;E139</f>
        <v>0-Active (Mon-Fri) overnight shift</v>
      </c>
      <c r="E139" s="313" t="s">
        <v>40</v>
      </c>
      <c r="F139" s="10" t="s">
        <v>37</v>
      </c>
      <c r="G139" s="176"/>
      <c r="H139" s="314">
        <f>'Step 3.Participant 10'!I$43</f>
        <v>0</v>
      </c>
      <c r="I139" s="314">
        <f>'Step 3.Participant 10'!J$43</f>
        <v>0</v>
      </c>
      <c r="J139" s="314" t="str">
        <f>'Step 3.Participant 10'!K$43</f>
        <v/>
      </c>
      <c r="K139" s="314" t="str">
        <f>'Step 3.Participant 10'!L$43</f>
        <v/>
      </c>
      <c r="L139" s="314" t="str">
        <f>'Step 3.Participant 10'!M$43</f>
        <v/>
      </c>
      <c r="M139" s="314" t="str">
        <f>'Step 3.Participant 10'!N$43</f>
        <v/>
      </c>
      <c r="N139" s="314" t="str">
        <f>'Step 3.Participant 10'!O$43</f>
        <v/>
      </c>
      <c r="O139" s="314" t="str">
        <f>'Step 3.Participant 10'!P$43</f>
        <v/>
      </c>
      <c r="P139" s="314" t="str">
        <f>'Step 3.Participant 10'!Q$43</f>
        <v/>
      </c>
      <c r="Q139" s="314" t="str">
        <f>'Step 3.Participant 10'!R$43</f>
        <v/>
      </c>
      <c r="R139" s="314" t="str">
        <f>'Step 3.Participant 10'!S$43</f>
        <v/>
      </c>
      <c r="S139" s="314" t="str">
        <f>'Step 3.Participant 10'!T$43</f>
        <v/>
      </c>
      <c r="T139" s="314" t="str">
        <f>'Step 3.Participant 10'!U$43</f>
        <v/>
      </c>
      <c r="U139" s="314" t="str">
        <f>'Step 3.Participant 10'!V$43</f>
        <v/>
      </c>
      <c r="V139" s="314" t="str">
        <f>'Step 3.Participant 10'!W$43</f>
        <v/>
      </c>
      <c r="W139" s="314" t="str">
        <f>'Step 3.Participant 10'!X$43</f>
        <v/>
      </c>
      <c r="X139" s="314" t="str">
        <f>'Step 3.Participant 10'!Y$43</f>
        <v/>
      </c>
      <c r="Y139" s="314" t="str">
        <f>'Step 3.Participant 10'!Z$43</f>
        <v/>
      </c>
      <c r="Z139" s="314" t="str">
        <f>'Step 3.Participant 10'!AA$43</f>
        <v/>
      </c>
      <c r="AA139" s="314" t="str">
        <f>'Step 3.Participant 10'!AB$43</f>
        <v/>
      </c>
      <c r="AB139" s="314" t="str">
        <f>'Step 3.Participant 10'!AC$43</f>
        <v/>
      </c>
      <c r="AD139" s="36"/>
      <c r="AE139" s="36"/>
      <c r="AF139" s="36"/>
      <c r="AG139" s="36"/>
      <c r="AH139" s="36"/>
      <c r="AI139" s="36"/>
      <c r="AJ139" s="36"/>
    </row>
    <row r="140" spans="4:36" ht="15" customHeight="1">
      <c r="AD140" s="36"/>
      <c r="AE140" s="36"/>
      <c r="AF140" s="36"/>
      <c r="AG140" s="36"/>
      <c r="AH140" s="36"/>
      <c r="AI140" s="36"/>
      <c r="AJ140" s="36"/>
    </row>
    <row r="141" spans="4:36" ht="15" customHeight="1">
      <c r="D141" s="20"/>
    </row>
    <row r="142" spans="4:36" ht="15" customHeight="1">
      <c r="D142" s="20"/>
    </row>
    <row r="143" spans="4:36" ht="15" customHeight="1"/>
    <row r="144" spans="4:36" ht="15" customHeight="1"/>
    <row r="145" ht="15" customHeight="1"/>
  </sheetData>
  <conditionalFormatting sqref="AD1:AJ1 AD14:AJ15 AD28:AJ29 AD42:AJ43 AD56:AJ57 AD70:AJ71 AD84:AJ113 AD126:AJ127 AD140:AJ1048576">
    <cfRule type="expression" dxfId="419" priority="32">
      <formula>IF(AD1="Check: OK", 1, 0)</formula>
    </cfRule>
  </conditionalFormatting>
  <conditionalFormatting sqref="AD3:AJ3 AD7:AJ9 AD11:AJ13 AD5:AJ5 AD4 AF4:AJ4 AE10">
    <cfRule type="expression" dxfId="418" priority="17">
      <formula>IF(AD3="Check: OK", 1, 0)</formula>
    </cfRule>
  </conditionalFormatting>
  <conditionalFormatting sqref="AD59:AJ61 AD63:AJ65 AD67:AJ69">
    <cfRule type="expression" dxfId="417" priority="6">
      <formula>IF(AD59="Check: OK", 1, 0)</formula>
    </cfRule>
  </conditionalFormatting>
  <conditionalFormatting sqref="AD73:AJ75 AD77:AJ79 AD81:AJ83">
    <cfRule type="expression" dxfId="416" priority="4">
      <formula>IF(AD73="Check: OK", 1, 0)</formula>
    </cfRule>
  </conditionalFormatting>
  <conditionalFormatting sqref="AD17:AJ19 AD21:AJ23 AD25:AJ27">
    <cfRule type="expression" dxfId="415" priority="12">
      <formula>IF(AD17="Check: OK", 1, 0)</formula>
    </cfRule>
  </conditionalFormatting>
  <conditionalFormatting sqref="AD31:AJ33 AD35:AJ37 AD39:AJ41">
    <cfRule type="expression" dxfId="414" priority="10">
      <formula>IF(AD31="Check: OK", 1, 0)</formula>
    </cfRule>
  </conditionalFormatting>
  <conditionalFormatting sqref="AD45:AJ47 AD49:AJ51 AD53:AJ55">
    <cfRule type="expression" dxfId="413" priority="8">
      <formula>IF(AD45="Check: OK", 1, 0)</formula>
    </cfRule>
  </conditionalFormatting>
  <conditionalFormatting sqref="AD114:AJ125">
    <cfRule type="expression" dxfId="412" priority="2">
      <formula>IF(AD114="Check: OK", 1, 0)</formula>
    </cfRule>
  </conditionalFormatting>
  <conditionalFormatting sqref="AD128:AJ139">
    <cfRule type="expression" dxfId="411" priority="1">
      <formula>IF(AD128="Check: OK", 1, 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pageSetUpPr fitToPage="1"/>
  </sheetPr>
  <dimension ref="A1:OW159"/>
  <sheetViews>
    <sheetView showGridLines="0" zoomScale="70" zoomScaleNormal="70" zoomScalePageLayoutView="60" workbookViewId="0">
      <pane xSplit="5" ySplit="20" topLeftCell="F21" activePane="bottomRight" state="frozen"/>
      <selection pane="topRight" activeCell="F1" sqref="F1"/>
      <selection pane="bottomLeft" activeCell="A20" sqref="A20"/>
      <selection pane="bottomRight" activeCell="F21" sqref="F21"/>
    </sheetView>
  </sheetViews>
  <sheetFormatPr defaultColWidth="0" defaultRowHeight="0" customHeight="1" zeroHeight="1"/>
  <cols>
    <col min="1" max="1" width="2.140625" style="41" customWidth="1"/>
    <col min="2" max="2" width="1.28515625" style="41" customWidth="1"/>
    <col min="3" max="3" width="2.140625" style="41" customWidth="1"/>
    <col min="4" max="4" width="7.28515625" style="50" customWidth="1"/>
    <col min="5" max="5" width="22.7109375" style="50" customWidth="1"/>
    <col min="6" max="53" width="4.7109375" style="41" customWidth="1"/>
    <col min="54" max="54" width="1.85546875" style="41" customWidth="1"/>
    <col min="55" max="55" width="18.28515625" style="41" customWidth="1"/>
    <col min="56" max="57" width="17.28515625" style="50" customWidth="1"/>
    <col min="58" max="58" width="1.5703125" style="41" customWidth="1"/>
    <col min="59" max="59" width="18.42578125" style="41" customWidth="1"/>
    <col min="60" max="61" width="14.5703125" style="41" customWidth="1"/>
    <col min="62" max="63" width="3.7109375" style="41" customWidth="1"/>
    <col min="64" max="64" width="29.85546875" style="43" customWidth="1"/>
    <col min="65" max="65" width="4" style="41" hidden="1" customWidth="1"/>
    <col min="66" max="66" width="8.42578125" style="41" hidden="1" customWidth="1"/>
    <col min="67" max="67" width="5" style="120" hidden="1" customWidth="1"/>
    <col min="68" max="68" width="8" style="41" hidden="1" customWidth="1"/>
    <col min="69" max="71" width="4.7109375" style="41" hidden="1" customWidth="1"/>
    <col min="72" max="75" width="7.28515625" style="41" hidden="1" customWidth="1"/>
    <col min="76" max="76" width="2.140625" style="41" hidden="1" customWidth="1"/>
    <col min="77" max="88" width="8" style="50" hidden="1" customWidth="1"/>
    <col min="89" max="89" width="2.5703125" style="41" hidden="1" customWidth="1"/>
    <col min="90" max="90" width="9.7109375" style="41" hidden="1" customWidth="1"/>
    <col min="91" max="91" width="8.7109375" style="41" hidden="1" customWidth="1"/>
    <col min="92" max="92" width="8.140625" style="41" hidden="1" customWidth="1"/>
    <col min="93" max="94" width="7.85546875" style="41" hidden="1" customWidth="1"/>
    <col min="95" max="95" width="9.42578125" style="41" hidden="1" customWidth="1"/>
    <col min="96" max="96" width="6.7109375" style="41" hidden="1" customWidth="1"/>
    <col min="97" max="97" width="5" style="41" hidden="1" customWidth="1"/>
    <col min="98" max="102" width="5.42578125" style="41" hidden="1" customWidth="1"/>
    <col min="103" max="103" width="5" style="41" hidden="1" customWidth="1"/>
    <col min="104" max="104" width="1.85546875" style="41" hidden="1" customWidth="1"/>
    <col min="105" max="105" width="2.7109375" style="50" hidden="1" customWidth="1"/>
    <col min="106" max="167" width="3.7109375" style="50" hidden="1" customWidth="1"/>
    <col min="168" max="168" width="3.7109375" style="63" hidden="1" customWidth="1"/>
    <col min="169" max="251" width="3.7109375" style="41" hidden="1" customWidth="1"/>
    <col min="252" max="252" width="3.85546875" style="50" hidden="1" customWidth="1"/>
    <col min="253" max="253" width="3.42578125" style="41" hidden="1" customWidth="1"/>
    <col min="254" max="255" width="4.28515625" style="41" hidden="1" customWidth="1"/>
    <col min="256" max="298" width="3.7109375" style="41" hidden="1" customWidth="1"/>
    <col min="299" max="299" width="2.85546875" style="41" hidden="1" customWidth="1"/>
    <col min="300" max="300" width="4" style="262" hidden="1" customWidth="1"/>
    <col min="301" max="301" width="3" style="120" hidden="1" customWidth="1"/>
    <col min="302" max="348" width="2.42578125" style="120" hidden="1" customWidth="1"/>
    <col min="349" max="349" width="2.28515625" style="41" hidden="1" customWidth="1"/>
    <col min="350" max="397" width="2.5703125" style="41" hidden="1" customWidth="1"/>
    <col min="398" max="404" width="9.140625" style="41" hidden="1" customWidth="1"/>
    <col min="405" max="413" width="3.85546875" style="41" hidden="1" customWidth="1"/>
    <col min="414" max="16384" width="9.140625" style="41" hidden="1"/>
  </cols>
  <sheetData>
    <row r="1" spans="2:397" ht="15" customHeight="1" thickBot="1">
      <c r="BD1" s="41"/>
      <c r="BE1" s="41"/>
      <c r="BL1" s="41"/>
      <c r="BM1" s="41" t="s">
        <v>169</v>
      </c>
    </row>
    <row r="2" spans="2:397" ht="15" customHeight="1" thickTop="1" thickBot="1">
      <c r="B2" s="64"/>
      <c r="C2" s="44"/>
      <c r="D2" s="65"/>
      <c r="E2" s="65"/>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row>
    <row r="3" spans="2:397" ht="15" customHeight="1">
      <c r="B3" s="66"/>
      <c r="M3" s="47"/>
      <c r="BD3" s="41"/>
      <c r="BE3" s="41"/>
      <c r="CA3" s="267"/>
      <c r="CB3" s="267"/>
      <c r="CC3" s="267"/>
      <c r="CD3" s="267"/>
      <c r="CE3" s="267"/>
      <c r="CF3" s="267"/>
      <c r="CG3" s="267"/>
      <c r="CH3" s="267"/>
      <c r="CI3" s="267"/>
      <c r="CJ3" s="267"/>
      <c r="CR3" s="67"/>
    </row>
    <row r="4" spans="2:397" ht="15" customHeight="1">
      <c r="B4" s="66"/>
      <c r="BD4" s="41"/>
      <c r="BE4" s="41"/>
      <c r="CA4" s="55"/>
      <c r="CB4" s="55"/>
      <c r="CC4" s="55"/>
      <c r="CD4" s="55"/>
      <c r="CE4" s="55"/>
      <c r="CF4" s="55"/>
      <c r="CG4" s="55"/>
      <c r="CH4" s="55"/>
      <c r="CI4" s="55"/>
      <c r="CJ4" s="55"/>
      <c r="CR4" s="68"/>
    </row>
    <row r="5" spans="2:397" ht="15" customHeight="1">
      <c r="B5" s="66"/>
      <c r="AH5" s="50"/>
      <c r="AK5" s="73"/>
      <c r="BD5" s="41"/>
      <c r="BE5" s="41"/>
      <c r="CA5" s="326"/>
      <c r="CB5" s="55"/>
      <c r="CC5" s="55"/>
      <c r="CD5" s="55"/>
      <c r="CE5" s="55"/>
      <c r="CF5" s="55"/>
      <c r="CG5" s="55"/>
      <c r="CH5" s="55"/>
      <c r="CI5" s="55"/>
      <c r="CJ5" s="55"/>
      <c r="CR5" s="68"/>
    </row>
    <row r="6" spans="2:397" ht="15" customHeight="1">
      <c r="B6" s="66"/>
      <c r="C6" s="188" t="s">
        <v>488</v>
      </c>
      <c r="T6" s="724"/>
      <c r="U6" s="725"/>
      <c r="V6" s="691" t="s">
        <v>65</v>
      </c>
      <c r="W6" s="691"/>
      <c r="X6" s="691"/>
      <c r="Y6" s="115"/>
      <c r="Z6" s="704"/>
      <c r="AA6" s="705"/>
      <c r="AB6" s="692" t="s">
        <v>132</v>
      </c>
      <c r="AC6" s="693"/>
      <c r="AD6" s="694"/>
      <c r="AE6" s="115"/>
      <c r="AF6" s="706"/>
      <c r="AG6" s="707"/>
      <c r="AH6" s="692" t="s">
        <v>132</v>
      </c>
      <c r="AI6" s="693"/>
      <c r="AJ6" s="694"/>
      <c r="AK6" s="128"/>
      <c r="AL6" s="115"/>
      <c r="AM6" s="702"/>
      <c r="AN6" s="703"/>
      <c r="AO6" s="692" t="s">
        <v>132</v>
      </c>
      <c r="AP6" s="695"/>
      <c r="AQ6" s="694"/>
      <c r="AR6" s="115"/>
      <c r="AS6" s="115"/>
      <c r="AT6" s="696"/>
      <c r="AU6" s="697"/>
      <c r="AV6" s="692" t="s">
        <v>132</v>
      </c>
      <c r="AW6" s="695"/>
      <c r="AX6" s="694"/>
      <c r="AY6" s="115"/>
      <c r="BD6" s="41"/>
      <c r="BE6" s="41"/>
      <c r="BH6" s="69"/>
      <c r="BL6" s="41"/>
      <c r="BM6" s="43"/>
      <c r="BN6" s="43"/>
      <c r="BO6" s="270"/>
      <c r="BP6" s="43"/>
      <c r="BQ6" s="43"/>
      <c r="BR6" s="43"/>
      <c r="BS6" s="43"/>
      <c r="BT6" s="43"/>
      <c r="CB6" s="55"/>
      <c r="CC6" s="55"/>
      <c r="CD6" s="55"/>
      <c r="CE6" s="55"/>
      <c r="CF6" s="55"/>
      <c r="CG6" s="55"/>
      <c r="CH6" s="55"/>
      <c r="CI6" s="55"/>
      <c r="CJ6" s="55"/>
      <c r="CR6" s="54"/>
      <c r="CS6" s="68"/>
      <c r="DA6" s="41"/>
      <c r="FL6" s="50"/>
      <c r="FM6" s="63"/>
      <c r="IR6" s="41"/>
      <c r="IS6" s="50"/>
      <c r="IT6" s="50"/>
      <c r="IU6" s="50"/>
      <c r="IV6" s="50"/>
      <c r="IW6" s="50"/>
      <c r="IX6" s="50"/>
      <c r="IY6" s="50"/>
      <c r="IZ6" s="50"/>
      <c r="JA6" s="50"/>
      <c r="JB6" s="50"/>
      <c r="JC6" s="50"/>
      <c r="JD6" s="50"/>
      <c r="JE6" s="50"/>
      <c r="JF6" s="50"/>
      <c r="JG6" s="50"/>
      <c r="JH6" s="50"/>
      <c r="JI6" s="50"/>
      <c r="JJ6" s="50"/>
      <c r="JK6" s="50"/>
      <c r="JL6" s="50"/>
      <c r="JM6" s="50"/>
      <c r="JN6" s="50"/>
      <c r="JO6" s="50"/>
      <c r="JP6" s="50"/>
    </row>
    <row r="7" spans="2:397" ht="15" customHeight="1" thickBot="1">
      <c r="B7" s="66"/>
      <c r="C7" s="189" t="s">
        <v>0</v>
      </c>
      <c r="D7" s="126"/>
      <c r="E7" s="126"/>
      <c r="F7" s="126"/>
      <c r="G7" s="126"/>
      <c r="H7" s="126"/>
      <c r="I7" s="126"/>
      <c r="J7" s="126"/>
      <c r="K7" s="126"/>
      <c r="L7" s="126"/>
      <c r="M7" s="126"/>
      <c r="N7" s="126"/>
      <c r="O7" s="126"/>
      <c r="P7" s="126"/>
      <c r="Q7" s="126"/>
      <c r="T7" s="726"/>
      <c r="U7" s="727"/>
      <c r="V7" s="691" t="s">
        <v>69</v>
      </c>
      <c r="W7" s="691"/>
      <c r="X7" s="691"/>
      <c r="Y7" s="115"/>
      <c r="Z7" s="710"/>
      <c r="AA7" s="711"/>
      <c r="AB7" s="692" t="s">
        <v>132</v>
      </c>
      <c r="AC7" s="693"/>
      <c r="AD7" s="694"/>
      <c r="AE7" s="115"/>
      <c r="AF7" s="712"/>
      <c r="AG7" s="713"/>
      <c r="AH7" s="692" t="s">
        <v>132</v>
      </c>
      <c r="AI7" s="693"/>
      <c r="AJ7" s="694"/>
      <c r="AK7" s="128"/>
      <c r="AL7" s="115"/>
      <c r="AM7" s="716"/>
      <c r="AN7" s="717"/>
      <c r="AO7" s="692" t="s">
        <v>132</v>
      </c>
      <c r="AP7" s="695"/>
      <c r="AQ7" s="694"/>
      <c r="AR7" s="115"/>
      <c r="AS7" s="115"/>
      <c r="AT7" s="698"/>
      <c r="AU7" s="699"/>
      <c r="AV7" s="692" t="s">
        <v>132</v>
      </c>
      <c r="AW7" s="695"/>
      <c r="AX7" s="694"/>
      <c r="AY7" s="115"/>
      <c r="BD7" s="41"/>
      <c r="BE7" s="41"/>
      <c r="BH7" s="71"/>
      <c r="BL7" s="41"/>
      <c r="BM7" s="43"/>
      <c r="BN7" s="43"/>
      <c r="BO7" s="270"/>
      <c r="BP7" s="43"/>
      <c r="BQ7" s="43"/>
      <c r="BR7" s="43"/>
      <c r="BS7" s="43"/>
      <c r="BT7" s="43"/>
      <c r="CB7" s="268"/>
      <c r="CC7" s="268"/>
      <c r="CD7" s="268"/>
      <c r="CE7" s="268"/>
      <c r="CF7" s="268"/>
      <c r="CG7" s="268"/>
      <c r="CH7" s="268"/>
      <c r="CI7" s="268"/>
      <c r="CJ7" s="268"/>
      <c r="CR7" s="58"/>
      <c r="CS7" s="72"/>
      <c r="DA7" s="41"/>
      <c r="FL7" s="50"/>
      <c r="FM7" s="63"/>
      <c r="IR7" s="41"/>
      <c r="IS7" s="50"/>
      <c r="IT7" s="50"/>
      <c r="IU7" s="50"/>
      <c r="IV7" s="50"/>
      <c r="IW7" s="50"/>
      <c r="IX7" s="50"/>
      <c r="IY7" s="50"/>
      <c r="IZ7" s="50"/>
      <c r="JA7" s="50"/>
      <c r="JB7" s="50"/>
      <c r="JC7" s="50"/>
      <c r="JD7" s="50"/>
      <c r="JE7" s="50"/>
      <c r="JF7" s="50"/>
      <c r="JG7" s="50"/>
      <c r="JH7" s="50"/>
      <c r="JI7" s="50"/>
      <c r="JJ7" s="50"/>
      <c r="JK7" s="50"/>
      <c r="JL7" s="50"/>
      <c r="JM7" s="50"/>
      <c r="JN7" s="50"/>
      <c r="JO7" s="50"/>
      <c r="JP7" s="50"/>
    </row>
    <row r="8" spans="2:397" ht="15" customHeight="1" thickBot="1">
      <c r="B8" s="66"/>
      <c r="C8" s="732" t="str">
        <f>IF(AND(SUM($BM$21:$BM$90)=0, LEN(C14)&lt;1, sum_all =0), message_hrly_pass,message_hrly_fail)</f>
        <v>Checks: OK</v>
      </c>
      <c r="D8" s="732"/>
      <c r="E8" s="732"/>
      <c r="F8" s="134"/>
      <c r="G8" s="134"/>
      <c r="H8" s="134"/>
      <c r="I8" s="134"/>
      <c r="J8" s="134"/>
      <c r="K8" s="134"/>
      <c r="L8" s="134"/>
      <c r="M8" s="134"/>
      <c r="N8" s="134"/>
      <c r="O8" s="134"/>
      <c r="P8" s="127"/>
      <c r="Q8" s="127"/>
      <c r="T8" s="728"/>
      <c r="U8" s="729"/>
      <c r="V8" s="692" t="s">
        <v>132</v>
      </c>
      <c r="W8" s="693"/>
      <c r="X8" s="694"/>
      <c r="Y8" s="115"/>
      <c r="Z8" s="718"/>
      <c r="AA8" s="719"/>
      <c r="AB8" s="692" t="s">
        <v>132</v>
      </c>
      <c r="AC8" s="693"/>
      <c r="AD8" s="694"/>
      <c r="AE8" s="115"/>
      <c r="AF8" s="714"/>
      <c r="AG8" s="715"/>
      <c r="AH8" s="692" t="s">
        <v>132</v>
      </c>
      <c r="AI8" s="693"/>
      <c r="AJ8" s="694"/>
      <c r="AK8" s="128"/>
      <c r="AL8" s="115"/>
      <c r="AM8" s="722"/>
      <c r="AN8" s="723"/>
      <c r="AO8" s="692" t="s">
        <v>132</v>
      </c>
      <c r="AP8" s="695"/>
      <c r="AQ8" s="694"/>
      <c r="AR8" s="115"/>
      <c r="AS8" s="115"/>
      <c r="AT8" s="700"/>
      <c r="AU8" s="701"/>
      <c r="AV8" s="692" t="s">
        <v>132</v>
      </c>
      <c r="AW8" s="695"/>
      <c r="AX8" s="694"/>
      <c r="AY8" s="115"/>
      <c r="BD8" s="41"/>
      <c r="BE8" s="41"/>
      <c r="BL8" s="41"/>
      <c r="BM8" s="43"/>
      <c r="BN8" s="43"/>
      <c r="BO8" s="270"/>
      <c r="BP8" s="43"/>
      <c r="BQ8" s="43"/>
      <c r="BR8" s="43"/>
      <c r="BS8" s="43"/>
      <c r="BT8" s="43"/>
      <c r="BU8" s="58"/>
      <c r="BV8" s="58"/>
      <c r="BW8" s="58"/>
      <c r="BX8" s="58"/>
      <c r="BZ8" s="268"/>
      <c r="CA8" s="268"/>
      <c r="CB8" s="268"/>
      <c r="CC8" s="268"/>
      <c r="CD8" s="268"/>
      <c r="CE8" s="268"/>
      <c r="CF8" s="268"/>
      <c r="CG8" s="268"/>
      <c r="CH8" s="268"/>
      <c r="CI8" s="268"/>
      <c r="CJ8" s="268"/>
      <c r="CR8" s="58"/>
      <c r="CS8" s="72"/>
      <c r="DA8" s="41"/>
      <c r="FL8" s="50"/>
      <c r="FM8" s="63"/>
      <c r="IR8" s="41"/>
      <c r="IS8" s="50"/>
      <c r="IT8" s="50"/>
      <c r="IU8" s="50"/>
      <c r="IV8" s="50"/>
      <c r="IW8" s="50"/>
      <c r="IX8" s="50"/>
      <c r="IY8" s="50"/>
      <c r="IZ8" s="50"/>
      <c r="JA8" s="50"/>
      <c r="JB8" s="50"/>
      <c r="JC8" s="50"/>
      <c r="JD8" s="50"/>
      <c r="JE8" s="50"/>
      <c r="JF8" s="50"/>
      <c r="JG8" s="50"/>
      <c r="JH8" s="50"/>
      <c r="JI8" s="50"/>
      <c r="JJ8" s="50"/>
      <c r="JK8" s="50"/>
      <c r="JL8" s="50"/>
      <c r="JM8" s="50"/>
      <c r="JN8" s="50"/>
      <c r="JO8" s="50"/>
      <c r="JP8" s="50"/>
    </row>
    <row r="9" spans="2:397" ht="5.0999999999999996" customHeight="1">
      <c r="B9" s="66"/>
      <c r="C9" s="732"/>
      <c r="D9" s="732"/>
      <c r="E9" s="732"/>
      <c r="F9" s="134"/>
      <c r="G9" s="134"/>
      <c r="H9" s="134"/>
      <c r="I9" s="134"/>
      <c r="J9" s="134"/>
      <c r="K9" s="134"/>
      <c r="L9" s="134"/>
      <c r="M9" s="134"/>
      <c r="N9" s="134"/>
      <c r="O9" s="134"/>
      <c r="P9" s="127"/>
      <c r="Q9" s="127"/>
      <c r="T9" s="115"/>
      <c r="U9" s="115"/>
      <c r="V9" s="115"/>
      <c r="W9" s="115"/>
      <c r="X9" s="115"/>
      <c r="Y9" s="115"/>
      <c r="Z9" s="115"/>
      <c r="AA9" s="115"/>
      <c r="AB9" s="115"/>
      <c r="AC9" s="115"/>
      <c r="AD9" s="115"/>
      <c r="AE9" s="115"/>
      <c r="AF9" s="115"/>
      <c r="AG9" s="128"/>
      <c r="AH9" s="453"/>
      <c r="AI9" s="453"/>
      <c r="AJ9" s="453"/>
      <c r="AK9" s="128"/>
      <c r="AL9" s="128"/>
      <c r="AM9" s="128"/>
      <c r="AN9" s="128"/>
      <c r="AO9" s="453"/>
      <c r="AP9" s="453"/>
      <c r="AQ9" s="118"/>
      <c r="AR9" s="115"/>
      <c r="AS9" s="115"/>
      <c r="AT9" s="115"/>
      <c r="AU9" s="115"/>
      <c r="AV9" s="118"/>
      <c r="AW9" s="118"/>
      <c r="AX9" s="118"/>
      <c r="AY9" s="115"/>
      <c r="BD9" s="41"/>
      <c r="BE9" s="41"/>
      <c r="BM9" s="54"/>
      <c r="BN9" s="54"/>
      <c r="BO9" s="271"/>
      <c r="BP9" s="54"/>
      <c r="BQ9" s="54"/>
      <c r="BR9" s="54"/>
      <c r="BS9" s="54"/>
      <c r="BT9" s="54"/>
      <c r="BU9" s="54"/>
      <c r="BV9" s="54"/>
      <c r="BW9" s="54"/>
      <c r="BY9" s="55"/>
      <c r="BZ9" s="55"/>
      <c r="CA9" s="55"/>
      <c r="CB9" s="55"/>
      <c r="CC9" s="55"/>
      <c r="CD9" s="55"/>
      <c r="CE9" s="55"/>
      <c r="CF9" s="55"/>
      <c r="CG9" s="55"/>
      <c r="CH9" s="55"/>
      <c r="CI9" s="55"/>
      <c r="CJ9" s="55"/>
      <c r="CR9" s="54"/>
    </row>
    <row r="10" spans="2:397" ht="15" customHeight="1">
      <c r="B10" s="66"/>
      <c r="C10" s="732"/>
      <c r="D10" s="732"/>
      <c r="E10" s="732"/>
      <c r="F10" s="134"/>
      <c r="G10" s="134"/>
      <c r="H10" s="134"/>
      <c r="I10" s="134"/>
      <c r="J10" s="134"/>
      <c r="K10" s="134"/>
      <c r="L10" s="134"/>
      <c r="M10" s="134"/>
      <c r="N10" s="134"/>
      <c r="O10" s="134"/>
      <c r="P10" s="127"/>
      <c r="Q10" s="127"/>
      <c r="T10" s="730"/>
      <c r="U10" s="731"/>
      <c r="V10" s="544" t="s">
        <v>469</v>
      </c>
      <c r="W10" s="544" t="s">
        <v>470</v>
      </c>
      <c r="X10" s="545"/>
      <c r="Y10" s="545"/>
      <c r="Z10" s="545"/>
      <c r="AA10" s="545"/>
      <c r="AB10" s="545"/>
      <c r="AC10" s="546"/>
      <c r="AD10" s="94"/>
      <c r="AE10" s="94"/>
      <c r="AF10" s="708"/>
      <c r="AG10" s="709"/>
      <c r="AH10" s="692" t="s">
        <v>132</v>
      </c>
      <c r="AI10" s="693"/>
      <c r="AJ10" s="694"/>
      <c r="AK10" s="128"/>
      <c r="AL10" s="128"/>
      <c r="AM10" s="720"/>
      <c r="AN10" s="721"/>
      <c r="AO10" s="692" t="s">
        <v>132</v>
      </c>
      <c r="AP10" s="695"/>
      <c r="AQ10" s="694"/>
      <c r="AR10" s="115"/>
      <c r="AS10" s="115"/>
      <c r="AT10" s="742"/>
      <c r="AU10" s="743"/>
      <c r="AV10" s="692" t="s">
        <v>132</v>
      </c>
      <c r="AW10" s="695"/>
      <c r="AX10" s="694"/>
      <c r="AY10" s="115"/>
      <c r="BC10" s="748"/>
      <c r="BD10" s="748"/>
      <c r="BE10" s="552"/>
      <c r="BM10" s="54"/>
      <c r="BN10" s="54"/>
      <c r="BO10" s="271"/>
      <c r="BP10" s="54"/>
      <c r="BQ10" s="54"/>
      <c r="BR10" s="54"/>
      <c r="BS10" s="54"/>
      <c r="BT10" s="54"/>
      <c r="BU10" s="54"/>
      <c r="BV10" s="54"/>
      <c r="BW10" s="54"/>
      <c r="BY10" s="307"/>
      <c r="BZ10" s="307"/>
      <c r="CA10" s="307"/>
      <c r="CB10" s="307"/>
      <c r="CC10" s="307"/>
      <c r="CD10" s="307"/>
      <c r="CE10" s="307"/>
      <c r="CF10" s="307"/>
      <c r="CG10" s="307"/>
      <c r="CH10" s="307"/>
      <c r="CI10" s="307"/>
      <c r="CJ10" s="307"/>
      <c r="CR10" s="54"/>
    </row>
    <row r="11" spans="2:397" ht="15" customHeight="1">
      <c r="B11" s="66"/>
      <c r="C11" s="732"/>
      <c r="D11" s="732"/>
      <c r="E11" s="732"/>
      <c r="G11" s="134"/>
      <c r="H11" s="134"/>
      <c r="I11" s="134"/>
      <c r="J11" s="134"/>
      <c r="K11" s="134"/>
      <c r="L11" s="134"/>
      <c r="M11" s="134"/>
      <c r="N11" s="134"/>
      <c r="O11" s="134"/>
      <c r="P11" s="127"/>
      <c r="Q11" s="127"/>
      <c r="T11" s="783"/>
      <c r="U11" s="784"/>
      <c r="V11" s="547" t="s">
        <v>188</v>
      </c>
      <c r="W11" s="548"/>
      <c r="X11" s="548"/>
      <c r="Y11" s="548"/>
      <c r="Z11" s="548"/>
      <c r="AA11" s="543"/>
      <c r="AB11" s="543"/>
      <c r="AC11" s="129"/>
      <c r="AD11" s="94"/>
      <c r="AE11" s="94"/>
      <c r="AF11" s="740"/>
      <c r="AG11" s="741"/>
      <c r="AH11" s="692" t="s">
        <v>132</v>
      </c>
      <c r="AI11" s="693"/>
      <c r="AJ11" s="694"/>
      <c r="AK11" s="115"/>
      <c r="AL11" s="115"/>
      <c r="AM11" s="744"/>
      <c r="AN11" s="745"/>
      <c r="AO11" s="692" t="s">
        <v>132</v>
      </c>
      <c r="AP11" s="695"/>
      <c r="AQ11" s="694"/>
      <c r="AR11" s="115"/>
      <c r="AS11" s="115"/>
      <c r="AT11" s="746"/>
      <c r="AU11" s="747"/>
      <c r="AV11" s="692" t="s">
        <v>132</v>
      </c>
      <c r="AW11" s="695"/>
      <c r="AX11" s="694"/>
      <c r="AY11" s="115"/>
      <c r="BD11" s="41"/>
      <c r="BE11" s="41"/>
      <c r="BM11" s="54"/>
      <c r="BN11" s="54"/>
      <c r="BO11" s="271"/>
      <c r="BP11" s="54"/>
      <c r="BQ11" s="54"/>
      <c r="BR11" s="54"/>
      <c r="BS11" s="54"/>
      <c r="BT11" s="54"/>
      <c r="BU11" s="54"/>
      <c r="BV11" s="54"/>
      <c r="BW11" s="54"/>
      <c r="BY11" s="362"/>
      <c r="BZ11" s="362"/>
      <c r="CA11" s="362"/>
      <c r="CB11" s="362"/>
      <c r="CC11" s="362"/>
      <c r="CD11" s="362"/>
      <c r="CE11" s="362"/>
      <c r="CF11" s="362"/>
      <c r="CG11" s="362"/>
      <c r="CH11" s="362"/>
      <c r="CI11" s="362"/>
      <c r="CJ11" s="362"/>
      <c r="CR11" s="54"/>
    </row>
    <row r="12" spans="2:397" ht="15" customHeight="1">
      <c r="B12" s="66"/>
      <c r="C12" s="248"/>
      <c r="D12" s="248"/>
      <c r="E12" s="248"/>
      <c r="F12" s="134"/>
      <c r="G12" s="134"/>
      <c r="H12" s="134"/>
      <c r="I12" s="134"/>
      <c r="J12" s="134"/>
      <c r="K12" s="134"/>
      <c r="L12" s="134"/>
      <c r="M12" s="134"/>
      <c r="N12" s="134"/>
      <c r="O12" s="134"/>
      <c r="P12" s="127"/>
      <c r="Q12" s="127"/>
      <c r="T12" s="749"/>
      <c r="U12" s="750"/>
      <c r="V12" s="579" t="s">
        <v>597</v>
      </c>
      <c r="W12" s="543" t="s">
        <v>598</v>
      </c>
      <c r="X12" s="543"/>
      <c r="Y12" s="543"/>
      <c r="Z12" s="543"/>
      <c r="AA12" s="543"/>
      <c r="AB12" s="543"/>
      <c r="AC12" s="129"/>
      <c r="BD12" s="41"/>
      <c r="BE12" s="41"/>
      <c r="BM12" s="54"/>
      <c r="BN12" s="54"/>
      <c r="BO12" s="271"/>
      <c r="BP12" s="54"/>
      <c r="BQ12" s="54"/>
      <c r="BR12" s="54"/>
      <c r="BS12" s="54"/>
      <c r="BT12" s="54"/>
      <c r="BU12" s="54"/>
      <c r="BV12" s="54"/>
      <c r="BW12" s="54"/>
      <c r="BY12" s="363"/>
      <c r="BZ12" s="363"/>
      <c r="CA12" s="363"/>
      <c r="CB12" s="363"/>
      <c r="CC12" s="363"/>
      <c r="CD12" s="363"/>
      <c r="CE12" s="363"/>
      <c r="CF12" s="363"/>
      <c r="CG12" s="363"/>
      <c r="CH12" s="363"/>
      <c r="CI12" s="363"/>
      <c r="CJ12" s="363"/>
      <c r="CR12" s="54"/>
    </row>
    <row r="13" spans="2:397" ht="7.5" customHeight="1">
      <c r="B13" s="66"/>
      <c r="C13" s="248"/>
      <c r="D13" s="248"/>
      <c r="E13" s="248"/>
      <c r="F13" s="134"/>
      <c r="G13" s="134"/>
      <c r="H13" s="134"/>
      <c r="I13" s="134"/>
      <c r="J13" s="134"/>
      <c r="K13" s="134"/>
      <c r="L13" s="134"/>
      <c r="M13" s="134"/>
      <c r="N13" s="134"/>
      <c r="O13" s="134"/>
      <c r="P13" s="127"/>
      <c r="Q13" s="127"/>
      <c r="T13" s="74"/>
      <c r="BD13" s="41"/>
      <c r="BE13" s="41"/>
      <c r="BM13" s="54"/>
      <c r="BN13" s="54"/>
      <c r="BO13" s="271"/>
      <c r="BP13" s="54"/>
      <c r="BQ13" s="54"/>
      <c r="BR13" s="54"/>
      <c r="BS13" s="54"/>
      <c r="BT13" s="54"/>
      <c r="BU13" s="54"/>
      <c r="BV13" s="54"/>
      <c r="BW13" s="54"/>
      <c r="BY13" s="363"/>
      <c r="BZ13" s="363"/>
      <c r="CA13" s="363"/>
      <c r="CB13" s="363"/>
      <c r="CC13" s="363"/>
      <c r="CD13" s="363"/>
      <c r="CE13" s="363"/>
      <c r="CF13" s="363"/>
      <c r="CG13" s="363"/>
      <c r="CH13" s="363"/>
      <c r="CI13" s="363"/>
      <c r="CJ13" s="363"/>
      <c r="CR13" s="54"/>
    </row>
    <row r="14" spans="2:397" ht="15" customHeight="1">
      <c r="B14" s="66"/>
      <c r="C14" s="782" t="str">
        <f>IF(COUNTIF($KO$21:$MJ$90,"#REF!") + COUNTIF($BL$21:$BL$90,"#REF!")&gt;0, "DO NOT CUT &amp; PASTE! 
Undo using (Ctrl + Z).","")</f>
        <v/>
      </c>
      <c r="D14" s="782"/>
      <c r="E14" s="782"/>
      <c r="F14" s="258"/>
      <c r="G14" s="258"/>
      <c r="H14" s="258"/>
      <c r="I14" s="258"/>
      <c r="J14" s="258"/>
      <c r="K14" s="258"/>
      <c r="L14" s="258"/>
      <c r="M14" s="134"/>
      <c r="N14" s="134"/>
      <c r="O14" s="134"/>
      <c r="P14" s="127"/>
      <c r="Q14" s="127"/>
      <c r="S14" s="131" t="s">
        <v>177</v>
      </c>
      <c r="T14" s="131"/>
      <c r="U14" s="131"/>
      <c r="V14" s="131"/>
      <c r="W14" s="131"/>
      <c r="X14" s="131"/>
      <c r="Y14" s="131"/>
      <c r="Z14" s="131"/>
      <c r="AA14" s="131"/>
      <c r="AB14" s="132">
        <f>sum_all</f>
        <v>0</v>
      </c>
      <c r="AL14" s="261"/>
      <c r="AZ14" s="121"/>
      <c r="BA14" s="261"/>
      <c r="BM14" s="54"/>
      <c r="BN14" s="54"/>
      <c r="BO14" s="271"/>
      <c r="BP14" s="307"/>
      <c r="BQ14" s="54"/>
      <c r="BR14" s="54"/>
      <c r="BS14" s="54"/>
      <c r="BT14" s="54"/>
      <c r="BU14" s="54"/>
      <c r="BV14" s="54"/>
      <c r="BW14" s="54"/>
      <c r="BY14" s="362"/>
      <c r="BZ14" s="362"/>
      <c r="CA14" s="362"/>
      <c r="CB14" s="362"/>
      <c r="CC14" s="362"/>
      <c r="CD14" s="362"/>
      <c r="CE14" s="362"/>
      <c r="CF14" s="362"/>
      <c r="CG14" s="362"/>
      <c r="CH14" s="362"/>
      <c r="CI14" s="362"/>
      <c r="CJ14" s="362"/>
      <c r="CR14" s="54"/>
      <c r="EY14" s="115" t="s">
        <v>437</v>
      </c>
      <c r="EZ14" s="115"/>
      <c r="FA14" s="115"/>
      <c r="FB14" s="115"/>
      <c r="FC14" s="115"/>
      <c r="FD14" s="115"/>
      <c r="FE14" s="115"/>
      <c r="FF14" s="115"/>
      <c r="FG14" s="115"/>
      <c r="FH14" s="115"/>
      <c r="FI14" s="115"/>
      <c r="FJ14" s="115"/>
      <c r="FK14" s="115"/>
      <c r="FL14" s="364"/>
      <c r="FM14" s="351"/>
      <c r="FN14" s="351"/>
      <c r="FO14" s="351"/>
      <c r="FP14" s="351"/>
      <c r="FQ14" s="351"/>
      <c r="FR14" s="351"/>
      <c r="FS14" s="351"/>
      <c r="FT14" s="351"/>
      <c r="FU14" s="351"/>
      <c r="FV14" s="351"/>
      <c r="FW14" s="351"/>
      <c r="FX14" s="351"/>
      <c r="FY14" s="351"/>
      <c r="FZ14" s="351" t="s">
        <v>438</v>
      </c>
      <c r="GA14" s="351"/>
      <c r="GB14" s="351"/>
      <c r="GC14" s="351"/>
      <c r="GD14" s="351"/>
      <c r="GE14" s="351"/>
      <c r="GF14" s="351"/>
      <c r="GG14" s="351" t="s">
        <v>430</v>
      </c>
      <c r="GH14" s="351"/>
      <c r="GI14" s="351"/>
      <c r="GJ14" s="351"/>
      <c r="GK14" s="351"/>
      <c r="GL14" s="351"/>
      <c r="GM14" s="351"/>
      <c r="GN14" s="351"/>
      <c r="GO14" s="351"/>
      <c r="GP14" s="351"/>
      <c r="GQ14" s="351"/>
      <c r="GR14" s="351"/>
      <c r="GS14" s="351"/>
      <c r="GT14" s="351" t="s">
        <v>439</v>
      </c>
      <c r="NX14" s="428"/>
      <c r="NZ14" s="351"/>
    </row>
    <row r="15" spans="2:397" ht="9.9499999999999993" customHeight="1">
      <c r="B15" s="66"/>
      <c r="C15" s="782"/>
      <c r="D15" s="782"/>
      <c r="E15" s="782"/>
      <c r="F15" s="258"/>
      <c r="G15" s="258"/>
      <c r="H15" s="258"/>
      <c r="I15" s="258"/>
      <c r="J15" s="258"/>
      <c r="K15" s="258"/>
      <c r="L15" s="258"/>
      <c r="M15" s="134"/>
      <c r="N15" s="134"/>
      <c r="O15" s="134"/>
      <c r="P15" s="127"/>
      <c r="Q15" s="127"/>
      <c r="S15" s="131"/>
      <c r="T15" s="131"/>
      <c r="U15" s="131"/>
      <c r="V15" s="131"/>
      <c r="W15" s="131"/>
      <c r="X15" s="131"/>
      <c r="Y15" s="131"/>
      <c r="Z15" s="131"/>
      <c r="AA15" s="131"/>
      <c r="AB15" s="132"/>
      <c r="BM15" s="54"/>
      <c r="BN15" s="54"/>
      <c r="BO15" s="271"/>
      <c r="BP15" s="54"/>
      <c r="BQ15" s="200"/>
      <c r="BR15" s="200"/>
      <c r="BS15" s="200"/>
      <c r="BT15" s="54"/>
      <c r="BU15" s="54"/>
      <c r="BV15" s="54"/>
      <c r="BW15" s="54"/>
      <c r="BY15" s="55"/>
      <c r="BZ15" s="55"/>
      <c r="CA15" s="55"/>
      <c r="CB15" s="55"/>
      <c r="CC15" s="55"/>
      <c r="CD15" s="55"/>
      <c r="CE15" s="55"/>
      <c r="CF15" s="55"/>
      <c r="CG15" s="55"/>
      <c r="CH15" s="55"/>
      <c r="CI15" s="55"/>
      <c r="CJ15" s="55"/>
      <c r="CR15" s="54"/>
      <c r="KO15" s="120" t="str">
        <f>IF(OR(F21=Dropdown_list!$AA$20,F21=Dropdown_list!$AA$21,ISBLANK(F21)), "", LEFT(F21,FIND(":",F21)-1)/RIGHT(F21,LEN(F21)-(FIND(":",F21))))</f>
        <v/>
      </c>
      <c r="KP15" s="120" t="str">
        <f>IF(OR(G21=Dropdown_list!$AA$20,G21=Dropdown_list!$AA$21,ISBLANK(G21)), "", LEFT(G21,FIND(":",G21)-1)/RIGHT(G21,LEN(G21)-(FIND(":",G21))))</f>
        <v/>
      </c>
      <c r="KQ15" s="120" t="str">
        <f>IF(OR(H21=Dropdown_list!$AA$20,H21=Dropdown_list!$AA$21,ISBLANK(H21)), "", LEFT(H21,FIND(":",H21)-1)/RIGHT(H21,LEN(H21)-(FIND(":",H21))))</f>
        <v/>
      </c>
      <c r="KR15" s="120" t="str">
        <f>IF(OR(I21=Dropdown_list!$AA$20,I21=Dropdown_list!$AA$21,ISBLANK(I21)), "", LEFT(I21,FIND(":",I21)-1)/RIGHT(I21,LEN(I21)-(FIND(":",I21))))</f>
        <v/>
      </c>
      <c r="KS15" s="120" t="str">
        <f>IF(OR(J21=Dropdown_list!$AA$20,J21=Dropdown_list!$AA$21,ISBLANK(J21)), "", LEFT(J21,FIND(":",J21)-1)/RIGHT(J21,LEN(J21)-(FIND(":",J21))))</f>
        <v/>
      </c>
      <c r="KT15" s="120" t="str">
        <f>IF(OR(K21=Dropdown_list!$AA$20,K21=Dropdown_list!$AA$21,ISBLANK(K21)), "", LEFT(K21,FIND(":",K21)-1)/RIGHT(K21,LEN(K21)-(FIND(":",K21))))</f>
        <v/>
      </c>
      <c r="KU15" s="120" t="str">
        <f>IF(OR(L21=Dropdown_list!$AA$20,L21=Dropdown_list!$AA$21,ISBLANK(L21)), "", LEFT(L21,FIND(":",L21)-1)/RIGHT(L21,LEN(L21)-(FIND(":",L21))))</f>
        <v/>
      </c>
      <c r="KV15" s="120" t="str">
        <f>IF(OR(M21=Dropdown_list!$AA$20,M21=Dropdown_list!$AA$21,ISBLANK(M21)), "", LEFT(M21,FIND(":",M21)-1)/RIGHT(M21,LEN(M21)-(FIND(":",M21))))</f>
        <v/>
      </c>
      <c r="KW15" s="120" t="str">
        <f>IF(OR(N21=Dropdown_list!$AA$20,N21=Dropdown_list!$AA$21,ISBLANK(N21)), "", LEFT(N21,FIND(":",N21)-1)/RIGHT(N21,LEN(N21)-(FIND(":",N21))))</f>
        <v/>
      </c>
      <c r="KX15" s="120" t="str">
        <f>IF(OR(O21=Dropdown_list!$AA$20,O21=Dropdown_list!$AA$21,ISBLANK(O21)), "", LEFT(O21,FIND(":",O21)-1)/RIGHT(O21,LEN(O21)-(FIND(":",O21))))</f>
        <v/>
      </c>
      <c r="KY15" s="120" t="str">
        <f>IF(OR(P21=Dropdown_list!$AA$20,P21=Dropdown_list!$AA$21,ISBLANK(P21)), "", LEFT(P21,FIND(":",P21)-1)/RIGHT(P21,LEN(P21)-(FIND(":",P21))))</f>
        <v/>
      </c>
      <c r="KZ15" s="120" t="str">
        <f>IF(OR(Q21=Dropdown_list!$AA$20,Q21=Dropdown_list!$AA$21,ISBLANK(Q21)), "", LEFT(Q21,FIND(":",Q21)-1)/RIGHT(Q21,LEN(Q21)-(FIND(":",Q21))))</f>
        <v/>
      </c>
      <c r="LA15" s="120" t="str">
        <f>IF(OR(R21=Dropdown_list!$AA$20,R21=Dropdown_list!$AA$21,ISBLANK(R21)), "", LEFT(R21,FIND(":",R21)-1)/RIGHT(R21,LEN(R21)-(FIND(":",R21))))</f>
        <v/>
      </c>
      <c r="LB15" s="120" t="str">
        <f>IF(OR(S21=Dropdown_list!$AA$20,S21=Dropdown_list!$AA$21,ISBLANK(S21)), "", LEFT(S21,FIND(":",S21)-1)/RIGHT(S21,LEN(S21)-(FIND(":",S21))))</f>
        <v/>
      </c>
      <c r="LC15" s="120" t="str">
        <f>IF(OR(T21=Dropdown_list!$AA$20,T21=Dropdown_list!$AA$21,ISBLANK(T21)), "", LEFT(T21,FIND(":",T21)-1)/RIGHT(T21,LEN(T21)-(FIND(":",T21))))</f>
        <v/>
      </c>
      <c r="LD15" s="120" t="str">
        <f>IF(OR(U21=Dropdown_list!$AA$20,U21=Dropdown_list!$AA$21,ISBLANK(U21)), "", LEFT(U21,FIND(":",U21)-1)/RIGHT(U21,LEN(U21)-(FIND(":",U21))))</f>
        <v/>
      </c>
      <c r="LE15" s="120" t="str">
        <f>IF(OR(V21=Dropdown_list!$AA$20,V21=Dropdown_list!$AA$21,ISBLANK(V21)), "", LEFT(V21,FIND(":",V21)-1)/RIGHT(V21,LEN(V21)-(FIND(":",V21))))</f>
        <v/>
      </c>
      <c r="LF15" s="120" t="str">
        <f>IF(OR(W21=Dropdown_list!$AA$20,W21=Dropdown_list!$AA$21,ISBLANK(W21)), "", LEFT(W21,FIND(":",W21)-1)/RIGHT(W21,LEN(W21)-(FIND(":",W21))))</f>
        <v/>
      </c>
      <c r="LG15" s="120" t="str">
        <f>IF(OR(X21=Dropdown_list!$AA$20,X21=Dropdown_list!$AA$21,ISBLANK(X21)), "", LEFT(X21,FIND(":",X21)-1)/RIGHT(X21,LEN(X21)-(FIND(":",X21))))</f>
        <v/>
      </c>
      <c r="LH15" s="120" t="str">
        <f>IF(OR(Y21=Dropdown_list!$AA$20,Y21=Dropdown_list!$AA$21,ISBLANK(Y21)), "", LEFT(Y21,FIND(":",Y21)-1)/RIGHT(Y21,LEN(Y21)-(FIND(":",Y21))))</f>
        <v/>
      </c>
      <c r="LI15" s="120" t="str">
        <f>IF(OR(Z21=Dropdown_list!$AA$20,Z21=Dropdown_list!$AA$21,ISBLANK(Z21)), "", LEFT(Z21,FIND(":",Z21)-1)/RIGHT(Z21,LEN(Z21)-(FIND(":",Z21))))</f>
        <v/>
      </c>
      <c r="LJ15" s="120" t="str">
        <f>IF(OR(AA21=Dropdown_list!$AA$20,AA21=Dropdown_list!$AA$21,ISBLANK(AA21)), "", LEFT(AA21,FIND(":",AA21)-1)/RIGHT(AA21,LEN(AA21)-(FIND(":",AA21))))</f>
        <v/>
      </c>
      <c r="LK15" s="120" t="str">
        <f>IF(OR(AB21=Dropdown_list!$AA$20,AB21=Dropdown_list!$AA$21,ISBLANK(AB21)), "", LEFT(AB21,FIND(":",AB21)-1)/RIGHT(AB21,LEN(AB21)-(FIND(":",AB21))))</f>
        <v/>
      </c>
      <c r="LL15" s="120" t="str">
        <f>IF(OR(AC21=Dropdown_list!$AA$20,AC21=Dropdown_list!$AA$21,ISBLANK(AC21)), "", LEFT(AC21,FIND(":",AC21)-1)/RIGHT(AC21,LEN(AC21)-(FIND(":",AC21))))</f>
        <v/>
      </c>
      <c r="LM15" s="120" t="str">
        <f>IF(OR(AD21=Dropdown_list!$AA$20,AD21=Dropdown_list!$AA$21,ISBLANK(AD21)), "", LEFT(AD21,FIND(":",AD21)-1)/RIGHT(AD21,LEN(AD21)-(FIND(":",AD21))))</f>
        <v/>
      </c>
      <c r="LN15" s="120" t="str">
        <f>IF(OR(AE21=Dropdown_list!$AA$20,AE21=Dropdown_list!$AA$21,ISBLANK(AE21)), "", LEFT(AE21,FIND(":",AE21)-1)/RIGHT(AE21,LEN(AE21)-(FIND(":",AE21))))</f>
        <v/>
      </c>
      <c r="LO15" s="120" t="str">
        <f>IF(OR(AF21=Dropdown_list!$AA$20,AF21=Dropdown_list!$AA$21,ISBLANK(AF21)), "", LEFT(AF21,FIND(":",AF21)-1)/RIGHT(AF21,LEN(AF21)-(FIND(":",AF21))))</f>
        <v/>
      </c>
      <c r="LP15" s="120" t="str">
        <f>IF(OR(AG21=Dropdown_list!$AA$20,AG21=Dropdown_list!$AA$21,ISBLANK(AG21)), "", LEFT(AG21,FIND(":",AG21)-1)/RIGHT(AG21,LEN(AG21)-(FIND(":",AG21))))</f>
        <v/>
      </c>
      <c r="LQ15" s="120" t="str">
        <f>IF(OR(AH21=Dropdown_list!$AA$20,AH21=Dropdown_list!$AA$21,ISBLANK(AH21)), "", LEFT(AH21,FIND(":",AH21)-1)/RIGHT(AH21,LEN(AH21)-(FIND(":",AH21))))</f>
        <v/>
      </c>
      <c r="LR15" s="120" t="str">
        <f>IF(OR(AI21=Dropdown_list!$AA$20,AI21=Dropdown_list!$AA$21,ISBLANK(AI21)), "", LEFT(AI21,FIND(":",AI21)-1)/RIGHT(AI21,LEN(AI21)-(FIND(":",AI21))))</f>
        <v/>
      </c>
      <c r="LS15" s="120" t="str">
        <f>IF(OR(AJ21=Dropdown_list!$AA$20,AJ21=Dropdown_list!$AA$21,ISBLANK(AJ21)), "", LEFT(AJ21,FIND(":",AJ21)-1)/RIGHT(AJ21,LEN(AJ21)-(FIND(":",AJ21))))</f>
        <v/>
      </c>
      <c r="LT15" s="120" t="str">
        <f>IF(OR(AK21=Dropdown_list!$AA$20,AK21=Dropdown_list!$AA$21,ISBLANK(AK21)), "", LEFT(AK21,FIND(":",AK21)-1)/RIGHT(AK21,LEN(AK21)-(FIND(":",AK21))))</f>
        <v/>
      </c>
      <c r="LU15" s="120" t="str">
        <f>IF(OR(AL21=Dropdown_list!$AA$20,AL21=Dropdown_list!$AA$21,ISBLANK(AL21)), "", LEFT(AL21,FIND(":",AL21)-1)/RIGHT(AL21,LEN(AL21)-(FIND(":",AL21))))</f>
        <v/>
      </c>
      <c r="OA15" s="351"/>
    </row>
    <row r="16" spans="2:397" ht="19.5" customHeight="1">
      <c r="B16" s="66"/>
      <c r="C16" s="782"/>
      <c r="D16" s="782"/>
      <c r="E16" s="782"/>
      <c r="F16" s="55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C16" s="779" t="s">
        <v>182</v>
      </c>
      <c r="BD16" s="780"/>
      <c r="BE16" s="781"/>
      <c r="BG16" s="739" t="s">
        <v>233</v>
      </c>
      <c r="BH16" s="739"/>
      <c r="BI16" s="739"/>
      <c r="BM16" s="54"/>
      <c r="BN16" s="54"/>
      <c r="BO16" s="271"/>
      <c r="BP16" s="54"/>
      <c r="BQ16" s="320"/>
      <c r="BR16" s="320" t="s">
        <v>440</v>
      </c>
      <c r="BS16" s="320" t="s">
        <v>441</v>
      </c>
      <c r="BT16" s="54"/>
      <c r="BU16" s="54"/>
      <c r="BV16" s="54"/>
      <c r="BW16" s="54"/>
      <c r="BY16" s="327" t="s">
        <v>138</v>
      </c>
      <c r="BZ16" s="327"/>
      <c r="CA16" s="327"/>
      <c r="CB16" s="327"/>
      <c r="CC16" s="327"/>
      <c r="CD16" s="327"/>
      <c r="CE16" s="327"/>
      <c r="CF16" s="327"/>
      <c r="CG16" s="327"/>
      <c r="CH16" s="327"/>
      <c r="CI16" s="327"/>
      <c r="CJ16" s="327"/>
      <c r="CL16" s="442"/>
      <c r="CM16" s="442"/>
      <c r="CN16" s="442"/>
      <c r="CO16" s="443"/>
      <c r="CP16" s="442"/>
      <c r="CQ16" s="442"/>
      <c r="CR16" s="54"/>
      <c r="DA16" s="757" t="s">
        <v>51</v>
      </c>
      <c r="DB16" s="758"/>
      <c r="DC16" s="758"/>
      <c r="DD16" s="758"/>
      <c r="DE16" s="758"/>
      <c r="DF16" s="758"/>
      <c r="DG16" s="758"/>
      <c r="DH16" s="758"/>
      <c r="DI16" s="758"/>
      <c r="DJ16" s="758"/>
      <c r="DK16" s="758"/>
      <c r="DL16" s="758"/>
      <c r="DM16" s="758"/>
      <c r="DN16" s="758"/>
      <c r="DO16" s="758"/>
      <c r="DP16" s="758"/>
      <c r="DQ16" s="758"/>
      <c r="DR16" s="758"/>
      <c r="DS16" s="758"/>
      <c r="DT16" s="758"/>
      <c r="DU16" s="759"/>
      <c r="DV16" s="766" t="s">
        <v>52</v>
      </c>
      <c r="DW16" s="767"/>
      <c r="DX16" s="767"/>
      <c r="DY16" s="767"/>
      <c r="DZ16" s="767"/>
      <c r="EA16" s="767"/>
      <c r="EB16" s="767"/>
      <c r="EC16" s="767"/>
      <c r="ED16" s="767"/>
      <c r="EE16" s="767"/>
      <c r="EF16" s="767"/>
      <c r="EG16" s="767"/>
      <c r="EH16" s="767"/>
      <c r="EI16" s="767"/>
      <c r="EJ16" s="767"/>
      <c r="EK16" s="767"/>
      <c r="EL16" s="767"/>
      <c r="EM16" s="767"/>
      <c r="EN16" s="767"/>
      <c r="EO16" s="767"/>
      <c r="EP16" s="768"/>
      <c r="EQ16" s="770" t="s">
        <v>431</v>
      </c>
      <c r="ER16" s="771"/>
      <c r="ES16" s="771"/>
      <c r="ET16" s="771"/>
      <c r="EU16" s="771"/>
      <c r="EV16" s="771"/>
      <c r="EW16" s="771"/>
      <c r="EX16" s="771"/>
      <c r="EY16" s="771"/>
      <c r="EZ16" s="771"/>
      <c r="FA16" s="771"/>
      <c r="FB16" s="771"/>
      <c r="FC16" s="771"/>
      <c r="FD16" s="771"/>
      <c r="FE16" s="771"/>
      <c r="FF16" s="771"/>
      <c r="FG16" s="771"/>
      <c r="FH16" s="771"/>
      <c r="FI16" s="771"/>
      <c r="FJ16" s="771"/>
      <c r="FK16" s="772"/>
      <c r="FL16" s="760" t="s">
        <v>432</v>
      </c>
      <c r="FM16" s="761"/>
      <c r="FN16" s="761"/>
      <c r="FO16" s="761"/>
      <c r="FP16" s="761"/>
      <c r="FQ16" s="761"/>
      <c r="FR16" s="761"/>
      <c r="FS16" s="761"/>
      <c r="FT16" s="761"/>
      <c r="FU16" s="761"/>
      <c r="FV16" s="761"/>
      <c r="FW16" s="761"/>
      <c r="FX16" s="761"/>
      <c r="FY16" s="761"/>
      <c r="FZ16" s="761"/>
      <c r="GA16" s="761"/>
      <c r="GB16" s="761"/>
      <c r="GC16" s="761"/>
      <c r="GD16" s="761"/>
      <c r="GE16" s="761"/>
      <c r="GF16" s="762"/>
      <c r="GG16" s="773" t="s">
        <v>433</v>
      </c>
      <c r="GH16" s="774"/>
      <c r="GI16" s="774"/>
      <c r="GJ16" s="774"/>
      <c r="GK16" s="774"/>
      <c r="GL16" s="774"/>
      <c r="GM16" s="774"/>
      <c r="GN16" s="774"/>
      <c r="GO16" s="774"/>
      <c r="GP16" s="774"/>
      <c r="GQ16" s="774"/>
      <c r="GR16" s="774"/>
      <c r="GS16" s="774"/>
      <c r="GT16" s="774"/>
      <c r="GU16" s="774"/>
      <c r="GV16" s="774"/>
      <c r="GW16" s="774"/>
      <c r="GX16" s="774"/>
      <c r="GY16" s="774"/>
      <c r="GZ16" s="774"/>
      <c r="HA16" s="775"/>
      <c r="HB16" s="776" t="s">
        <v>434</v>
      </c>
      <c r="HC16" s="777"/>
      <c r="HD16" s="777"/>
      <c r="HE16" s="777"/>
      <c r="HF16" s="777"/>
      <c r="HG16" s="777"/>
      <c r="HH16" s="777"/>
      <c r="HI16" s="777"/>
      <c r="HJ16" s="777"/>
      <c r="HK16" s="777"/>
      <c r="HL16" s="777"/>
      <c r="HM16" s="777"/>
      <c r="HN16" s="777"/>
      <c r="HO16" s="777"/>
      <c r="HP16" s="777"/>
      <c r="HQ16" s="777"/>
      <c r="HR16" s="777"/>
      <c r="HS16" s="777"/>
      <c r="HT16" s="777"/>
      <c r="HU16" s="777"/>
      <c r="HV16" s="778"/>
      <c r="HW16" s="763" t="s">
        <v>170</v>
      </c>
      <c r="HX16" s="764"/>
      <c r="HY16" s="764"/>
      <c r="HZ16" s="764"/>
      <c r="IA16" s="764"/>
      <c r="IB16" s="764"/>
      <c r="IC16" s="764"/>
      <c r="ID16" s="764"/>
      <c r="IE16" s="764"/>
      <c r="IF16" s="764"/>
      <c r="IG16" s="764"/>
      <c r="IH16" s="764"/>
      <c r="II16" s="764"/>
      <c r="IJ16" s="764"/>
      <c r="IK16" s="764"/>
      <c r="IL16" s="764"/>
      <c r="IM16" s="764"/>
      <c r="IN16" s="764"/>
      <c r="IO16" s="764"/>
      <c r="IP16" s="764"/>
      <c r="IQ16" s="765"/>
      <c r="IR16" s="378"/>
      <c r="IS16" s="379" t="s">
        <v>173</v>
      </c>
      <c r="IT16" s="380" t="s">
        <v>183</v>
      </c>
      <c r="IU16" s="633" t="s">
        <v>597</v>
      </c>
      <c r="IV16" s="752" t="s">
        <v>445</v>
      </c>
      <c r="IW16" s="752"/>
      <c r="IX16" s="752"/>
      <c r="IY16" s="752"/>
      <c r="IZ16" s="752"/>
      <c r="JA16" s="752"/>
      <c r="JB16" s="752"/>
      <c r="JC16" s="752"/>
      <c r="JD16" s="752"/>
      <c r="JE16" s="752"/>
      <c r="JF16" s="752"/>
      <c r="JG16" s="752"/>
      <c r="JH16" s="752"/>
      <c r="JI16" s="752"/>
      <c r="JJ16" s="752"/>
      <c r="JK16" s="752"/>
      <c r="JL16" s="752"/>
      <c r="JM16" s="752"/>
      <c r="JN16" s="752"/>
      <c r="JO16" s="752"/>
      <c r="JP16" s="769"/>
      <c r="JQ16" s="751" t="s">
        <v>443</v>
      </c>
      <c r="JR16" s="752"/>
      <c r="JS16" s="752"/>
      <c r="JT16" s="752"/>
      <c r="JU16" s="752"/>
      <c r="JV16" s="752"/>
      <c r="JW16" s="752"/>
      <c r="JX16" s="752"/>
      <c r="JY16" s="752"/>
      <c r="JZ16" s="752"/>
      <c r="KA16" s="752"/>
      <c r="KB16" s="752"/>
      <c r="KC16" s="752"/>
      <c r="KD16" s="752"/>
      <c r="KE16" s="752"/>
      <c r="KF16" s="752"/>
      <c r="KG16" s="752"/>
      <c r="KH16" s="752"/>
      <c r="KI16" s="752"/>
      <c r="KJ16" s="752"/>
      <c r="KK16" s="752"/>
      <c r="KL16" s="361" t="s">
        <v>185</v>
      </c>
      <c r="KO16" s="120" t="str">
        <f>IF(OR(F22=Dropdown_list!$AA$20,F22=Dropdown_list!$AA$21,ISBLANK(F22)), "", LEFT(F22,FIND(":",F22)-1)/RIGHT(F22,LEN(F22)-(FIND(":",F22))))</f>
        <v/>
      </c>
      <c r="KP16" s="120" t="str">
        <f>IF(OR(G22=Dropdown_list!$AA$20,G22=Dropdown_list!$AA$21,ISBLANK(G22)), "", LEFT(G22,FIND(":",G22)-1)/RIGHT(G22,LEN(G22)-(FIND(":",G22))))</f>
        <v/>
      </c>
      <c r="KQ16" s="120" t="str">
        <f>IF(OR(H22=Dropdown_list!$AA$20,H22=Dropdown_list!$AA$21,ISBLANK(H22)), "", LEFT(H22,FIND(":",H22)-1)/RIGHT(H22,LEN(H22)-(FIND(":",H22))))</f>
        <v/>
      </c>
      <c r="KR16" s="120" t="str">
        <f>IF(OR(I22=Dropdown_list!$AA$20,I22=Dropdown_list!$AA$21,ISBLANK(I22)), "", LEFT(I22,FIND(":",I22)-1)/RIGHT(I22,LEN(I22)-(FIND(":",I22))))</f>
        <v/>
      </c>
      <c r="KS16" s="120" t="str">
        <f>IF(OR(J22=Dropdown_list!$AA$20,J22=Dropdown_list!$AA$21,ISBLANK(J22)), "", LEFT(J22,FIND(":",J22)-1)/RIGHT(J22,LEN(J22)-(FIND(":",J22))))</f>
        <v/>
      </c>
      <c r="KT16" s="120" t="str">
        <f>IF(OR(K22=Dropdown_list!$AA$20,K22=Dropdown_list!$AA$21,ISBLANK(K22)), "", LEFT(K22,FIND(":",K22)-1)/RIGHT(K22,LEN(K22)-(FIND(":",K22))))</f>
        <v/>
      </c>
      <c r="KU16" s="120" t="str">
        <f>IF(OR(L22=Dropdown_list!$AA$20,L22=Dropdown_list!$AA$21,ISBLANK(L22)), "", LEFT(L22,FIND(":",L22)-1)/RIGHT(L22,LEN(L22)-(FIND(":",L22))))</f>
        <v/>
      </c>
      <c r="KV16" s="120" t="str">
        <f>IF(OR(M22=Dropdown_list!$AA$20,M22=Dropdown_list!$AA$21,ISBLANK(M22)), "", LEFT(M22,FIND(":",M22)-1)/RIGHT(M22,LEN(M22)-(FIND(":",M22))))</f>
        <v/>
      </c>
      <c r="KW16" s="120" t="str">
        <f>IF(OR(N22=Dropdown_list!$AA$20,N22=Dropdown_list!$AA$21,ISBLANK(N22)), "", LEFT(N22,FIND(":",N22)-1)/RIGHT(N22,LEN(N22)-(FIND(":",N22))))</f>
        <v/>
      </c>
      <c r="KX16" s="120" t="str">
        <f>IF(OR(O22=Dropdown_list!$AA$20,O22=Dropdown_list!$AA$21,ISBLANK(O22)), "", LEFT(O22,FIND(":",O22)-1)/RIGHT(O22,LEN(O22)-(FIND(":",O22))))</f>
        <v/>
      </c>
      <c r="KY16" s="120" t="str">
        <f>IF(OR(P22=Dropdown_list!$AA$20,P22=Dropdown_list!$AA$21,ISBLANK(P22)), "", LEFT(P22,FIND(":",P22)-1)/RIGHT(P22,LEN(P22)-(FIND(":",P22))))</f>
        <v/>
      </c>
      <c r="KZ16" s="120" t="str">
        <f>IF(OR(Q22=Dropdown_list!$AA$20,Q22=Dropdown_list!$AA$21,ISBLANK(Q22)), "", LEFT(Q22,FIND(":",Q22)-1)/RIGHT(Q22,LEN(Q22)-(FIND(":",Q22))))</f>
        <v/>
      </c>
      <c r="LA16" s="120" t="str">
        <f>IF(OR(R22=Dropdown_list!$AA$20,R22=Dropdown_list!$AA$21,ISBLANK(R22)), "", LEFT(R22,FIND(":",R22)-1)/RIGHT(R22,LEN(R22)-(FIND(":",R22))))</f>
        <v/>
      </c>
      <c r="LB16" s="120" t="str">
        <f>IF(OR(S22=Dropdown_list!$AA$20,S22=Dropdown_list!$AA$21,ISBLANK(S22)), "", LEFT(S22,FIND(":",S22)-1)/RIGHT(S22,LEN(S22)-(FIND(":",S22))))</f>
        <v/>
      </c>
      <c r="LC16" s="120" t="str">
        <f>IF(OR(T22=Dropdown_list!$AA$20,T22=Dropdown_list!$AA$21,ISBLANK(T22)), "", LEFT(T22,FIND(":",T22)-1)/RIGHT(T22,LEN(T22)-(FIND(":",T22))))</f>
        <v/>
      </c>
      <c r="LD16" s="120" t="str">
        <f>IF(OR(U22=Dropdown_list!$AA$20,U22=Dropdown_list!$AA$21,ISBLANK(U22)), "", LEFT(U22,FIND(":",U22)-1)/RIGHT(U22,LEN(U22)-(FIND(":",U22))))</f>
        <v/>
      </c>
      <c r="LE16" s="120" t="str">
        <f>IF(OR(V22=Dropdown_list!$AA$20,V22=Dropdown_list!$AA$21,ISBLANK(V22)), "", LEFT(V22,FIND(":",V22)-1)/RIGHT(V22,LEN(V22)-(FIND(":",V22))))</f>
        <v/>
      </c>
      <c r="LF16" s="120" t="str">
        <f>IF(OR(W22=Dropdown_list!$AA$20,W22=Dropdown_list!$AA$21,ISBLANK(W22)), "", LEFT(W22,FIND(":",W22)-1)/RIGHT(W22,LEN(W22)-(FIND(":",W22))))</f>
        <v/>
      </c>
      <c r="LG16" s="120" t="str">
        <f>IF(OR(X22=Dropdown_list!$AA$20,X22=Dropdown_list!$AA$21,ISBLANK(X22)), "", LEFT(X22,FIND(":",X22)-1)/RIGHT(X22,LEN(X22)-(FIND(":",X22))))</f>
        <v/>
      </c>
      <c r="LH16" s="120" t="str">
        <f>IF(OR(Y22=Dropdown_list!$AA$20,Y22=Dropdown_list!$AA$21,ISBLANK(Y22)), "", LEFT(Y22,FIND(":",Y22)-1)/RIGHT(Y22,LEN(Y22)-(FIND(":",Y22))))</f>
        <v/>
      </c>
      <c r="LI16" s="120" t="str">
        <f>IF(OR(Z22=Dropdown_list!$AA$20,Z22=Dropdown_list!$AA$21,ISBLANK(Z22)), "", LEFT(Z22,FIND(":",Z22)-1)/RIGHT(Z22,LEN(Z22)-(FIND(":",Z22))))</f>
        <v/>
      </c>
      <c r="LJ16" s="120" t="str">
        <f>IF(OR(AA22=Dropdown_list!$AA$20,AA22=Dropdown_list!$AA$21,ISBLANK(AA22)), "", LEFT(AA22,FIND(":",AA22)-1)/RIGHT(AA22,LEN(AA22)-(FIND(":",AA22))))</f>
        <v/>
      </c>
      <c r="LK16" s="120" t="str">
        <f>IF(OR(AB22=Dropdown_list!$AA$20,AB22=Dropdown_list!$AA$21,ISBLANK(AB22)), "", LEFT(AB22,FIND(":",AB22)-1)/RIGHT(AB22,LEN(AB22)-(FIND(":",AB22))))</f>
        <v/>
      </c>
      <c r="LL16" s="120" t="str">
        <f>IF(OR(AC22=Dropdown_list!$AA$20,AC22=Dropdown_list!$AA$21,ISBLANK(AC22)), "", LEFT(AC22,FIND(":",AC22)-1)/RIGHT(AC22,LEN(AC22)-(FIND(":",AC22))))</f>
        <v/>
      </c>
      <c r="LM16" s="120" t="str">
        <f>IF(OR(AD22=Dropdown_list!$AA$20,AD22=Dropdown_list!$AA$21,ISBLANK(AD22)), "", LEFT(AD22,FIND(":",AD22)-1)/RIGHT(AD22,LEN(AD22)-(FIND(":",AD22))))</f>
        <v/>
      </c>
      <c r="LN16" s="120" t="str">
        <f>IF(OR(AE22=Dropdown_list!$AA$20,AE22=Dropdown_list!$AA$21,ISBLANK(AE22)), "", LEFT(AE22,FIND(":",AE22)-1)/RIGHT(AE22,LEN(AE22)-(FIND(":",AE22))))</f>
        <v/>
      </c>
      <c r="LO16" s="120" t="str">
        <f>IF(OR(AF22=Dropdown_list!$AA$20,AF22=Dropdown_list!$AA$21,ISBLANK(AF22)), "", LEFT(AF22,FIND(":",AF22)-1)/RIGHT(AF22,LEN(AF22)-(FIND(":",AF22))))</f>
        <v/>
      </c>
      <c r="LP16" s="120" t="str">
        <f>IF(OR(AG22=Dropdown_list!$AA$20,AG22=Dropdown_list!$AA$21,ISBLANK(AG22)), "", LEFT(AG22,FIND(":",AG22)-1)/RIGHT(AG22,LEN(AG22)-(FIND(":",AG22))))</f>
        <v/>
      </c>
      <c r="LQ16" s="120" t="str">
        <f>IF(OR(AH22=Dropdown_list!$AA$20,AH22=Dropdown_list!$AA$21,ISBLANK(AH22)), "", LEFT(AH22,FIND(":",AH22)-1)/RIGHT(AH22,LEN(AH22)-(FIND(":",AH22))))</f>
        <v/>
      </c>
      <c r="LR16" s="120" t="str">
        <f>IF(OR(AI22=Dropdown_list!$AA$20,AI22=Dropdown_list!$AA$21,ISBLANK(AI22)), "", LEFT(AI22,FIND(":",AI22)-1)/RIGHT(AI22,LEN(AI22)-(FIND(":",AI22))))</f>
        <v/>
      </c>
      <c r="LS16" s="120" t="str">
        <f>IF(OR(AJ22=Dropdown_list!$AA$20,AJ22=Dropdown_list!$AA$21,ISBLANK(AJ22)), "", LEFT(AJ22,FIND(":",AJ22)-1)/RIGHT(AJ22,LEN(AJ22)-(FIND(":",AJ22))))</f>
        <v/>
      </c>
      <c r="LT16" s="120" t="str">
        <f>IF(OR(AK22=Dropdown_list!$AA$20,AK22=Dropdown_list!$AA$21,ISBLANK(AK22)), "", LEFT(AK22,FIND(":",AK22)-1)/RIGHT(AK22,LEN(AK22)-(FIND(":",AK22))))</f>
        <v/>
      </c>
      <c r="LU16" s="120" t="str">
        <f>IF(OR(AL22=Dropdown_list!$AA$20,AL22=Dropdown_list!$AA$21,ISBLANK(AL22)), "", LEFT(AL22,FIND(":",AL22)-1)/RIGHT(AL22,LEN(AL22)-(FIND(":",AL22))))</f>
        <v/>
      </c>
      <c r="ML16" s="429"/>
      <c r="MM16" s="429"/>
      <c r="MN16" s="429"/>
      <c r="MO16" s="429"/>
      <c r="MP16" s="429"/>
      <c r="MQ16" s="429"/>
      <c r="MR16" s="429"/>
      <c r="MS16" s="429"/>
      <c r="MT16" s="429"/>
      <c r="MU16" s="429"/>
      <c r="MV16" s="429"/>
      <c r="MW16" s="429"/>
      <c r="MX16" s="429"/>
      <c r="MY16" s="429"/>
      <c r="MZ16" s="429"/>
      <c r="NA16" s="429"/>
      <c r="NB16" s="429"/>
      <c r="NC16" s="429"/>
      <c r="ND16" s="429"/>
      <c r="NE16" s="429"/>
      <c r="NF16" s="429"/>
      <c r="NG16" s="429"/>
      <c r="NH16" s="429"/>
      <c r="NI16" s="429"/>
      <c r="NJ16" s="429"/>
      <c r="NK16" s="429"/>
      <c r="NL16" s="429"/>
      <c r="NM16" s="429"/>
      <c r="NN16" s="429"/>
      <c r="NO16" s="429"/>
      <c r="NP16" s="429"/>
      <c r="NQ16" s="429"/>
      <c r="NR16" s="429"/>
      <c r="NS16" s="429"/>
      <c r="NT16" s="429"/>
      <c r="NU16" s="429"/>
      <c r="NV16" s="429"/>
      <c r="NW16" s="429"/>
      <c r="NX16" s="429"/>
      <c r="NY16" s="429"/>
      <c r="NZ16" s="430"/>
      <c r="OA16" s="429"/>
      <c r="OB16" s="429"/>
      <c r="OC16" s="429"/>
      <c r="OD16" s="429"/>
      <c r="OE16" s="429"/>
      <c r="OF16" s="429"/>
      <c r="OG16" s="429"/>
    </row>
    <row r="17" spans="1:397" ht="3" customHeight="1" thickBot="1">
      <c r="B17" s="66"/>
      <c r="C17" s="259"/>
      <c r="D17" s="259"/>
      <c r="E17" s="259"/>
      <c r="F17" s="258"/>
      <c r="G17" s="258"/>
      <c r="H17" s="258"/>
      <c r="I17" s="258"/>
      <c r="J17" s="258"/>
      <c r="K17" s="258"/>
      <c r="L17" s="258"/>
      <c r="BD17" s="41"/>
      <c r="BE17" s="41"/>
      <c r="DA17" s="372"/>
      <c r="DB17" s="372"/>
      <c r="DC17" s="372"/>
      <c r="DD17" s="372"/>
      <c r="DE17" s="372"/>
      <c r="DF17" s="372"/>
      <c r="DG17" s="372"/>
      <c r="DH17" s="372"/>
      <c r="DI17" s="372"/>
      <c r="DJ17" s="372"/>
      <c r="DK17" s="372"/>
      <c r="DL17" s="372"/>
      <c r="DM17" s="372"/>
      <c r="DN17" s="372"/>
      <c r="DO17" s="372"/>
      <c r="DP17" s="372"/>
      <c r="DQ17" s="372"/>
      <c r="DR17" s="372"/>
      <c r="DS17" s="372"/>
      <c r="DT17" s="372"/>
      <c r="DU17" s="372"/>
      <c r="DV17" s="372"/>
      <c r="DW17" s="372"/>
      <c r="DX17" s="372"/>
      <c r="DY17" s="372"/>
      <c r="DZ17" s="372"/>
      <c r="EA17" s="372"/>
      <c r="EB17" s="372"/>
      <c r="EC17" s="372"/>
      <c r="ED17" s="372"/>
      <c r="EE17" s="372"/>
      <c r="EF17" s="372"/>
      <c r="EG17" s="372"/>
      <c r="EH17" s="372"/>
      <c r="EI17" s="372"/>
      <c r="EJ17" s="372"/>
      <c r="EK17" s="372"/>
      <c r="EL17" s="372"/>
      <c r="EM17" s="372"/>
      <c r="EN17" s="372"/>
      <c r="EO17" s="372"/>
      <c r="EP17" s="372"/>
      <c r="EQ17" s="372"/>
      <c r="ER17" s="372"/>
      <c r="ES17" s="372"/>
      <c r="ET17" s="372"/>
      <c r="EU17" s="372"/>
      <c r="EV17" s="372"/>
      <c r="EW17" s="372"/>
      <c r="EX17" s="372"/>
      <c r="EY17" s="372"/>
      <c r="EZ17" s="372"/>
      <c r="FA17" s="372"/>
      <c r="FB17" s="372"/>
      <c r="FC17" s="372"/>
      <c r="FD17" s="372"/>
      <c r="FE17" s="372"/>
      <c r="FF17" s="372"/>
      <c r="FG17" s="372"/>
      <c r="FH17" s="372"/>
      <c r="FI17" s="372"/>
      <c r="FJ17" s="372"/>
      <c r="FK17" s="372"/>
      <c r="FL17" s="373"/>
      <c r="FM17" s="374"/>
      <c r="FN17" s="374"/>
      <c r="FO17" s="374"/>
      <c r="FP17" s="374"/>
      <c r="FQ17" s="374"/>
      <c r="FR17" s="374"/>
      <c r="FS17" s="374"/>
      <c r="FT17" s="374"/>
      <c r="FU17" s="374"/>
      <c r="FV17" s="374"/>
      <c r="FW17" s="374"/>
      <c r="FX17" s="374"/>
      <c r="FY17" s="374"/>
      <c r="FZ17" s="374"/>
      <c r="GA17" s="374"/>
      <c r="GB17" s="374"/>
      <c r="GC17" s="374"/>
      <c r="GD17" s="374"/>
      <c r="GE17" s="374"/>
      <c r="GF17" s="374"/>
      <c r="GG17" s="374"/>
      <c r="GH17" s="374"/>
      <c r="GI17" s="374"/>
      <c r="GJ17" s="374"/>
      <c r="GK17" s="374"/>
      <c r="GL17" s="374"/>
      <c r="GM17" s="374"/>
      <c r="GN17" s="374"/>
      <c r="GO17" s="374"/>
      <c r="GP17" s="374"/>
      <c r="GQ17" s="374"/>
      <c r="GR17" s="374"/>
      <c r="GS17" s="374"/>
      <c r="GT17" s="374"/>
      <c r="GU17" s="374"/>
      <c r="GV17" s="374"/>
      <c r="GW17" s="374"/>
      <c r="GX17" s="374"/>
      <c r="GY17" s="374"/>
      <c r="GZ17" s="374"/>
      <c r="HA17" s="374"/>
      <c r="HB17" s="374"/>
      <c r="HC17" s="374"/>
      <c r="HD17" s="374"/>
      <c r="HE17" s="374"/>
      <c r="HF17" s="374"/>
      <c r="HG17" s="374"/>
      <c r="HH17" s="374"/>
      <c r="HI17" s="374"/>
      <c r="HJ17" s="374"/>
      <c r="HK17" s="374"/>
      <c r="HL17" s="374"/>
      <c r="HM17" s="374"/>
      <c r="HN17" s="374"/>
      <c r="HO17" s="374"/>
      <c r="HP17" s="374"/>
      <c r="HQ17" s="374"/>
      <c r="HR17" s="374"/>
      <c r="HS17" s="374"/>
      <c r="HT17" s="374"/>
      <c r="HU17" s="374"/>
      <c r="HV17" s="374"/>
      <c r="HW17" s="374"/>
      <c r="HX17" s="374"/>
      <c r="HY17" s="374"/>
      <c r="HZ17" s="374"/>
      <c r="IA17" s="374"/>
      <c r="IB17" s="374"/>
      <c r="IC17" s="374"/>
      <c r="ID17" s="374"/>
      <c r="IE17" s="374"/>
      <c r="IF17" s="374"/>
      <c r="IG17" s="374"/>
      <c r="IH17" s="374"/>
      <c r="II17" s="374"/>
      <c r="IJ17" s="374"/>
      <c r="IK17" s="374"/>
      <c r="IL17" s="374"/>
      <c r="IM17" s="374"/>
      <c r="IN17" s="374"/>
      <c r="IO17" s="374"/>
      <c r="IP17" s="374"/>
      <c r="IQ17" s="374"/>
      <c r="IR17" s="372"/>
      <c r="IS17" s="374"/>
      <c r="IT17" s="374"/>
      <c r="IU17" s="632"/>
      <c r="IV17" s="374"/>
      <c r="IW17" s="374"/>
      <c r="IX17" s="374"/>
      <c r="IY17" s="374"/>
      <c r="IZ17" s="374"/>
      <c r="JA17" s="374"/>
      <c r="JB17" s="374"/>
      <c r="JC17" s="374"/>
      <c r="JD17" s="374"/>
      <c r="JE17" s="374"/>
      <c r="JF17" s="374"/>
      <c r="JG17" s="374"/>
      <c r="JH17" s="374"/>
      <c r="JI17" s="374"/>
      <c r="JJ17" s="374"/>
      <c r="JK17" s="374"/>
      <c r="JL17" s="374"/>
      <c r="JM17" s="374"/>
      <c r="JN17" s="374"/>
      <c r="JO17" s="374"/>
      <c r="JP17" s="374"/>
      <c r="JQ17" s="374"/>
      <c r="JR17" s="374"/>
      <c r="JS17" s="374"/>
      <c r="JT17" s="374"/>
      <c r="JU17" s="374"/>
      <c r="JV17" s="374"/>
      <c r="JW17" s="374"/>
      <c r="JX17" s="374"/>
      <c r="JY17" s="374"/>
      <c r="JZ17" s="374"/>
      <c r="KA17" s="374"/>
      <c r="KB17" s="374"/>
      <c r="KC17" s="374"/>
      <c r="KD17" s="374"/>
      <c r="KE17" s="374"/>
      <c r="KF17" s="374"/>
      <c r="KG17" s="374"/>
      <c r="KH17" s="374"/>
      <c r="KI17" s="374"/>
      <c r="KJ17" s="374"/>
      <c r="KK17" s="374"/>
      <c r="LJ17" s="399"/>
      <c r="LK17" s="399"/>
      <c r="LL17" s="399"/>
      <c r="LM17" s="399"/>
      <c r="LN17" s="399"/>
      <c r="LO17" s="399"/>
      <c r="LP17" s="399"/>
      <c r="LQ17" s="399"/>
      <c r="LR17" s="399"/>
      <c r="LS17" s="399"/>
      <c r="LT17" s="399"/>
      <c r="LU17" s="399"/>
      <c r="LV17" s="399"/>
      <c r="LW17" s="399"/>
      <c r="LX17" s="399"/>
      <c r="LY17" s="399"/>
      <c r="LZ17" s="399"/>
      <c r="MA17" s="399"/>
      <c r="MB17" s="399"/>
      <c r="MC17" s="399"/>
    </row>
    <row r="18" spans="1:397" ht="15.75" hidden="1" thickBot="1">
      <c r="B18" s="66"/>
      <c r="C18" s="130" t="s">
        <v>174</v>
      </c>
      <c r="D18" s="233">
        <f>IF(ABS(SUM($KL$21:$KL$90)-3360)&lt;Error_allow, 0, 1)</f>
        <v>0</v>
      </c>
      <c r="E18" s="79" t="s">
        <v>47</v>
      </c>
      <c r="F18" s="273">
        <f t="array" ref="F18:BA18">TRANSPOSE(Dropdown_list!L20:L67)</f>
        <v>0</v>
      </c>
      <c r="G18" s="273">
        <v>2.0833333333333332E-2</v>
      </c>
      <c r="H18" s="273">
        <v>4.1666666666666699E-2</v>
      </c>
      <c r="I18" s="273">
        <v>6.25E-2</v>
      </c>
      <c r="J18" s="273">
        <v>8.3333333333333301E-2</v>
      </c>
      <c r="K18" s="273">
        <v>0.104166666666667</v>
      </c>
      <c r="L18" s="273">
        <v>0.125</v>
      </c>
      <c r="M18" s="273">
        <v>0.14583333333333301</v>
      </c>
      <c r="N18" s="273">
        <v>0.16666666666666699</v>
      </c>
      <c r="O18" s="273">
        <v>0.1875</v>
      </c>
      <c r="P18" s="273">
        <v>0.20833333333333301</v>
      </c>
      <c r="Q18" s="273">
        <v>0.22916666666666699</v>
      </c>
      <c r="R18" s="273">
        <v>0.25</v>
      </c>
      <c r="S18" s="273">
        <v>0.27083333333333298</v>
      </c>
      <c r="T18" s="273">
        <v>0.29166666666666702</v>
      </c>
      <c r="U18" s="273">
        <v>0.3125</v>
      </c>
      <c r="V18" s="273">
        <v>0.33333333333333298</v>
      </c>
      <c r="W18" s="273">
        <v>0.35416666666666702</v>
      </c>
      <c r="X18" s="273">
        <v>0.375</v>
      </c>
      <c r="Y18" s="273">
        <v>0.39583333333333298</v>
      </c>
      <c r="Z18" s="273">
        <v>0.41666666666666702</v>
      </c>
      <c r="AA18" s="273">
        <v>0.4375</v>
      </c>
      <c r="AB18" s="273">
        <v>0.45833333333333298</v>
      </c>
      <c r="AC18" s="273">
        <v>0.47916666666666702</v>
      </c>
      <c r="AD18" s="273">
        <v>0.5</v>
      </c>
      <c r="AE18" s="273">
        <v>0.52083333333333304</v>
      </c>
      <c r="AF18" s="273">
        <v>0.54166666666666696</v>
      </c>
      <c r="AG18" s="273">
        <v>0.5625</v>
      </c>
      <c r="AH18" s="273">
        <v>0.58333333333333304</v>
      </c>
      <c r="AI18" s="273">
        <v>0.60416666666666696</v>
      </c>
      <c r="AJ18" s="273">
        <v>0.625</v>
      </c>
      <c r="AK18" s="273">
        <v>0.64583333333333304</v>
      </c>
      <c r="AL18" s="273">
        <v>0.66666666666666696</v>
      </c>
      <c r="AM18" s="273">
        <v>0.6875</v>
      </c>
      <c r="AN18" s="273">
        <v>0.70833333333333304</v>
      </c>
      <c r="AO18" s="273">
        <v>0.72916666666666696</v>
      </c>
      <c r="AP18" s="273">
        <v>0.75</v>
      </c>
      <c r="AQ18" s="273">
        <v>0.77083333333333304</v>
      </c>
      <c r="AR18" s="273">
        <v>0.79166666666666696</v>
      </c>
      <c r="AS18" s="273">
        <v>0.8125</v>
      </c>
      <c r="AT18" s="273">
        <v>0.83333333333333304</v>
      </c>
      <c r="AU18" s="273">
        <v>0.85416666666666696</v>
      </c>
      <c r="AV18" s="273">
        <v>0.875</v>
      </c>
      <c r="AW18" s="273">
        <v>0.89583333333333304</v>
      </c>
      <c r="AX18" s="273">
        <v>0.91666666666666696</v>
      </c>
      <c r="AY18" s="273">
        <v>0.9375</v>
      </c>
      <c r="AZ18" s="273">
        <v>0.95833333333333304</v>
      </c>
      <c r="BA18" s="273">
        <v>0.97916666666666696</v>
      </c>
      <c r="BB18" s="261"/>
      <c r="BC18" s="261" t="s">
        <v>418</v>
      </c>
      <c r="BD18" s="261" t="s">
        <v>416</v>
      </c>
      <c r="BE18" s="261" t="s">
        <v>421</v>
      </c>
      <c r="BH18" s="261" t="s">
        <v>419</v>
      </c>
      <c r="BI18" s="261"/>
      <c r="BJ18" s="261"/>
      <c r="BL18" s="41"/>
      <c r="BN18" s="261"/>
      <c r="BO18" s="261"/>
      <c r="BP18" s="261"/>
      <c r="CE18" s="444" t="s">
        <v>53</v>
      </c>
      <c r="CF18" s="50">
        <v>1</v>
      </c>
      <c r="CG18" s="50">
        <v>0</v>
      </c>
      <c r="CH18" s="50" t="s">
        <v>414</v>
      </c>
      <c r="CL18" s="41" t="s">
        <v>452</v>
      </c>
      <c r="CM18" s="41" t="s">
        <v>448</v>
      </c>
      <c r="CN18" s="41" t="s">
        <v>453</v>
      </c>
      <c r="CO18" s="41" t="s">
        <v>449</v>
      </c>
      <c r="CP18" s="41" t="s">
        <v>450</v>
      </c>
      <c r="CQ18" s="41" t="s">
        <v>451</v>
      </c>
      <c r="CS18" s="41" t="s">
        <v>448</v>
      </c>
      <c r="CT18" s="41" t="s">
        <v>449</v>
      </c>
      <c r="CU18" s="41" t="s">
        <v>450</v>
      </c>
      <c r="CV18" s="41" t="s">
        <v>451</v>
      </c>
      <c r="CW18" s="41" t="s">
        <v>452</v>
      </c>
      <c r="CX18" s="41" t="s">
        <v>453</v>
      </c>
      <c r="DA18" s="374"/>
      <c r="DB18" s="374"/>
      <c r="DC18" s="374"/>
      <c r="DD18" s="374"/>
      <c r="DE18" s="374"/>
      <c r="DF18" s="374"/>
      <c r="DG18" s="374"/>
      <c r="DH18" s="374"/>
      <c r="DI18" s="374"/>
      <c r="DJ18" s="374"/>
      <c r="DK18" s="374"/>
      <c r="DL18" s="374"/>
      <c r="DM18" s="374"/>
      <c r="DN18" s="374"/>
      <c r="DO18" s="374"/>
      <c r="DP18" s="374"/>
      <c r="DQ18" s="374"/>
      <c r="DR18" s="374"/>
      <c r="DS18" s="374"/>
      <c r="DT18" s="374"/>
      <c r="DU18" s="374"/>
      <c r="DV18" s="374"/>
      <c r="DW18" s="374"/>
      <c r="DX18" s="374"/>
      <c r="DY18" s="374"/>
      <c r="DZ18" s="374"/>
      <c r="EA18" s="374"/>
      <c r="EB18" s="374"/>
      <c r="EC18" s="374"/>
      <c r="ED18" s="374"/>
      <c r="EE18" s="374"/>
      <c r="EF18" s="374"/>
      <c r="EG18" s="374"/>
      <c r="EH18" s="374"/>
      <c r="EI18" s="374"/>
      <c r="EJ18" s="374"/>
      <c r="EK18" s="374"/>
      <c r="EL18" s="374"/>
      <c r="EM18" s="374"/>
      <c r="EN18" s="374"/>
      <c r="EO18" s="374"/>
      <c r="EP18" s="374"/>
      <c r="EQ18" s="374"/>
      <c r="ER18" s="374"/>
      <c r="ES18" s="374"/>
      <c r="ET18" s="374"/>
      <c r="EU18" s="374"/>
      <c r="EV18" s="374"/>
      <c r="EW18" s="374"/>
      <c r="EX18" s="374"/>
      <c r="EY18" s="374"/>
      <c r="EZ18" s="374"/>
      <c r="FA18" s="374"/>
      <c r="FB18" s="374"/>
      <c r="FC18" s="374"/>
      <c r="FD18" s="374"/>
      <c r="FE18" s="374"/>
      <c r="FF18" s="374"/>
      <c r="FG18" s="374"/>
      <c r="FH18" s="374"/>
      <c r="FI18" s="374"/>
      <c r="FJ18" s="374"/>
      <c r="FK18" s="374"/>
      <c r="FL18" s="374"/>
      <c r="FM18" s="374"/>
      <c r="FN18" s="374"/>
      <c r="FO18" s="374"/>
      <c r="FP18" s="374"/>
      <c r="FQ18" s="374"/>
      <c r="FR18" s="374"/>
      <c r="FS18" s="374"/>
      <c r="FT18" s="374"/>
      <c r="FU18" s="374"/>
      <c r="FV18" s="374"/>
      <c r="FW18" s="374"/>
      <c r="FX18" s="374"/>
      <c r="FY18" s="374"/>
      <c r="FZ18" s="374"/>
      <c r="GA18" s="374"/>
      <c r="GB18" s="374"/>
      <c r="GC18" s="374"/>
      <c r="GD18" s="374"/>
      <c r="GE18" s="374"/>
      <c r="GF18" s="374"/>
      <c r="GG18" s="374"/>
      <c r="GH18" s="374"/>
      <c r="GI18" s="374"/>
      <c r="GJ18" s="374"/>
      <c r="GK18" s="374"/>
      <c r="GL18" s="374"/>
      <c r="GM18" s="374"/>
      <c r="GN18" s="374"/>
      <c r="GO18" s="374"/>
      <c r="GP18" s="374"/>
      <c r="GQ18" s="374"/>
      <c r="GR18" s="374"/>
      <c r="GS18" s="374"/>
      <c r="GT18" s="374"/>
      <c r="GU18" s="374"/>
      <c r="GV18" s="374"/>
      <c r="GW18" s="374"/>
      <c r="GX18" s="374"/>
      <c r="GY18" s="374"/>
      <c r="GZ18" s="374"/>
      <c r="HA18" s="374"/>
      <c r="HB18" s="374"/>
      <c r="HC18" s="374"/>
      <c r="HD18" s="374"/>
      <c r="HE18" s="374"/>
      <c r="HF18" s="374"/>
      <c r="HG18" s="374"/>
      <c r="HH18" s="374"/>
      <c r="HI18" s="374"/>
      <c r="HJ18" s="374"/>
      <c r="HK18" s="374"/>
      <c r="HL18" s="374"/>
      <c r="HM18" s="374"/>
      <c r="HN18" s="374"/>
      <c r="HO18" s="374"/>
      <c r="HP18" s="374"/>
      <c r="HQ18" s="374"/>
      <c r="HR18" s="374"/>
      <c r="HS18" s="374"/>
      <c r="HT18" s="374"/>
      <c r="HU18" s="374"/>
      <c r="HV18" s="374"/>
      <c r="HW18" s="374"/>
      <c r="HX18" s="374"/>
      <c r="HY18" s="374"/>
      <c r="HZ18" s="374"/>
      <c r="IA18" s="374"/>
      <c r="IB18" s="374"/>
      <c r="IC18" s="374"/>
      <c r="ID18" s="374"/>
      <c r="IE18" s="374"/>
      <c r="IF18" s="374"/>
      <c r="IG18" s="374"/>
      <c r="IH18" s="374"/>
      <c r="II18" s="374"/>
      <c r="IJ18" s="374"/>
      <c r="IK18" s="374"/>
      <c r="IL18" s="374"/>
      <c r="IM18" s="374"/>
      <c r="IN18" s="374"/>
      <c r="IO18" s="374"/>
      <c r="IP18" s="374"/>
      <c r="IQ18" s="374"/>
      <c r="IR18" s="374"/>
      <c r="IS18" s="374"/>
      <c r="IT18" s="374"/>
      <c r="IU18" s="632"/>
      <c r="IV18" s="374"/>
      <c r="IW18" s="374"/>
      <c r="IX18" s="374"/>
      <c r="IY18" s="374"/>
      <c r="IZ18" s="374"/>
      <c r="JA18" s="374"/>
      <c r="JB18" s="374"/>
      <c r="JC18" s="374"/>
      <c r="JD18" s="374"/>
      <c r="JE18" s="374"/>
      <c r="JF18" s="374"/>
      <c r="JG18" s="374"/>
      <c r="JH18" s="374"/>
      <c r="JI18" s="374"/>
      <c r="JJ18" s="374"/>
      <c r="JK18" s="374"/>
      <c r="JL18" s="374"/>
      <c r="JM18" s="374"/>
      <c r="JN18" s="374"/>
      <c r="JO18" s="374"/>
      <c r="JP18" s="374"/>
      <c r="JQ18" s="374"/>
      <c r="JR18" s="374"/>
      <c r="JS18" s="374"/>
      <c r="JT18" s="374"/>
      <c r="JU18" s="374"/>
      <c r="JV18" s="374"/>
      <c r="JW18" s="374"/>
      <c r="JX18" s="374"/>
      <c r="JY18" s="374"/>
      <c r="JZ18" s="374"/>
      <c r="KA18" s="374"/>
      <c r="KB18" s="374"/>
      <c r="KC18" s="374"/>
      <c r="KD18" s="374"/>
      <c r="KE18" s="374"/>
      <c r="KF18" s="374"/>
      <c r="KG18" s="374"/>
      <c r="KH18" s="374"/>
      <c r="KI18" s="374"/>
      <c r="KJ18" s="374"/>
      <c r="KK18" s="374"/>
      <c r="KO18" s="445"/>
      <c r="ML18" s="431">
        <f t="shared" ref="ML18:OG18" si="0">ROUND(F18,10)</f>
        <v>0</v>
      </c>
      <c r="MM18" s="431">
        <f t="shared" si="0"/>
        <v>2.08333333E-2</v>
      </c>
      <c r="MN18" s="431">
        <f t="shared" si="0"/>
        <v>4.16666667E-2</v>
      </c>
      <c r="MO18" s="431">
        <f t="shared" si="0"/>
        <v>6.25E-2</v>
      </c>
      <c r="MP18" s="431">
        <f t="shared" si="0"/>
        <v>8.3333333300000006E-2</v>
      </c>
      <c r="MQ18" s="431">
        <f t="shared" si="0"/>
        <v>0.10416666669999999</v>
      </c>
      <c r="MR18" s="431">
        <f t="shared" si="0"/>
        <v>0.125</v>
      </c>
      <c r="MS18" s="431">
        <f t="shared" si="0"/>
        <v>0.14583333330000001</v>
      </c>
      <c r="MT18" s="431">
        <f t="shared" si="0"/>
        <v>0.16666666669999999</v>
      </c>
      <c r="MU18" s="431">
        <f t="shared" si="0"/>
        <v>0.1875</v>
      </c>
      <c r="MV18" s="431">
        <f t="shared" si="0"/>
        <v>0.20833333330000001</v>
      </c>
      <c r="MW18" s="431">
        <f t="shared" si="0"/>
        <v>0.22916666669999999</v>
      </c>
      <c r="MX18" s="431">
        <f t="shared" si="0"/>
        <v>0.25</v>
      </c>
      <c r="MY18" s="431">
        <f t="shared" si="0"/>
        <v>0.27083333329999998</v>
      </c>
      <c r="MZ18" s="431">
        <f t="shared" si="0"/>
        <v>0.29166666670000002</v>
      </c>
      <c r="NA18" s="431">
        <f t="shared" si="0"/>
        <v>0.3125</v>
      </c>
      <c r="NB18" s="431">
        <f t="shared" si="0"/>
        <v>0.33333333329999998</v>
      </c>
      <c r="NC18" s="431">
        <f t="shared" si="0"/>
        <v>0.35416666670000002</v>
      </c>
      <c r="ND18" s="431">
        <f t="shared" si="0"/>
        <v>0.375</v>
      </c>
      <c r="NE18" s="431">
        <f t="shared" si="0"/>
        <v>0.39583333329999998</v>
      </c>
      <c r="NF18" s="431">
        <f t="shared" si="0"/>
        <v>0.41666666670000002</v>
      </c>
      <c r="NG18" s="431">
        <f t="shared" si="0"/>
        <v>0.4375</v>
      </c>
      <c r="NH18" s="431">
        <f t="shared" si="0"/>
        <v>0.45833333329999998</v>
      </c>
      <c r="NI18" s="431">
        <f t="shared" si="0"/>
        <v>0.47916666670000002</v>
      </c>
      <c r="NJ18" s="431">
        <f t="shared" si="0"/>
        <v>0.5</v>
      </c>
      <c r="NK18" s="431">
        <f t="shared" si="0"/>
        <v>0.52083333330000003</v>
      </c>
      <c r="NL18" s="431">
        <f t="shared" si="0"/>
        <v>0.54166666669999997</v>
      </c>
      <c r="NM18" s="431">
        <f t="shared" si="0"/>
        <v>0.5625</v>
      </c>
      <c r="NN18" s="431">
        <f t="shared" si="0"/>
        <v>0.58333333330000003</v>
      </c>
      <c r="NO18" s="431">
        <f t="shared" si="0"/>
        <v>0.60416666669999997</v>
      </c>
      <c r="NP18" s="431">
        <f t="shared" si="0"/>
        <v>0.625</v>
      </c>
      <c r="NQ18" s="431">
        <f t="shared" si="0"/>
        <v>0.64583333330000003</v>
      </c>
      <c r="NR18" s="431">
        <f t="shared" si="0"/>
        <v>0.66666666669999997</v>
      </c>
      <c r="NS18" s="431">
        <f t="shared" si="0"/>
        <v>0.6875</v>
      </c>
      <c r="NT18" s="431">
        <f t="shared" si="0"/>
        <v>0.70833333330000003</v>
      </c>
      <c r="NU18" s="431">
        <f t="shared" si="0"/>
        <v>0.72916666669999997</v>
      </c>
      <c r="NV18" s="431">
        <f t="shared" si="0"/>
        <v>0.75</v>
      </c>
      <c r="NW18" s="431">
        <f t="shared" si="0"/>
        <v>0.77083333330000003</v>
      </c>
      <c r="NX18" s="431">
        <f t="shared" si="0"/>
        <v>0.79166666669999997</v>
      </c>
      <c r="NY18" s="431">
        <f t="shared" si="0"/>
        <v>0.8125</v>
      </c>
      <c r="NZ18" s="431">
        <f t="shared" si="0"/>
        <v>0.83333333330000003</v>
      </c>
      <c r="OA18" s="431">
        <f t="shared" si="0"/>
        <v>0.85416666669999997</v>
      </c>
      <c r="OB18" s="431">
        <f t="shared" si="0"/>
        <v>0.875</v>
      </c>
      <c r="OC18" s="431">
        <f t="shared" si="0"/>
        <v>0.89583333330000003</v>
      </c>
      <c r="OD18" s="431">
        <f t="shared" si="0"/>
        <v>0.91666666669999997</v>
      </c>
      <c r="OE18" s="431">
        <f t="shared" si="0"/>
        <v>0.9375</v>
      </c>
      <c r="OF18" s="431">
        <f t="shared" si="0"/>
        <v>0.95833333330000003</v>
      </c>
      <c r="OG18" s="431">
        <f t="shared" si="0"/>
        <v>0.97916666669999997</v>
      </c>
    </row>
    <row r="19" spans="1:397" ht="34.5" customHeight="1" thickBot="1">
      <c r="B19" s="66"/>
      <c r="D19" s="257" t="s">
        <v>1</v>
      </c>
      <c r="E19" s="95" t="s">
        <v>169</v>
      </c>
      <c r="F19" s="253" t="s">
        <v>2</v>
      </c>
      <c r="G19" s="254"/>
      <c r="H19" s="255" t="s">
        <v>3</v>
      </c>
      <c r="I19" s="254"/>
      <c r="J19" s="255" t="s">
        <v>4</v>
      </c>
      <c r="K19" s="254"/>
      <c r="L19" s="255" t="s">
        <v>5</v>
      </c>
      <c r="M19" s="254"/>
      <c r="N19" s="255" t="s">
        <v>6</v>
      </c>
      <c r="O19" s="254"/>
      <c r="P19" s="255" t="s">
        <v>7</v>
      </c>
      <c r="Q19" s="254"/>
      <c r="R19" s="255" t="s">
        <v>8</v>
      </c>
      <c r="S19" s="254"/>
      <c r="T19" s="255" t="s">
        <v>9</v>
      </c>
      <c r="U19" s="254"/>
      <c r="V19" s="255" t="s">
        <v>10</v>
      </c>
      <c r="W19" s="254"/>
      <c r="X19" s="255" t="s">
        <v>11</v>
      </c>
      <c r="Y19" s="254"/>
      <c r="Z19" s="255" t="s">
        <v>12</v>
      </c>
      <c r="AA19" s="254"/>
      <c r="AB19" s="255" t="s">
        <v>13</v>
      </c>
      <c r="AC19" s="254"/>
      <c r="AD19" s="255" t="s">
        <v>14</v>
      </c>
      <c r="AE19" s="254"/>
      <c r="AF19" s="255" t="s">
        <v>15</v>
      </c>
      <c r="AG19" s="254"/>
      <c r="AH19" s="255" t="s">
        <v>16</v>
      </c>
      <c r="AI19" s="254"/>
      <c r="AJ19" s="255" t="s">
        <v>17</v>
      </c>
      <c r="AK19" s="254"/>
      <c r="AL19" s="255" t="s">
        <v>18</v>
      </c>
      <c r="AM19" s="254"/>
      <c r="AN19" s="255" t="s">
        <v>19</v>
      </c>
      <c r="AO19" s="254"/>
      <c r="AP19" s="255" t="s">
        <v>20</v>
      </c>
      <c r="AQ19" s="254"/>
      <c r="AR19" s="255" t="s">
        <v>21</v>
      </c>
      <c r="AS19" s="254"/>
      <c r="AT19" s="255" t="s">
        <v>22</v>
      </c>
      <c r="AU19" s="254"/>
      <c r="AV19" s="255" t="s">
        <v>23</v>
      </c>
      <c r="AW19" s="254"/>
      <c r="AX19" s="255" t="s">
        <v>24</v>
      </c>
      <c r="AY19" s="254"/>
      <c r="AZ19" s="255" t="s">
        <v>25</v>
      </c>
      <c r="BA19" s="256"/>
      <c r="BB19" s="104"/>
      <c r="BC19" s="230" t="s">
        <v>412</v>
      </c>
      <c r="BD19" s="230" t="s">
        <v>189</v>
      </c>
      <c r="BE19" s="241" t="s">
        <v>398</v>
      </c>
      <c r="BF19" s="446"/>
      <c r="BG19" s="230" t="s">
        <v>232</v>
      </c>
      <c r="BH19" s="230" t="s">
        <v>250</v>
      </c>
      <c r="BI19" s="230" t="s">
        <v>251</v>
      </c>
      <c r="BJ19" s="104"/>
      <c r="BL19" s="82"/>
      <c r="BM19" s="318" t="s">
        <v>413</v>
      </c>
      <c r="BN19" s="447" t="s">
        <v>417</v>
      </c>
      <c r="BO19" s="448" t="s">
        <v>420</v>
      </c>
      <c r="BP19" s="449" t="s">
        <v>422</v>
      </c>
      <c r="BQ19" s="396" t="s">
        <v>427</v>
      </c>
      <c r="BR19" s="319" t="s">
        <v>436</v>
      </c>
      <c r="BS19" s="319" t="s">
        <v>435</v>
      </c>
      <c r="BT19" s="394" t="s">
        <v>190</v>
      </c>
      <c r="BU19" s="394" t="s">
        <v>137</v>
      </c>
      <c r="BV19" s="394" t="s">
        <v>136</v>
      </c>
      <c r="BW19" s="434" t="s">
        <v>456</v>
      </c>
      <c r="BY19" s="381" t="s">
        <v>48</v>
      </c>
      <c r="BZ19" s="381" t="s">
        <v>49</v>
      </c>
      <c r="CA19" s="365" t="s">
        <v>428</v>
      </c>
      <c r="CB19" s="365" t="s">
        <v>429</v>
      </c>
      <c r="CC19" s="366" t="s">
        <v>423</v>
      </c>
      <c r="CD19" s="366" t="s">
        <v>424</v>
      </c>
      <c r="CE19" s="367" t="s">
        <v>402</v>
      </c>
      <c r="CF19" s="367" t="s">
        <v>404</v>
      </c>
      <c r="CG19" s="371" t="s">
        <v>403</v>
      </c>
      <c r="CH19" s="371" t="s">
        <v>405</v>
      </c>
      <c r="CI19" s="366" t="s">
        <v>425</v>
      </c>
      <c r="CJ19" s="366" t="s">
        <v>426</v>
      </c>
      <c r="CL19" s="370" t="s">
        <v>446</v>
      </c>
      <c r="CM19" s="382" t="s">
        <v>51</v>
      </c>
      <c r="CN19" s="368" t="s">
        <v>445</v>
      </c>
      <c r="CO19" s="385" t="s">
        <v>447</v>
      </c>
      <c r="CP19" s="368" t="s">
        <v>443</v>
      </c>
      <c r="CQ19" s="369" t="s">
        <v>444</v>
      </c>
      <c r="CS19" s="382" t="s">
        <v>51</v>
      </c>
      <c r="CT19" s="385" t="s">
        <v>447</v>
      </c>
      <c r="CU19" s="368" t="s">
        <v>443</v>
      </c>
      <c r="CV19" s="369" t="s">
        <v>444</v>
      </c>
      <c r="CW19" s="370" t="s">
        <v>446</v>
      </c>
      <c r="CX19" s="368" t="s">
        <v>445</v>
      </c>
      <c r="CY19" s="81"/>
      <c r="CZ19" s="81"/>
      <c r="DA19" s="383" t="str">
        <f t="array" ref="DA19:DU19">TRANSPOSE(Dropdown_list!$AA$22:$AA$42)</f>
        <v>1:1</v>
      </c>
      <c r="DB19" s="384" t="str">
        <v>2:1</v>
      </c>
      <c r="DC19" s="384" t="str">
        <v>[placeholder]</v>
      </c>
      <c r="DD19" s="384" t="str">
        <v>[placeholder]</v>
      </c>
      <c r="DE19" s="384" t="str">
        <v>[placeholder]</v>
      </c>
      <c r="DF19" s="384" t="str">
        <v>[placeholder]</v>
      </c>
      <c r="DG19" s="384" t="str">
        <v>[placeholder]</v>
      </c>
      <c r="DH19" s="384" t="str">
        <v>[placeholder]</v>
      </c>
      <c r="DI19" s="384" t="str">
        <v>[placeholder]</v>
      </c>
      <c r="DJ19" s="384" t="str">
        <v>[placeholder]</v>
      </c>
      <c r="DK19" s="384" t="str">
        <v>[placeholder]</v>
      </c>
      <c r="DL19" s="384" t="str">
        <v>[placeholder]</v>
      </c>
      <c r="DM19" s="384" t="str">
        <v>[placeholder]</v>
      </c>
      <c r="DN19" s="384" t="str">
        <v>[placeholder]</v>
      </c>
      <c r="DO19" s="384" t="str">
        <v>[placeholder]</v>
      </c>
      <c r="DP19" s="384" t="str">
        <v>[placeholder]</v>
      </c>
      <c r="DQ19" s="384" t="str">
        <v>[placeholder]</v>
      </c>
      <c r="DR19" s="384" t="str">
        <v>[placeholder]</v>
      </c>
      <c r="DS19" s="384" t="str">
        <v>[placeholder]</v>
      </c>
      <c r="DT19" s="384" t="str">
        <v>[placeholder]</v>
      </c>
      <c r="DU19" s="384" t="str">
        <v>[placeholder]</v>
      </c>
      <c r="DV19" s="386" t="str">
        <f>DA19</f>
        <v>1:1</v>
      </c>
      <c r="DW19" s="387" t="str">
        <f t="shared" ref="DW19:EP19" si="1">DB19</f>
        <v>2:1</v>
      </c>
      <c r="DX19" s="387" t="str">
        <f t="shared" si="1"/>
        <v>[placeholder]</v>
      </c>
      <c r="DY19" s="387" t="str">
        <f t="shared" si="1"/>
        <v>[placeholder]</v>
      </c>
      <c r="DZ19" s="387" t="str">
        <f t="shared" si="1"/>
        <v>[placeholder]</v>
      </c>
      <c r="EA19" s="387" t="str">
        <f t="shared" si="1"/>
        <v>[placeholder]</v>
      </c>
      <c r="EB19" s="387" t="str">
        <f t="shared" si="1"/>
        <v>[placeholder]</v>
      </c>
      <c r="EC19" s="387" t="str">
        <f t="shared" si="1"/>
        <v>[placeholder]</v>
      </c>
      <c r="ED19" s="387" t="str">
        <f t="shared" si="1"/>
        <v>[placeholder]</v>
      </c>
      <c r="EE19" s="387" t="str">
        <f t="shared" si="1"/>
        <v>[placeholder]</v>
      </c>
      <c r="EF19" s="387" t="str">
        <f t="shared" si="1"/>
        <v>[placeholder]</v>
      </c>
      <c r="EG19" s="387" t="str">
        <f t="shared" si="1"/>
        <v>[placeholder]</v>
      </c>
      <c r="EH19" s="387" t="str">
        <f t="shared" si="1"/>
        <v>[placeholder]</v>
      </c>
      <c r="EI19" s="387" t="str">
        <f t="shared" si="1"/>
        <v>[placeholder]</v>
      </c>
      <c r="EJ19" s="387" t="str">
        <f t="shared" si="1"/>
        <v>[placeholder]</v>
      </c>
      <c r="EK19" s="387" t="str">
        <f t="shared" si="1"/>
        <v>[placeholder]</v>
      </c>
      <c r="EL19" s="387" t="str">
        <f t="shared" si="1"/>
        <v>[placeholder]</v>
      </c>
      <c r="EM19" s="387" t="str">
        <f t="shared" si="1"/>
        <v>[placeholder]</v>
      </c>
      <c r="EN19" s="387" t="str">
        <f t="shared" si="1"/>
        <v>[placeholder]</v>
      </c>
      <c r="EO19" s="387" t="str">
        <f t="shared" si="1"/>
        <v>[placeholder]</v>
      </c>
      <c r="EP19" s="387" t="str">
        <f t="shared" si="1"/>
        <v>[placeholder]</v>
      </c>
      <c r="EQ19" s="388" t="str">
        <f>DV19</f>
        <v>1:1</v>
      </c>
      <c r="ER19" s="388" t="str">
        <f t="shared" ref="ER19:FK19" si="2">DW19</f>
        <v>2:1</v>
      </c>
      <c r="ES19" s="388" t="str">
        <f t="shared" si="2"/>
        <v>[placeholder]</v>
      </c>
      <c r="ET19" s="388" t="str">
        <f t="shared" si="2"/>
        <v>[placeholder]</v>
      </c>
      <c r="EU19" s="388" t="str">
        <f t="shared" si="2"/>
        <v>[placeholder]</v>
      </c>
      <c r="EV19" s="388" t="str">
        <f t="shared" si="2"/>
        <v>[placeholder]</v>
      </c>
      <c r="EW19" s="388" t="str">
        <f t="shared" si="2"/>
        <v>[placeholder]</v>
      </c>
      <c r="EX19" s="388" t="str">
        <f t="shared" si="2"/>
        <v>[placeholder]</v>
      </c>
      <c r="EY19" s="388" t="str">
        <f t="shared" si="2"/>
        <v>[placeholder]</v>
      </c>
      <c r="EZ19" s="388" t="str">
        <f t="shared" si="2"/>
        <v>[placeholder]</v>
      </c>
      <c r="FA19" s="388" t="str">
        <f t="shared" si="2"/>
        <v>[placeholder]</v>
      </c>
      <c r="FB19" s="388" t="str">
        <f t="shared" si="2"/>
        <v>[placeholder]</v>
      </c>
      <c r="FC19" s="388" t="str">
        <f t="shared" si="2"/>
        <v>[placeholder]</v>
      </c>
      <c r="FD19" s="388" t="str">
        <f t="shared" si="2"/>
        <v>[placeholder]</v>
      </c>
      <c r="FE19" s="388" t="str">
        <f t="shared" si="2"/>
        <v>[placeholder]</v>
      </c>
      <c r="FF19" s="388" t="str">
        <f t="shared" si="2"/>
        <v>[placeholder]</v>
      </c>
      <c r="FG19" s="388" t="str">
        <f t="shared" si="2"/>
        <v>[placeholder]</v>
      </c>
      <c r="FH19" s="388" t="str">
        <f t="shared" si="2"/>
        <v>[placeholder]</v>
      </c>
      <c r="FI19" s="388" t="str">
        <f t="shared" si="2"/>
        <v>[placeholder]</v>
      </c>
      <c r="FJ19" s="388" t="str">
        <f t="shared" si="2"/>
        <v>[placeholder]</v>
      </c>
      <c r="FK19" s="388" t="str">
        <f t="shared" si="2"/>
        <v>[placeholder]</v>
      </c>
      <c r="FL19" s="390" t="str">
        <f>EQ19</f>
        <v>1:1</v>
      </c>
      <c r="FM19" s="390" t="str">
        <f t="shared" ref="FM19:GF19" si="3">ER19</f>
        <v>2:1</v>
      </c>
      <c r="FN19" s="390" t="str">
        <f t="shared" si="3"/>
        <v>[placeholder]</v>
      </c>
      <c r="FO19" s="390" t="str">
        <f t="shared" si="3"/>
        <v>[placeholder]</v>
      </c>
      <c r="FP19" s="390" t="str">
        <f t="shared" si="3"/>
        <v>[placeholder]</v>
      </c>
      <c r="FQ19" s="390" t="str">
        <f t="shared" si="3"/>
        <v>[placeholder]</v>
      </c>
      <c r="FR19" s="390" t="str">
        <f t="shared" si="3"/>
        <v>[placeholder]</v>
      </c>
      <c r="FS19" s="390" t="str">
        <f t="shared" si="3"/>
        <v>[placeholder]</v>
      </c>
      <c r="FT19" s="390" t="str">
        <f t="shared" si="3"/>
        <v>[placeholder]</v>
      </c>
      <c r="FU19" s="390" t="str">
        <f t="shared" si="3"/>
        <v>[placeholder]</v>
      </c>
      <c r="FV19" s="390" t="str">
        <f t="shared" si="3"/>
        <v>[placeholder]</v>
      </c>
      <c r="FW19" s="390" t="str">
        <f t="shared" si="3"/>
        <v>[placeholder]</v>
      </c>
      <c r="FX19" s="390" t="str">
        <f t="shared" si="3"/>
        <v>[placeholder]</v>
      </c>
      <c r="FY19" s="390" t="str">
        <f t="shared" si="3"/>
        <v>[placeholder]</v>
      </c>
      <c r="FZ19" s="390" t="str">
        <f t="shared" si="3"/>
        <v>[placeholder]</v>
      </c>
      <c r="GA19" s="390" t="str">
        <f t="shared" si="3"/>
        <v>[placeholder]</v>
      </c>
      <c r="GB19" s="390" t="str">
        <f t="shared" si="3"/>
        <v>[placeholder]</v>
      </c>
      <c r="GC19" s="390" t="str">
        <f t="shared" si="3"/>
        <v>[placeholder]</v>
      </c>
      <c r="GD19" s="390" t="str">
        <f t="shared" si="3"/>
        <v>[placeholder]</v>
      </c>
      <c r="GE19" s="390" t="str">
        <f t="shared" si="3"/>
        <v>[placeholder]</v>
      </c>
      <c r="GF19" s="390" t="str">
        <f t="shared" si="3"/>
        <v>[placeholder]</v>
      </c>
      <c r="GG19" s="389" t="str">
        <f>FL19</f>
        <v>1:1</v>
      </c>
      <c r="GH19" s="389" t="str">
        <f t="shared" ref="GH19:HA19" si="4">FM19</f>
        <v>2:1</v>
      </c>
      <c r="GI19" s="389" t="str">
        <f t="shared" si="4"/>
        <v>[placeholder]</v>
      </c>
      <c r="GJ19" s="389" t="str">
        <f t="shared" si="4"/>
        <v>[placeholder]</v>
      </c>
      <c r="GK19" s="389" t="str">
        <f t="shared" si="4"/>
        <v>[placeholder]</v>
      </c>
      <c r="GL19" s="389" t="str">
        <f t="shared" si="4"/>
        <v>[placeholder]</v>
      </c>
      <c r="GM19" s="389" t="str">
        <f t="shared" si="4"/>
        <v>[placeholder]</v>
      </c>
      <c r="GN19" s="389" t="str">
        <f t="shared" si="4"/>
        <v>[placeholder]</v>
      </c>
      <c r="GO19" s="389" t="str">
        <f t="shared" si="4"/>
        <v>[placeholder]</v>
      </c>
      <c r="GP19" s="389" t="str">
        <f t="shared" si="4"/>
        <v>[placeholder]</v>
      </c>
      <c r="GQ19" s="389" t="str">
        <f t="shared" si="4"/>
        <v>[placeholder]</v>
      </c>
      <c r="GR19" s="389" t="str">
        <f t="shared" si="4"/>
        <v>[placeholder]</v>
      </c>
      <c r="GS19" s="389" t="str">
        <f t="shared" si="4"/>
        <v>[placeholder]</v>
      </c>
      <c r="GT19" s="389" t="str">
        <f t="shared" si="4"/>
        <v>[placeholder]</v>
      </c>
      <c r="GU19" s="389" t="str">
        <f t="shared" si="4"/>
        <v>[placeholder]</v>
      </c>
      <c r="GV19" s="389" t="str">
        <f t="shared" si="4"/>
        <v>[placeholder]</v>
      </c>
      <c r="GW19" s="389" t="str">
        <f t="shared" si="4"/>
        <v>[placeholder]</v>
      </c>
      <c r="GX19" s="389" t="str">
        <f t="shared" si="4"/>
        <v>[placeholder]</v>
      </c>
      <c r="GY19" s="389" t="str">
        <f t="shared" si="4"/>
        <v>[placeholder]</v>
      </c>
      <c r="GZ19" s="389" t="str">
        <f t="shared" si="4"/>
        <v>[placeholder]</v>
      </c>
      <c r="HA19" s="389" t="str">
        <f t="shared" si="4"/>
        <v>[placeholder]</v>
      </c>
      <c r="HB19" s="391" t="str">
        <f>GG19</f>
        <v>1:1</v>
      </c>
      <c r="HC19" s="391" t="str">
        <f t="shared" ref="HC19:IQ19" si="5">GH19</f>
        <v>2:1</v>
      </c>
      <c r="HD19" s="391" t="str">
        <f t="shared" si="5"/>
        <v>[placeholder]</v>
      </c>
      <c r="HE19" s="391" t="str">
        <f t="shared" si="5"/>
        <v>[placeholder]</v>
      </c>
      <c r="HF19" s="391" t="str">
        <f t="shared" si="5"/>
        <v>[placeholder]</v>
      </c>
      <c r="HG19" s="391" t="str">
        <f t="shared" si="5"/>
        <v>[placeholder]</v>
      </c>
      <c r="HH19" s="391" t="str">
        <f t="shared" si="5"/>
        <v>[placeholder]</v>
      </c>
      <c r="HI19" s="391" t="str">
        <f t="shared" si="5"/>
        <v>[placeholder]</v>
      </c>
      <c r="HJ19" s="391" t="str">
        <f t="shared" si="5"/>
        <v>[placeholder]</v>
      </c>
      <c r="HK19" s="391" t="str">
        <f t="shared" si="5"/>
        <v>[placeholder]</v>
      </c>
      <c r="HL19" s="391" t="str">
        <f t="shared" si="5"/>
        <v>[placeholder]</v>
      </c>
      <c r="HM19" s="391" t="str">
        <f t="shared" si="5"/>
        <v>[placeholder]</v>
      </c>
      <c r="HN19" s="391" t="str">
        <f t="shared" si="5"/>
        <v>[placeholder]</v>
      </c>
      <c r="HO19" s="391" t="str">
        <f t="shared" si="5"/>
        <v>[placeholder]</v>
      </c>
      <c r="HP19" s="391" t="str">
        <f t="shared" si="5"/>
        <v>[placeholder]</v>
      </c>
      <c r="HQ19" s="391" t="str">
        <f t="shared" si="5"/>
        <v>[placeholder]</v>
      </c>
      <c r="HR19" s="391" t="str">
        <f t="shared" si="5"/>
        <v>[placeholder]</v>
      </c>
      <c r="HS19" s="391" t="str">
        <f t="shared" si="5"/>
        <v>[placeholder]</v>
      </c>
      <c r="HT19" s="391" t="str">
        <f t="shared" si="5"/>
        <v>[placeholder]</v>
      </c>
      <c r="HU19" s="391" t="str">
        <f t="shared" si="5"/>
        <v>[placeholder]</v>
      </c>
      <c r="HV19" s="391" t="str">
        <f t="shared" si="5"/>
        <v>[placeholder]</v>
      </c>
      <c r="HW19" s="395" t="str">
        <f t="shared" si="5"/>
        <v>1:1</v>
      </c>
      <c r="HX19" s="395" t="str">
        <f t="shared" si="5"/>
        <v>2:1</v>
      </c>
      <c r="HY19" s="395" t="str">
        <f t="shared" si="5"/>
        <v>[placeholder]</v>
      </c>
      <c r="HZ19" s="395" t="str">
        <f t="shared" si="5"/>
        <v>[placeholder]</v>
      </c>
      <c r="IA19" s="395" t="str">
        <f t="shared" si="5"/>
        <v>[placeholder]</v>
      </c>
      <c r="IB19" s="395" t="str">
        <f t="shared" si="5"/>
        <v>[placeholder]</v>
      </c>
      <c r="IC19" s="395" t="str">
        <f t="shared" si="5"/>
        <v>[placeholder]</v>
      </c>
      <c r="ID19" s="395" t="str">
        <f t="shared" si="5"/>
        <v>[placeholder]</v>
      </c>
      <c r="IE19" s="395" t="str">
        <f t="shared" si="5"/>
        <v>[placeholder]</v>
      </c>
      <c r="IF19" s="395" t="str">
        <f t="shared" si="5"/>
        <v>[placeholder]</v>
      </c>
      <c r="IG19" s="395" t="str">
        <f t="shared" si="5"/>
        <v>[placeholder]</v>
      </c>
      <c r="IH19" s="395" t="str">
        <f t="shared" si="5"/>
        <v>[placeholder]</v>
      </c>
      <c r="II19" s="395" t="str">
        <f t="shared" si="5"/>
        <v>[placeholder]</v>
      </c>
      <c r="IJ19" s="395" t="str">
        <f t="shared" si="5"/>
        <v>[placeholder]</v>
      </c>
      <c r="IK19" s="395" t="str">
        <f t="shared" si="5"/>
        <v>[placeholder]</v>
      </c>
      <c r="IL19" s="395" t="str">
        <f t="shared" si="5"/>
        <v>[placeholder]</v>
      </c>
      <c r="IM19" s="395" t="str">
        <f t="shared" si="5"/>
        <v>[placeholder]</v>
      </c>
      <c r="IN19" s="395" t="str">
        <f t="shared" si="5"/>
        <v>[placeholder]</v>
      </c>
      <c r="IO19" s="395" t="str">
        <f t="shared" si="5"/>
        <v>[placeholder]</v>
      </c>
      <c r="IP19" s="395" t="str">
        <f t="shared" si="5"/>
        <v>[placeholder]</v>
      </c>
      <c r="IQ19" s="395" t="str">
        <f t="shared" si="5"/>
        <v>[placeholder]</v>
      </c>
      <c r="IR19" s="375" t="s">
        <v>415</v>
      </c>
      <c r="IS19" s="376"/>
      <c r="IT19" s="377"/>
      <c r="IU19" s="632"/>
      <c r="IV19" s="392" t="str">
        <f t="shared" ref="IV19:JP19" si="6">HW19</f>
        <v>1:1</v>
      </c>
      <c r="IW19" s="392" t="str">
        <f t="shared" si="6"/>
        <v>2:1</v>
      </c>
      <c r="IX19" s="392" t="str">
        <f t="shared" si="6"/>
        <v>[placeholder]</v>
      </c>
      <c r="IY19" s="392" t="str">
        <f t="shared" si="6"/>
        <v>[placeholder]</v>
      </c>
      <c r="IZ19" s="392" t="str">
        <f t="shared" si="6"/>
        <v>[placeholder]</v>
      </c>
      <c r="JA19" s="392" t="str">
        <f t="shared" si="6"/>
        <v>[placeholder]</v>
      </c>
      <c r="JB19" s="392" t="str">
        <f t="shared" si="6"/>
        <v>[placeholder]</v>
      </c>
      <c r="JC19" s="392" t="str">
        <f t="shared" si="6"/>
        <v>[placeholder]</v>
      </c>
      <c r="JD19" s="392" t="str">
        <f t="shared" si="6"/>
        <v>[placeholder]</v>
      </c>
      <c r="JE19" s="392" t="str">
        <f t="shared" si="6"/>
        <v>[placeholder]</v>
      </c>
      <c r="JF19" s="392" t="str">
        <f t="shared" si="6"/>
        <v>[placeholder]</v>
      </c>
      <c r="JG19" s="392" t="str">
        <f t="shared" si="6"/>
        <v>[placeholder]</v>
      </c>
      <c r="JH19" s="392" t="str">
        <f t="shared" si="6"/>
        <v>[placeholder]</v>
      </c>
      <c r="JI19" s="392" t="str">
        <f t="shared" si="6"/>
        <v>[placeholder]</v>
      </c>
      <c r="JJ19" s="392" t="str">
        <f t="shared" si="6"/>
        <v>[placeholder]</v>
      </c>
      <c r="JK19" s="392" t="str">
        <f t="shared" si="6"/>
        <v>[placeholder]</v>
      </c>
      <c r="JL19" s="392" t="str">
        <f t="shared" si="6"/>
        <v>[placeholder]</v>
      </c>
      <c r="JM19" s="392" t="str">
        <f t="shared" si="6"/>
        <v>[placeholder]</v>
      </c>
      <c r="JN19" s="392" t="str">
        <f t="shared" si="6"/>
        <v>[placeholder]</v>
      </c>
      <c r="JO19" s="392" t="str">
        <f t="shared" si="6"/>
        <v>[placeholder]</v>
      </c>
      <c r="JP19" s="392" t="str">
        <f t="shared" si="6"/>
        <v>[placeholder]</v>
      </c>
      <c r="JQ19" s="450" t="str">
        <f t="shared" ref="JQ19:KK19" si="7">HW19</f>
        <v>1:1</v>
      </c>
      <c r="JR19" s="451" t="str">
        <f t="shared" si="7"/>
        <v>2:1</v>
      </c>
      <c r="JS19" s="451" t="str">
        <f t="shared" si="7"/>
        <v>[placeholder]</v>
      </c>
      <c r="JT19" s="451" t="str">
        <f t="shared" si="7"/>
        <v>[placeholder]</v>
      </c>
      <c r="JU19" s="451" t="str">
        <f t="shared" si="7"/>
        <v>[placeholder]</v>
      </c>
      <c r="JV19" s="451" t="str">
        <f t="shared" si="7"/>
        <v>[placeholder]</v>
      </c>
      <c r="JW19" s="451" t="str">
        <f t="shared" si="7"/>
        <v>[placeholder]</v>
      </c>
      <c r="JX19" s="451" t="str">
        <f t="shared" si="7"/>
        <v>[placeholder]</v>
      </c>
      <c r="JY19" s="451" t="str">
        <f t="shared" si="7"/>
        <v>[placeholder]</v>
      </c>
      <c r="JZ19" s="451" t="str">
        <f t="shared" si="7"/>
        <v>[placeholder]</v>
      </c>
      <c r="KA19" s="451" t="str">
        <f t="shared" si="7"/>
        <v>[placeholder]</v>
      </c>
      <c r="KB19" s="451" t="str">
        <f t="shared" si="7"/>
        <v>[placeholder]</v>
      </c>
      <c r="KC19" s="451" t="str">
        <f t="shared" si="7"/>
        <v>[placeholder]</v>
      </c>
      <c r="KD19" s="451" t="str">
        <f t="shared" si="7"/>
        <v>[placeholder]</v>
      </c>
      <c r="KE19" s="451" t="str">
        <f t="shared" si="7"/>
        <v>[placeholder]</v>
      </c>
      <c r="KF19" s="451" t="str">
        <f t="shared" si="7"/>
        <v>[placeholder]</v>
      </c>
      <c r="KG19" s="451" t="str">
        <f t="shared" si="7"/>
        <v>[placeholder]</v>
      </c>
      <c r="KH19" s="451" t="str">
        <f t="shared" si="7"/>
        <v>[placeholder]</v>
      </c>
      <c r="KI19" s="451" t="str">
        <f t="shared" si="7"/>
        <v>[placeholder]</v>
      </c>
      <c r="KJ19" s="451" t="str">
        <f t="shared" si="7"/>
        <v>[placeholder]</v>
      </c>
      <c r="KK19" s="452" t="str">
        <f t="shared" si="7"/>
        <v>[placeholder]</v>
      </c>
      <c r="KL19" s="393"/>
      <c r="KO19" s="400" t="s">
        <v>2</v>
      </c>
      <c r="KP19" s="401"/>
      <c r="KQ19" s="400" t="s">
        <v>3</v>
      </c>
      <c r="KR19" s="401"/>
      <c r="KS19" s="400" t="s">
        <v>4</v>
      </c>
      <c r="KT19" s="401"/>
      <c r="KU19" s="400" t="s">
        <v>5</v>
      </c>
      <c r="KV19" s="401"/>
      <c r="KW19" s="400" t="s">
        <v>6</v>
      </c>
      <c r="KX19" s="401"/>
      <c r="KY19" s="400" t="s">
        <v>7</v>
      </c>
      <c r="KZ19" s="401"/>
      <c r="LA19" s="400" t="s">
        <v>8</v>
      </c>
      <c r="LB19" s="401"/>
      <c r="LC19" s="400" t="s">
        <v>9</v>
      </c>
      <c r="LD19" s="401"/>
      <c r="LE19" s="400" t="s">
        <v>10</v>
      </c>
      <c r="LF19" s="401"/>
      <c r="LG19" s="400" t="s">
        <v>11</v>
      </c>
      <c r="LH19" s="401"/>
      <c r="LI19" s="400" t="s">
        <v>12</v>
      </c>
      <c r="LJ19" s="401"/>
      <c r="LK19" s="400" t="s">
        <v>13</v>
      </c>
      <c r="LL19" s="401"/>
      <c r="LM19" s="400" t="s">
        <v>14</v>
      </c>
      <c r="LN19" s="401"/>
      <c r="LO19" s="400" t="s">
        <v>15</v>
      </c>
      <c r="LP19" s="401"/>
      <c r="LQ19" s="400" t="s">
        <v>16</v>
      </c>
      <c r="LR19" s="401"/>
      <c r="LS19" s="400" t="s">
        <v>17</v>
      </c>
      <c r="LT19" s="401"/>
      <c r="LU19" s="400" t="s">
        <v>18</v>
      </c>
      <c r="LV19" s="401"/>
      <c r="LW19" s="400" t="s">
        <v>19</v>
      </c>
      <c r="LX19" s="401"/>
      <c r="LY19" s="400" t="s">
        <v>20</v>
      </c>
      <c r="LZ19" s="401"/>
      <c r="MA19" s="400" t="s">
        <v>21</v>
      </c>
      <c r="MB19" s="401"/>
      <c r="MC19" s="400" t="s">
        <v>22</v>
      </c>
      <c r="MD19" s="401"/>
      <c r="ME19" s="400" t="s">
        <v>23</v>
      </c>
      <c r="MF19" s="401"/>
      <c r="MG19" s="400" t="s">
        <v>24</v>
      </c>
      <c r="MH19" s="401"/>
      <c r="MI19" s="400" t="s">
        <v>25</v>
      </c>
      <c r="MJ19" s="401"/>
      <c r="ML19" s="435" t="s">
        <v>2</v>
      </c>
      <c r="MM19" s="436"/>
      <c r="MN19" s="435" t="s">
        <v>3</v>
      </c>
      <c r="MO19" s="436"/>
      <c r="MP19" s="435" t="s">
        <v>4</v>
      </c>
      <c r="MQ19" s="436"/>
      <c r="MR19" s="435" t="s">
        <v>5</v>
      </c>
      <c r="MS19" s="436"/>
      <c r="MT19" s="435" t="s">
        <v>6</v>
      </c>
      <c r="MU19" s="436"/>
      <c r="MV19" s="435" t="s">
        <v>7</v>
      </c>
      <c r="MW19" s="436"/>
      <c r="MX19" s="435" t="s">
        <v>8</v>
      </c>
      <c r="MY19" s="436"/>
      <c r="MZ19" s="435" t="s">
        <v>9</v>
      </c>
      <c r="NA19" s="436"/>
      <c r="NB19" s="435" t="s">
        <v>10</v>
      </c>
      <c r="NC19" s="436"/>
      <c r="ND19" s="435" t="s">
        <v>11</v>
      </c>
      <c r="NE19" s="436"/>
      <c r="NF19" s="435" t="s">
        <v>12</v>
      </c>
      <c r="NG19" s="436"/>
      <c r="NH19" s="435" t="s">
        <v>13</v>
      </c>
      <c r="NI19" s="436"/>
      <c r="NJ19" s="435" t="s">
        <v>14</v>
      </c>
      <c r="NK19" s="436"/>
      <c r="NL19" s="435" t="s">
        <v>15</v>
      </c>
      <c r="NM19" s="436"/>
      <c r="NN19" s="435" t="s">
        <v>16</v>
      </c>
      <c r="NO19" s="436"/>
      <c r="NP19" s="435" t="s">
        <v>17</v>
      </c>
      <c r="NQ19" s="436"/>
      <c r="NR19" s="435" t="s">
        <v>18</v>
      </c>
      <c r="NS19" s="436"/>
      <c r="NT19" s="435" t="s">
        <v>19</v>
      </c>
      <c r="NU19" s="436"/>
      <c r="NV19" s="435" t="s">
        <v>20</v>
      </c>
      <c r="NW19" s="436"/>
      <c r="NX19" s="435" t="s">
        <v>21</v>
      </c>
      <c r="NY19" s="436"/>
      <c r="NZ19" s="435" t="s">
        <v>22</v>
      </c>
      <c r="OA19" s="436"/>
      <c r="OB19" s="435" t="s">
        <v>23</v>
      </c>
      <c r="OC19" s="436"/>
      <c r="OD19" s="435" t="s">
        <v>24</v>
      </c>
      <c r="OE19" s="436"/>
      <c r="OF19" s="435" t="s">
        <v>25</v>
      </c>
      <c r="OG19" s="436"/>
    </row>
    <row r="20" spans="1:397" ht="15.75" hidden="1" customHeight="1" thickBot="1">
      <c r="B20" s="66"/>
      <c r="D20" s="83"/>
      <c r="E20" s="55"/>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75"/>
      <c r="BC20" s="231"/>
      <c r="BD20" s="231"/>
      <c r="BE20" s="54"/>
      <c r="BG20" s="231"/>
      <c r="BH20" s="231"/>
      <c r="BI20" s="231"/>
      <c r="BN20" s="397"/>
      <c r="BO20" s="271"/>
      <c r="BP20" s="398"/>
      <c r="DA20" s="83"/>
      <c r="DB20" s="55"/>
      <c r="DC20" s="55"/>
      <c r="DD20" s="55"/>
      <c r="DE20" s="55"/>
      <c r="DF20" s="55"/>
      <c r="DG20" s="55"/>
      <c r="DH20" s="55"/>
      <c r="DI20" s="55"/>
      <c r="DJ20" s="55"/>
      <c r="DK20" s="55"/>
      <c r="DL20" s="55"/>
      <c r="DM20" s="55"/>
      <c r="DN20" s="55"/>
      <c r="DO20" s="55"/>
      <c r="DP20" s="55"/>
      <c r="DQ20" s="55"/>
      <c r="DR20" s="55"/>
      <c r="DS20" s="55"/>
      <c r="DT20" s="55"/>
      <c r="DU20" s="76"/>
      <c r="DV20" s="83"/>
      <c r="DW20" s="55"/>
      <c r="DX20" s="55"/>
      <c r="DY20" s="55"/>
      <c r="DZ20" s="55"/>
      <c r="EA20" s="55"/>
      <c r="EB20" s="55"/>
      <c r="EC20" s="55"/>
      <c r="ED20" s="55"/>
      <c r="EE20" s="55"/>
      <c r="EF20" s="55"/>
      <c r="EG20" s="55"/>
      <c r="EH20" s="55"/>
      <c r="EI20" s="55"/>
      <c r="EJ20" s="55"/>
      <c r="EK20" s="55"/>
      <c r="EL20" s="55"/>
      <c r="EM20" s="55"/>
      <c r="EN20" s="55"/>
      <c r="EO20" s="55"/>
      <c r="EP20" s="76"/>
      <c r="IT20" s="77"/>
      <c r="IU20" s="54"/>
      <c r="IV20" s="54"/>
      <c r="IW20" s="54"/>
      <c r="IX20" s="54"/>
      <c r="IY20" s="54"/>
      <c r="IZ20" s="54"/>
      <c r="JA20" s="54"/>
      <c r="JB20" s="54"/>
      <c r="JC20" s="54"/>
      <c r="JD20" s="54"/>
      <c r="JE20" s="54"/>
      <c r="JF20" s="54"/>
      <c r="JG20" s="54"/>
      <c r="JH20" s="54"/>
      <c r="JI20" s="54"/>
      <c r="JJ20" s="54"/>
      <c r="JK20" s="54"/>
      <c r="JL20" s="54"/>
      <c r="JM20" s="54"/>
      <c r="JN20" s="54"/>
      <c r="JO20" s="54"/>
      <c r="JP20" s="54"/>
      <c r="KL20" s="245"/>
    </row>
    <row r="21" spans="1:397" ht="15" customHeight="1">
      <c r="A21" s="41" t="s">
        <v>169</v>
      </c>
      <c r="B21" s="66"/>
      <c r="D21" s="785" t="s">
        <v>26</v>
      </c>
      <c r="E21" s="218">
        <f>'Step 1. Enter overall info'!I31</f>
        <v>0</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4"/>
      <c r="BC21" s="668"/>
      <c r="BD21" s="61"/>
      <c r="BE21" s="61"/>
      <c r="BF21" s="88"/>
      <c r="BG21" s="232"/>
      <c r="BH21" s="61"/>
      <c r="BI21" s="61"/>
      <c r="BJ21" s="4"/>
      <c r="BL21" s="84" t="str">
        <f t="shared" ref="BL21:BL52" si="8">IFERROR(IF(COUNTA(F21:BA21)=0,"",IF(LEN(BT21)&gt;0,BT21,IF(LEN(BU21)&gt;0,BU21,IF(LEN(BV21)&gt;0,BV21, IF(LEN(BW21)&gt;0,BW21,"Check: OK"))))),"")</f>
        <v/>
      </c>
      <c r="BM21" s="260">
        <f t="shared" ref="BM21:BM52" si="9">IF(LEN(BL21)=0, 0, IF(BL21="Check: OK", 0,1))</f>
        <v>0</v>
      </c>
      <c r="BN21" s="529">
        <f t="shared" ref="BN21:BN30" si="10">IF(OR(ISBLANK(BI81), BG81 = No_sleep),0,BI81)</f>
        <v>0</v>
      </c>
      <c r="BO21" s="530" t="str">
        <f>IF(ISBLANK(BC81),"",BC81)</f>
        <v/>
      </c>
      <c r="BP21" s="531">
        <f t="shared" ref="BP21:BP30" si="11">IF(OR(BG81=No_sleep,ISBLANK(BG81)),0, IF(AND(BC81 = yes, LEN(BE81)&gt;0,BE81&gt;BI81,BE81&lt; IF( ISBLANK(BD21),night_cutoff,BD21)),BE81,0))</f>
        <v>0</v>
      </c>
      <c r="BQ21" s="532">
        <f t="shared" ref="BQ21:BQ52" si="12">IF(COUNTA(F21:BA21)&gt;0, 1,0)</f>
        <v>0</v>
      </c>
      <c r="BR21" s="532">
        <f t="shared" ref="BR21:BR52" si="13">IF(ISBLANK(BG21),0, IF(BG21=active,1,0))</f>
        <v>0</v>
      </c>
      <c r="BS21" s="533">
        <f>BR81</f>
        <v>0</v>
      </c>
      <c r="BT21" s="263" t="str">
        <f t="shared" ref="BT21:BT84" si="14">IF(sum_all=0,"",message_repeat)</f>
        <v/>
      </c>
      <c r="BU21" s="263" t="str">
        <f>IF(BQ21=1, IF(ISBLANK(#REF!),message_complete,""),"")</f>
        <v/>
      </c>
      <c r="BV21" s="263" t="str">
        <f t="shared" ref="BV21:BV52" si="15">IF(BQ21=1,IF(OR(AND(OR(BG21 = active, BG21 = overnight),OR(ISBLANK(BH21),ISBLANK(BI21))),AND(BC21="Yes",OR(LEN(BD21)=0,LEN(BE21)=0))),message_crossover,""),"")</f>
        <v/>
      </c>
      <c r="BW21" s="263" t="str">
        <f t="shared" ref="BW21:BW52" si="16">IF(BQ21=1, IF(AND(OR(BG21=No_sleep, ISBLANK(BG21)),BC21= yes), IF(AND(BE21 &lt;&gt; 0,BD21 &gt;BE21), message_missinghour, ""), ""),"")</f>
        <v/>
      </c>
      <c r="BX21" s="261"/>
      <c r="BY21" s="275" t="str">
        <f t="shared" ref="BY21:BY30" si="17">IF(BQ21=1, IF($BM21=0, IF(BO21=yes,  MAX(BN21,BP21), BN21),""),"")</f>
        <v/>
      </c>
      <c r="BZ21" s="276" t="str">
        <f t="shared" ref="BZ21:BZ52" si="18">IF(BQ21=1,IF(BC21=yes,MIN(BH21,BD21),MIN(night_cutoff,BH21)),"")</f>
        <v/>
      </c>
      <c r="CA21" s="276" t="str">
        <f t="shared" ref="CA21:CA52" si="19">IF(BQ21=1,IF(BC21 = yes, IF(ISBLANK(BH21),BD21, IF(OR(AND(BE21&gt;BH21, BE21&gt;BD21),AND(BE21&lt;BH21, BE21&lt;BD21)), BH21,MIN(BH21,BD21))), IF(ISBLANK(BH21), night_cutoff,  MIN(night_cutoff,BH21))),"")</f>
        <v/>
      </c>
      <c r="CB21" s="276" t="str">
        <f t="shared" ref="CB21:CB52" si="20">IF(BQ21=1,IF(ISBLANK(BH21), 1, BH21),"")</f>
        <v/>
      </c>
      <c r="CC21" s="276" t="str">
        <f t="shared" ref="CC21:CC52" si="21">IF(BQ21=1,IF(BC21 = yes, IF(ISBLANK(BH21), 1, IF(OR(AND(BE21&gt;BH21, BE21&gt;BD21),AND(BE21&lt;BH21, BE21&lt;BD21)), MIN(BH21,BD21),BH21)), IF(ISBLANK(BH21), 1, BH21)),"")</f>
        <v/>
      </c>
      <c r="CD21" s="276" t="str">
        <f t="shared" ref="CD21:CD30" si="22">CB21</f>
        <v/>
      </c>
      <c r="CE21" s="276" t="str">
        <f t="shared" ref="CE21:CE52" si="23">IF(BQ21=1,IF(ISBLANK(BH21),1, BH21),"")</f>
        <v/>
      </c>
      <c r="CF21" s="276" t="str">
        <f t="shared" ref="CF21:CF30" si="24">IF(BQ21=1,1,"")</f>
        <v/>
      </c>
      <c r="CG21" s="276" t="str">
        <f t="shared" ref="CG21:CG30" si="25">IF(BQ21=1,0,"")</f>
        <v/>
      </c>
      <c r="CH21" s="276" t="str">
        <f t="shared" ref="CH21:CH30" si="26">IF(BQ21=1,BN21,"")</f>
        <v/>
      </c>
      <c r="CI21" s="276" t="str">
        <f t="shared" ref="CI21:CI30" si="27">CH21</f>
        <v/>
      </c>
      <c r="CJ21" s="277" t="str">
        <f t="shared" ref="CJ21:CJ30" si="28">IF(BQ21=1,MAX(BN21,BP21),"")</f>
        <v/>
      </c>
      <c r="CL21" s="420" t="str">
        <f>IF(OR(CW21=0, LEN(CW21)=0), "",ROUND(CG21,10))</f>
        <v/>
      </c>
      <c r="CM21" s="421" t="str">
        <f>IF(OR(CS21=0, LEN(CS21)=0), "",ROUND(BY21,10))</f>
        <v/>
      </c>
      <c r="CN21" s="421" t="str">
        <f>IF(OR(CX21=0, LEN(CX21)=0), "",ROUND(CI21,10))</f>
        <v/>
      </c>
      <c r="CO21" s="421" t="str">
        <f>IF(OR(CT21=0, LEN(CT21)=0), "",ROUND(CA21,10))</f>
        <v/>
      </c>
      <c r="CP21" s="421" t="str">
        <f>IF(OR(CU21=0, LEN(CU21)=0), "",ROUND(CC21,10))</f>
        <v/>
      </c>
      <c r="CQ21" s="422" t="str">
        <f>IF(OR(CV21=0, LEN(CV21)=0), "",ROUND(CE21,10))</f>
        <v/>
      </c>
      <c r="CR21" s="121" t="str">
        <f t="shared" ref="CR21:CR52" si="29">IFERROR(MIN(CC21,CA21) - BZ21,"")</f>
        <v/>
      </c>
      <c r="CS21" s="280" t="str">
        <f t="shared" ref="CS21:CS52" si="30">IF(BQ21=1,(BZ21-BY21)*24,"")</f>
        <v/>
      </c>
      <c r="CT21" s="281" t="str">
        <f t="shared" ref="CT21:CT52" si="31">IF(BQ21=1,(CB21-CA21)*24,"")</f>
        <v/>
      </c>
      <c r="CU21" s="281" t="str">
        <f t="shared" ref="CU21:CU52" si="32">IF(BQ21=1,(CD21-CC21)*24,"")</f>
        <v/>
      </c>
      <c r="CV21" s="281" t="str">
        <f t="shared" ref="CV21:CV52" si="33">IF(BQ21=1,(CF21-CE21)*24,"")</f>
        <v/>
      </c>
      <c r="CW21" s="281" t="str">
        <f t="shared" ref="CW21:CW52" si="34">IF(BQ21=1,(CH21-CG21)*24,"")</f>
        <v/>
      </c>
      <c r="CX21" s="282" t="str">
        <f t="shared" ref="CX21:CX52" si="35">IF(BQ21=1,(CJ21-CI21)*24,"")</f>
        <v/>
      </c>
      <c r="CY21" s="263">
        <f>SUM(CS21:CX21)</f>
        <v>0</v>
      </c>
      <c r="CZ21" s="263"/>
      <c r="DA21" s="288">
        <f t="shared" ref="DA21:DJ30" si="36">COUNTIFS($F21:$BA21,DA$19,$F$18:$BA$18,"&gt;="&amp;$BY21,$F$18:$BA$18,"&lt;"&amp;$BZ21)</f>
        <v>0</v>
      </c>
      <c r="DB21" s="289">
        <f t="shared" si="36"/>
        <v>0</v>
      </c>
      <c r="DC21" s="289">
        <f t="shared" si="36"/>
        <v>0</v>
      </c>
      <c r="DD21" s="289">
        <f t="shared" si="36"/>
        <v>0</v>
      </c>
      <c r="DE21" s="289">
        <f t="shared" si="36"/>
        <v>0</v>
      </c>
      <c r="DF21" s="289">
        <f t="shared" si="36"/>
        <v>0</v>
      </c>
      <c r="DG21" s="289">
        <f t="shared" si="36"/>
        <v>0</v>
      </c>
      <c r="DH21" s="289">
        <f t="shared" si="36"/>
        <v>0</v>
      </c>
      <c r="DI21" s="289">
        <f t="shared" si="36"/>
        <v>0</v>
      </c>
      <c r="DJ21" s="289">
        <f t="shared" si="36"/>
        <v>0</v>
      </c>
      <c r="DK21" s="289">
        <f t="shared" ref="DK21:DU30" si="37">COUNTIFS($F21:$BA21,DK$19,$F$18:$BA$18,"&gt;="&amp;$BY21,$F$18:$BA$18,"&lt;"&amp;$BZ21)</f>
        <v>0</v>
      </c>
      <c r="DL21" s="289">
        <f t="shared" si="37"/>
        <v>0</v>
      </c>
      <c r="DM21" s="289">
        <f t="shared" si="37"/>
        <v>0</v>
      </c>
      <c r="DN21" s="289">
        <f t="shared" si="37"/>
        <v>0</v>
      </c>
      <c r="DO21" s="289">
        <f t="shared" si="37"/>
        <v>0</v>
      </c>
      <c r="DP21" s="289">
        <f t="shared" si="37"/>
        <v>0</v>
      </c>
      <c r="DQ21" s="289">
        <f t="shared" si="37"/>
        <v>0</v>
      </c>
      <c r="DR21" s="289">
        <f t="shared" si="37"/>
        <v>0</v>
      </c>
      <c r="DS21" s="289">
        <f t="shared" si="37"/>
        <v>0</v>
      </c>
      <c r="DT21" s="289">
        <f t="shared" si="37"/>
        <v>0</v>
      </c>
      <c r="DU21" s="290">
        <f t="shared" si="37"/>
        <v>0</v>
      </c>
      <c r="DV21" s="288">
        <f t="shared" ref="DV21:EE30" si="38">COUNTIFS($F21:$BA21,DV$19,$F$18:$BA$18,"&gt;="&amp;$CA21,$F$18:$BA$18,"&lt;"&amp;$CB21)</f>
        <v>0</v>
      </c>
      <c r="DW21" s="289">
        <f t="shared" si="38"/>
        <v>0</v>
      </c>
      <c r="DX21" s="289">
        <f t="shared" si="38"/>
        <v>0</v>
      </c>
      <c r="DY21" s="289">
        <f t="shared" si="38"/>
        <v>0</v>
      </c>
      <c r="DZ21" s="289">
        <f t="shared" si="38"/>
        <v>0</v>
      </c>
      <c r="EA21" s="289">
        <f t="shared" si="38"/>
        <v>0</v>
      </c>
      <c r="EB21" s="289">
        <f t="shared" si="38"/>
        <v>0</v>
      </c>
      <c r="EC21" s="289">
        <f t="shared" si="38"/>
        <v>0</v>
      </c>
      <c r="ED21" s="289">
        <f t="shared" si="38"/>
        <v>0</v>
      </c>
      <c r="EE21" s="289">
        <f t="shared" si="38"/>
        <v>0</v>
      </c>
      <c r="EF21" s="289">
        <f t="shared" ref="EF21:EP30" si="39">COUNTIFS($F21:$BA21,EF$19,$F$18:$BA$18,"&gt;="&amp;$CA21,$F$18:$BA$18,"&lt;"&amp;$CB21)</f>
        <v>0</v>
      </c>
      <c r="EG21" s="289">
        <f t="shared" si="39"/>
        <v>0</v>
      </c>
      <c r="EH21" s="289">
        <f t="shared" si="39"/>
        <v>0</v>
      </c>
      <c r="EI21" s="289">
        <f t="shared" si="39"/>
        <v>0</v>
      </c>
      <c r="EJ21" s="289">
        <f t="shared" si="39"/>
        <v>0</v>
      </c>
      <c r="EK21" s="289">
        <f t="shared" si="39"/>
        <v>0</v>
      </c>
      <c r="EL21" s="289">
        <f t="shared" si="39"/>
        <v>0</v>
      </c>
      <c r="EM21" s="289">
        <f t="shared" si="39"/>
        <v>0</v>
      </c>
      <c r="EN21" s="289">
        <f t="shared" si="39"/>
        <v>0</v>
      </c>
      <c r="EO21" s="289">
        <f t="shared" si="39"/>
        <v>0</v>
      </c>
      <c r="EP21" s="289">
        <f t="shared" si="39"/>
        <v>0</v>
      </c>
      <c r="EQ21" s="411">
        <f t="shared" ref="EQ21:EZ30" si="40">COUNTIFS($F21:$BA21,EQ$19,$F$18:$BA$18,"&gt;="&amp;$CE21)</f>
        <v>0</v>
      </c>
      <c r="ER21" s="412">
        <f t="shared" si="40"/>
        <v>0</v>
      </c>
      <c r="ES21" s="412">
        <f t="shared" si="40"/>
        <v>0</v>
      </c>
      <c r="ET21" s="412">
        <f t="shared" si="40"/>
        <v>0</v>
      </c>
      <c r="EU21" s="412">
        <f t="shared" si="40"/>
        <v>0</v>
      </c>
      <c r="EV21" s="412">
        <f t="shared" si="40"/>
        <v>0</v>
      </c>
      <c r="EW21" s="412">
        <f t="shared" si="40"/>
        <v>0</v>
      </c>
      <c r="EX21" s="412">
        <f t="shared" si="40"/>
        <v>0</v>
      </c>
      <c r="EY21" s="412">
        <f t="shared" si="40"/>
        <v>0</v>
      </c>
      <c r="EZ21" s="412">
        <f t="shared" si="40"/>
        <v>0</v>
      </c>
      <c r="FA21" s="412">
        <f t="shared" ref="FA21:FK30" si="41">COUNTIFS($F21:$BA21,FA$19,$F$18:$BA$18,"&gt;="&amp;$CE21)</f>
        <v>0</v>
      </c>
      <c r="FB21" s="412">
        <f t="shared" si="41"/>
        <v>0</v>
      </c>
      <c r="FC21" s="412">
        <f t="shared" si="41"/>
        <v>0</v>
      </c>
      <c r="FD21" s="412">
        <f t="shared" si="41"/>
        <v>0</v>
      </c>
      <c r="FE21" s="412">
        <f t="shared" si="41"/>
        <v>0</v>
      </c>
      <c r="FF21" s="412">
        <f t="shared" si="41"/>
        <v>0</v>
      </c>
      <c r="FG21" s="412">
        <f t="shared" si="41"/>
        <v>0</v>
      </c>
      <c r="FH21" s="412">
        <f t="shared" si="41"/>
        <v>0</v>
      </c>
      <c r="FI21" s="412">
        <f t="shared" si="41"/>
        <v>0</v>
      </c>
      <c r="FJ21" s="412">
        <f t="shared" si="41"/>
        <v>0</v>
      </c>
      <c r="FK21" s="413">
        <f t="shared" si="41"/>
        <v>0</v>
      </c>
      <c r="FL21" s="289">
        <f t="shared" ref="FL21:FU30" si="42">COUNTIFS($F21:$BA21,FL$19, $F$18:$BA$18,"&lt;"&amp;$CH21)</f>
        <v>0</v>
      </c>
      <c r="FM21" s="289">
        <f t="shared" si="42"/>
        <v>0</v>
      </c>
      <c r="FN21" s="289">
        <f t="shared" si="42"/>
        <v>0</v>
      </c>
      <c r="FO21" s="289">
        <f t="shared" si="42"/>
        <v>0</v>
      </c>
      <c r="FP21" s="289">
        <f t="shared" si="42"/>
        <v>0</v>
      </c>
      <c r="FQ21" s="289">
        <f t="shared" si="42"/>
        <v>0</v>
      </c>
      <c r="FR21" s="289">
        <f t="shared" si="42"/>
        <v>0</v>
      </c>
      <c r="FS21" s="289">
        <f t="shared" si="42"/>
        <v>0</v>
      </c>
      <c r="FT21" s="289">
        <f t="shared" si="42"/>
        <v>0</v>
      </c>
      <c r="FU21" s="289">
        <f t="shared" si="42"/>
        <v>0</v>
      </c>
      <c r="FV21" s="289">
        <f t="shared" ref="FV21:GF30" si="43">COUNTIFS($F21:$BA21,FV$19, $F$18:$BA$18,"&lt;"&amp;$CH21)</f>
        <v>0</v>
      </c>
      <c r="FW21" s="289">
        <f t="shared" si="43"/>
        <v>0</v>
      </c>
      <c r="FX21" s="289">
        <f t="shared" si="43"/>
        <v>0</v>
      </c>
      <c r="FY21" s="289">
        <f t="shared" si="43"/>
        <v>0</v>
      </c>
      <c r="FZ21" s="289">
        <f t="shared" si="43"/>
        <v>0</v>
      </c>
      <c r="GA21" s="289">
        <f t="shared" si="43"/>
        <v>0</v>
      </c>
      <c r="GB21" s="289">
        <f t="shared" si="43"/>
        <v>0</v>
      </c>
      <c r="GC21" s="289">
        <f t="shared" si="43"/>
        <v>0</v>
      </c>
      <c r="GD21" s="289">
        <f t="shared" si="43"/>
        <v>0</v>
      </c>
      <c r="GE21" s="289">
        <f t="shared" si="43"/>
        <v>0</v>
      </c>
      <c r="GF21" s="289">
        <f t="shared" si="43"/>
        <v>0</v>
      </c>
      <c r="GG21" s="342">
        <f>FL31</f>
        <v>0</v>
      </c>
      <c r="GH21" s="343">
        <f t="shared" ref="GH21:HA30" si="44">FM31</f>
        <v>0</v>
      </c>
      <c r="GI21" s="343">
        <f t="shared" si="44"/>
        <v>0</v>
      </c>
      <c r="GJ21" s="343">
        <f t="shared" si="44"/>
        <v>0</v>
      </c>
      <c r="GK21" s="343">
        <f t="shared" si="44"/>
        <v>0</v>
      </c>
      <c r="GL21" s="343">
        <f t="shared" si="44"/>
        <v>0</v>
      </c>
      <c r="GM21" s="343">
        <f t="shared" si="44"/>
        <v>0</v>
      </c>
      <c r="GN21" s="343">
        <f t="shared" si="44"/>
        <v>0</v>
      </c>
      <c r="GO21" s="343">
        <f t="shared" si="44"/>
        <v>0</v>
      </c>
      <c r="GP21" s="343">
        <f t="shared" si="44"/>
        <v>0</v>
      </c>
      <c r="GQ21" s="343">
        <f t="shared" si="44"/>
        <v>0</v>
      </c>
      <c r="GR21" s="343">
        <f t="shared" si="44"/>
        <v>0</v>
      </c>
      <c r="GS21" s="343">
        <f t="shared" si="44"/>
        <v>0</v>
      </c>
      <c r="GT21" s="343">
        <f t="shared" si="44"/>
        <v>0</v>
      </c>
      <c r="GU21" s="343">
        <f t="shared" si="44"/>
        <v>0</v>
      </c>
      <c r="GV21" s="343">
        <f t="shared" si="44"/>
        <v>0</v>
      </c>
      <c r="GW21" s="343">
        <f t="shared" si="44"/>
        <v>0</v>
      </c>
      <c r="GX21" s="343">
        <f t="shared" si="44"/>
        <v>0</v>
      </c>
      <c r="GY21" s="343">
        <f t="shared" si="44"/>
        <v>0</v>
      </c>
      <c r="GZ21" s="343">
        <f t="shared" si="44"/>
        <v>0</v>
      </c>
      <c r="HA21" s="343">
        <f t="shared" si="44"/>
        <v>0</v>
      </c>
      <c r="HB21" s="333">
        <f t="shared" ref="HB21:HB31" si="45">EQ21*$BR21 +FL21*$BS21</f>
        <v>0</v>
      </c>
      <c r="HC21" s="334">
        <f t="shared" ref="HC21:HV21" si="46">ER21*$BR21 +FM21*$BS21</f>
        <v>0</v>
      </c>
      <c r="HD21" s="334">
        <f t="shared" si="46"/>
        <v>0</v>
      </c>
      <c r="HE21" s="334">
        <f t="shared" si="46"/>
        <v>0</v>
      </c>
      <c r="HF21" s="334">
        <f t="shared" si="46"/>
        <v>0</v>
      </c>
      <c r="HG21" s="334">
        <f t="shared" si="46"/>
        <v>0</v>
      </c>
      <c r="HH21" s="334">
        <f t="shared" si="46"/>
        <v>0</v>
      </c>
      <c r="HI21" s="334">
        <f t="shared" si="46"/>
        <v>0</v>
      </c>
      <c r="HJ21" s="334">
        <f t="shared" si="46"/>
        <v>0</v>
      </c>
      <c r="HK21" s="334">
        <f t="shared" si="46"/>
        <v>0</v>
      </c>
      <c r="HL21" s="334">
        <f t="shared" si="46"/>
        <v>0</v>
      </c>
      <c r="HM21" s="334">
        <f t="shared" si="46"/>
        <v>0</v>
      </c>
      <c r="HN21" s="334">
        <f t="shared" si="46"/>
        <v>0</v>
      </c>
      <c r="HO21" s="334">
        <f t="shared" si="46"/>
        <v>0</v>
      </c>
      <c r="HP21" s="334">
        <f t="shared" si="46"/>
        <v>0</v>
      </c>
      <c r="HQ21" s="334">
        <f t="shared" si="46"/>
        <v>0</v>
      </c>
      <c r="HR21" s="334">
        <f t="shared" si="46"/>
        <v>0</v>
      </c>
      <c r="HS21" s="334">
        <f t="shared" si="46"/>
        <v>0</v>
      </c>
      <c r="HT21" s="334">
        <f t="shared" si="46"/>
        <v>0</v>
      </c>
      <c r="HU21" s="334">
        <f t="shared" si="46"/>
        <v>0</v>
      </c>
      <c r="HV21" s="335">
        <f t="shared" si="46"/>
        <v>0</v>
      </c>
      <c r="HW21" s="281" t="str">
        <f t="shared" ref="HW21:HW52" si="47">IFERROR(IF($BG21=overnight,SUM(EQ21,GG21)/$IR21,""),"")</f>
        <v/>
      </c>
      <c r="HX21" s="281" t="str">
        <f t="shared" ref="HX21:HX52" si="48">IFERROR(IF($BG21=overnight,SUM(ER21,GH21)/$IR21,""),"")</f>
        <v/>
      </c>
      <c r="HY21" s="281" t="str">
        <f t="shared" ref="HY21:HY52" si="49">IFERROR(IF($BG21=overnight,SUM(ES21,GI21)/$IR21,""),"")</f>
        <v/>
      </c>
      <c r="HZ21" s="281" t="str">
        <f t="shared" ref="HZ21:HZ52" si="50">IFERROR(IF($BG21=overnight,SUM(ET21,GJ21)/$IR21,""),"")</f>
        <v/>
      </c>
      <c r="IA21" s="281" t="str">
        <f t="shared" ref="IA21:IA52" si="51">IFERROR(IF($BG21=overnight,SUM(EU21,GK21)/$IR21,""),"")</f>
        <v/>
      </c>
      <c r="IB21" s="281" t="str">
        <f t="shared" ref="IB21:IB52" si="52">IFERROR(IF($BG21=overnight,SUM(EV21,GL21)/$IR21,""),"")</f>
        <v/>
      </c>
      <c r="IC21" s="281" t="str">
        <f t="shared" ref="IC21:IC52" si="53">IFERROR(IF($BG21=overnight,SUM(EW21,GM21)/$IR21,""),"")</f>
        <v/>
      </c>
      <c r="ID21" s="281" t="str">
        <f t="shared" ref="ID21:ID52" si="54">IFERROR(IF($BG21=overnight,SUM(EX21,GN21)/$IR21,""),"")</f>
        <v/>
      </c>
      <c r="IE21" s="281" t="str">
        <f t="shared" ref="IE21:IE52" si="55">IFERROR(IF($BG21=overnight,SUM(EY21,GO21)/$IR21,""),"")</f>
        <v/>
      </c>
      <c r="IF21" s="281" t="str">
        <f t="shared" ref="IF21:IF52" si="56">IFERROR(IF($BG21=overnight,SUM(EZ21,GP21)/$IR21,""),"")</f>
        <v/>
      </c>
      <c r="IG21" s="281" t="str">
        <f t="shared" ref="IG21:IG52" si="57">IFERROR(IF($BG21=overnight,SUM(FA21,GQ21)/$IR21,""),"")</f>
        <v/>
      </c>
      <c r="IH21" s="281" t="str">
        <f t="shared" ref="IH21:IH52" si="58">IFERROR(IF($BG21=overnight,SUM(FB21,GR21)/$IR21,""),"")</f>
        <v/>
      </c>
      <c r="II21" s="281" t="str">
        <f t="shared" ref="II21:II52" si="59">IFERROR(IF($BG21=overnight,SUM(FC21,GS21)/$IR21,""),"")</f>
        <v/>
      </c>
      <c r="IJ21" s="281" t="str">
        <f t="shared" ref="IJ21:IJ52" si="60">IFERROR(IF($BG21=overnight,SUM(FD21,GT21)/$IR21,""),"")</f>
        <v/>
      </c>
      <c r="IK21" s="281" t="str">
        <f t="shared" ref="IK21:IK52" si="61">IFERROR(IF($BG21=overnight,SUM(FE21,GU21)/$IR21,""),"")</f>
        <v/>
      </c>
      <c r="IL21" s="281" t="str">
        <f t="shared" ref="IL21:IL52" si="62">IFERROR(IF($BG21=overnight,SUM(FF21,GV21)/$IR21,""),"")</f>
        <v/>
      </c>
      <c r="IM21" s="281" t="str">
        <f t="shared" ref="IM21:IM52" si="63">IFERROR(IF($BG21=overnight,SUM(FG21,GW21)/$IR21,""),"")</f>
        <v/>
      </c>
      <c r="IN21" s="281" t="str">
        <f t="shared" ref="IN21:IN52" si="64">IFERROR(IF($BG21=overnight,SUM(FH21,GX21)/$IR21,""),"")</f>
        <v/>
      </c>
      <c r="IO21" s="281" t="str">
        <f t="shared" ref="IO21:IO52" si="65">IFERROR(IF($BG21=overnight,SUM(FI21,GY21)/$IR21,""),"")</f>
        <v/>
      </c>
      <c r="IP21" s="281" t="str">
        <f t="shared" ref="IP21:IP52" si="66">IFERROR(IF($BG21=overnight,SUM(FJ21,GZ21)/$IR21,""),"")</f>
        <v/>
      </c>
      <c r="IQ21" s="282" t="str">
        <f t="shared" ref="IQ21:IQ52" si="67">IFERROR(IF($BG21=overnight,SUM(FK21,HA21)/$IR21,""),"")</f>
        <v/>
      </c>
      <c r="IR21" s="265">
        <f>SUMIF(EQ$19:FK$19, "*:*", EQ21:FK21)+SUMIF(GG$19:HA$19, "*:*", GG21:HA21)</f>
        <v>0</v>
      </c>
      <c r="IS21" s="266">
        <f t="shared" ref="IS21:IS52" si="68">COUNTBLANK(F21:BA21)</f>
        <v>48</v>
      </c>
      <c r="IT21" s="266">
        <f>COUNTIF($F21:$BA21,$V$10)</f>
        <v>0</v>
      </c>
      <c r="IU21" s="266">
        <f t="shared" ref="IU21:IU52" si="69">COUNTIF($F21:$BA21,$V$12)</f>
        <v>0</v>
      </c>
      <c r="IV21" s="299">
        <f t="shared" ref="IV21:JE30" si="70">COUNTIFS($F21:$BA21,IV$19,$F$18:$BA$18,"&gt;="&amp;$CI21,$F$18:$BA$18,"&lt;"&amp;$CJ21)</f>
        <v>0</v>
      </c>
      <c r="IW21" s="300">
        <f t="shared" si="70"/>
        <v>0</v>
      </c>
      <c r="IX21" s="300">
        <f t="shared" si="70"/>
        <v>0</v>
      </c>
      <c r="IY21" s="300">
        <f t="shared" si="70"/>
        <v>0</v>
      </c>
      <c r="IZ21" s="300">
        <f t="shared" si="70"/>
        <v>0</v>
      </c>
      <c r="JA21" s="300">
        <f t="shared" si="70"/>
        <v>0</v>
      </c>
      <c r="JB21" s="300">
        <f t="shared" si="70"/>
        <v>0</v>
      </c>
      <c r="JC21" s="300">
        <f t="shared" si="70"/>
        <v>0</v>
      </c>
      <c r="JD21" s="300">
        <f t="shared" si="70"/>
        <v>0</v>
      </c>
      <c r="JE21" s="300">
        <f t="shared" si="70"/>
        <v>0</v>
      </c>
      <c r="JF21" s="300">
        <f t="shared" ref="JF21:JP30" si="71">COUNTIFS($F21:$BA21,JF$19,$F$18:$BA$18,"&gt;="&amp;$CI21,$F$18:$BA$18,"&lt;"&amp;$CJ21)</f>
        <v>0</v>
      </c>
      <c r="JG21" s="300">
        <f t="shared" si="71"/>
        <v>0</v>
      </c>
      <c r="JH21" s="300">
        <f t="shared" si="71"/>
        <v>0</v>
      </c>
      <c r="JI21" s="300">
        <f t="shared" si="71"/>
        <v>0</v>
      </c>
      <c r="JJ21" s="300">
        <f t="shared" si="71"/>
        <v>0</v>
      </c>
      <c r="JK21" s="300">
        <f t="shared" si="71"/>
        <v>0</v>
      </c>
      <c r="JL21" s="300">
        <f t="shared" si="71"/>
        <v>0</v>
      </c>
      <c r="JM21" s="300">
        <f t="shared" si="71"/>
        <v>0</v>
      </c>
      <c r="JN21" s="300">
        <f t="shared" si="71"/>
        <v>0</v>
      </c>
      <c r="JO21" s="300">
        <f t="shared" si="71"/>
        <v>0</v>
      </c>
      <c r="JP21" s="300">
        <f t="shared" si="71"/>
        <v>0</v>
      </c>
      <c r="JQ21" s="288">
        <f t="shared" ref="JQ21:JZ30" si="72">COUNTIFS($F21:$BA21,JQ$19,$F$18:$BA$18,"&gt;="&amp;$CC21,$F$18:$BA$18,"&lt;"&amp;$CD21)</f>
        <v>0</v>
      </c>
      <c r="JR21" s="289">
        <f t="shared" si="72"/>
        <v>0</v>
      </c>
      <c r="JS21" s="289">
        <f t="shared" si="72"/>
        <v>0</v>
      </c>
      <c r="JT21" s="289">
        <f t="shared" si="72"/>
        <v>0</v>
      </c>
      <c r="JU21" s="289">
        <f t="shared" si="72"/>
        <v>0</v>
      </c>
      <c r="JV21" s="289">
        <f t="shared" si="72"/>
        <v>0</v>
      </c>
      <c r="JW21" s="289">
        <f t="shared" si="72"/>
        <v>0</v>
      </c>
      <c r="JX21" s="289">
        <f t="shared" si="72"/>
        <v>0</v>
      </c>
      <c r="JY21" s="289">
        <f t="shared" si="72"/>
        <v>0</v>
      </c>
      <c r="JZ21" s="289">
        <f t="shared" si="72"/>
        <v>0</v>
      </c>
      <c r="KA21" s="289">
        <f t="shared" ref="KA21:KK30" si="73">COUNTIFS($F21:$BA21,KA$19,$F$18:$BA$18,"&gt;="&amp;$CC21,$F$18:$BA$18,"&lt;"&amp;$CD21)</f>
        <v>0</v>
      </c>
      <c r="KB21" s="289">
        <f t="shared" si="73"/>
        <v>0</v>
      </c>
      <c r="KC21" s="289">
        <f t="shared" si="73"/>
        <v>0</v>
      </c>
      <c r="KD21" s="289">
        <f t="shared" si="73"/>
        <v>0</v>
      </c>
      <c r="KE21" s="289">
        <f t="shared" si="73"/>
        <v>0</v>
      </c>
      <c r="KF21" s="289">
        <f t="shared" si="73"/>
        <v>0</v>
      </c>
      <c r="KG21" s="289">
        <f t="shared" si="73"/>
        <v>0</v>
      </c>
      <c r="KH21" s="289">
        <f t="shared" si="73"/>
        <v>0</v>
      </c>
      <c r="KI21" s="289">
        <f t="shared" si="73"/>
        <v>0</v>
      </c>
      <c r="KJ21" s="289">
        <f t="shared" si="73"/>
        <v>0</v>
      </c>
      <c r="KK21" s="290">
        <f t="shared" si="73"/>
        <v>0</v>
      </c>
      <c r="KL21" s="279">
        <f>SUM(DA21:GF21,IS21:KK21)</f>
        <v>48</v>
      </c>
      <c r="KN21" s="262" t="str">
        <f>$D$21</f>
        <v>Mon</v>
      </c>
      <c r="KO21" s="402" t="str">
        <f>IF(OR(F21=Dropdown_list!$AA$20,F21=Dropdown_list!$AA$21,ISBLANK(F21)), "", LEFT(F21,FIND(":",F21)-1)/RIGHT(F21,LEN(F21)-(FIND(":",F21))))</f>
        <v/>
      </c>
      <c r="KP21" s="403" t="str">
        <f>IF(OR(G21=Dropdown_list!$AA$20,G21=Dropdown_list!$AA$21,ISBLANK(G21)), "", LEFT(G21,FIND(":",G21)-1)/RIGHT(G21,LEN(G21)-(FIND(":",G21))))</f>
        <v/>
      </c>
      <c r="KQ21" s="403" t="str">
        <f>IF(OR(H21=Dropdown_list!$AA$20,H21=Dropdown_list!$AA$21,ISBLANK(H21)), "", LEFT(H21,FIND(":",H21)-1)/RIGHT(H21,LEN(H21)-(FIND(":",H21))))</f>
        <v/>
      </c>
      <c r="KR21" s="403" t="str">
        <f>IF(OR(I21=Dropdown_list!$AA$20,I21=Dropdown_list!$AA$21,ISBLANK(I21)), "", LEFT(I21,FIND(":",I21)-1)/RIGHT(I21,LEN(I21)-(FIND(":",I21))))</f>
        <v/>
      </c>
      <c r="KS21" s="403" t="str">
        <f>IF(OR(J21=Dropdown_list!$AA$20,J21=Dropdown_list!$AA$21,ISBLANK(J21)), "", LEFT(J21,FIND(":",J21)-1)/RIGHT(J21,LEN(J21)-(FIND(":",J21))))</f>
        <v/>
      </c>
      <c r="KT21" s="403" t="str">
        <f>IF(OR(K21=Dropdown_list!$AA$20,K21=Dropdown_list!$AA$21,ISBLANK(K21)), "", LEFT(K21,FIND(":",K21)-1)/RIGHT(K21,LEN(K21)-(FIND(":",K21))))</f>
        <v/>
      </c>
      <c r="KU21" s="403" t="str">
        <f>IF(OR(L21=Dropdown_list!$AA$20,L21=Dropdown_list!$AA$21,ISBLANK(L21)), "", LEFT(L21,FIND(":",L21)-1)/RIGHT(L21,LEN(L21)-(FIND(":",L21))))</f>
        <v/>
      </c>
      <c r="KV21" s="403" t="str">
        <f>IF(OR(M21=Dropdown_list!$AA$20,M21=Dropdown_list!$AA$21,ISBLANK(M21)), "", LEFT(M21,FIND(":",M21)-1)/RIGHT(M21,LEN(M21)-(FIND(":",M21))))</f>
        <v/>
      </c>
      <c r="KW21" s="403" t="str">
        <f>IF(OR(N21=Dropdown_list!$AA$20,N21=Dropdown_list!$AA$21,ISBLANK(N21)), "", LEFT(N21,FIND(":",N21)-1)/RIGHT(N21,LEN(N21)-(FIND(":",N21))))</f>
        <v/>
      </c>
      <c r="KX21" s="403" t="str">
        <f>IF(OR(O21=Dropdown_list!$AA$20,O21=Dropdown_list!$AA$21,ISBLANK(O21)), "", LEFT(O21,FIND(":",O21)-1)/RIGHT(O21,LEN(O21)-(FIND(":",O21))))</f>
        <v/>
      </c>
      <c r="KY21" s="403" t="str">
        <f>IF(OR(P21=Dropdown_list!$AA$20,P21=Dropdown_list!$AA$21,ISBLANK(P21)), "", LEFT(P21,FIND(":",P21)-1)/RIGHT(P21,LEN(P21)-(FIND(":",P21))))</f>
        <v/>
      </c>
      <c r="KZ21" s="403" t="str">
        <f>IF(OR(Q21=Dropdown_list!$AA$20,Q21=Dropdown_list!$AA$21,ISBLANK(Q21)), "", LEFT(Q21,FIND(":",Q21)-1)/RIGHT(Q21,LEN(Q21)-(FIND(":",Q21))))</f>
        <v/>
      </c>
      <c r="LA21" s="403" t="str">
        <f>IF(OR(R21=Dropdown_list!$AA$20,R21=Dropdown_list!$AA$21,ISBLANK(R21)), "", LEFT(R21,FIND(":",R21)-1)/RIGHT(R21,LEN(R21)-(FIND(":",R21))))</f>
        <v/>
      </c>
      <c r="LB21" s="403" t="str">
        <f>IF(OR(S21=Dropdown_list!$AA$20,S21=Dropdown_list!$AA$21,ISBLANK(S21)), "", LEFT(S21,FIND(":",S21)-1)/RIGHT(S21,LEN(S21)-(FIND(":",S21))))</f>
        <v/>
      </c>
      <c r="LC21" s="403" t="str">
        <f>IF(OR(T21=Dropdown_list!$AA$20,T21=Dropdown_list!$AA$21,ISBLANK(T21)), "", LEFT(T21,FIND(":",T21)-1)/RIGHT(T21,LEN(T21)-(FIND(":",T21))))</f>
        <v/>
      </c>
      <c r="LD21" s="403" t="str">
        <f>IF(OR(U21=Dropdown_list!$AA$20,U21=Dropdown_list!$AA$21,ISBLANK(U21)), "", LEFT(U21,FIND(":",U21)-1)/RIGHT(U21,LEN(U21)-(FIND(":",U21))))</f>
        <v/>
      </c>
      <c r="LE21" s="403" t="str">
        <f>IF(OR(V21=Dropdown_list!$AA$20,V21=Dropdown_list!$AA$21,ISBLANK(V21)), "", LEFT(V21,FIND(":",V21)-1)/RIGHT(V21,LEN(V21)-(FIND(":",V21))))</f>
        <v/>
      </c>
      <c r="LF21" s="403" t="str">
        <f>IF(OR(W21=Dropdown_list!$AA$20,W21=Dropdown_list!$AA$21,ISBLANK(W21)), "", LEFT(W21,FIND(":",W21)-1)/RIGHT(W21,LEN(W21)-(FIND(":",W21))))</f>
        <v/>
      </c>
      <c r="LG21" s="403" t="str">
        <f>IF(OR(X21=Dropdown_list!$AA$20,X21=Dropdown_list!$AA$21,ISBLANK(X21)), "", LEFT(X21,FIND(":",X21)-1)/RIGHT(X21,LEN(X21)-(FIND(":",X21))))</f>
        <v/>
      </c>
      <c r="LH21" s="403" t="str">
        <f>IF(OR(Y21=Dropdown_list!$AA$20,Y21=Dropdown_list!$AA$21,ISBLANK(Y21)), "", LEFT(Y21,FIND(":",Y21)-1)/RIGHT(Y21,LEN(Y21)-(FIND(":",Y21))))</f>
        <v/>
      </c>
      <c r="LI21" s="403" t="str">
        <f>IF(OR(Z21=Dropdown_list!$AA$20,Z21=Dropdown_list!$AA$21,ISBLANK(Z21)), "", LEFT(Z21,FIND(":",Z21)-1)/RIGHT(Z21,LEN(Z21)-(FIND(":",Z21))))</f>
        <v/>
      </c>
      <c r="LJ21" s="403" t="str">
        <f>IF(OR(AA21=Dropdown_list!$AA$20,AA21=Dropdown_list!$AA$21,ISBLANK(AA21)), "", LEFT(AA21,FIND(":",AA21)-1)/RIGHT(AA21,LEN(AA21)-(FIND(":",AA21))))</f>
        <v/>
      </c>
      <c r="LK21" s="403" t="str">
        <f>IF(OR(AB21=Dropdown_list!$AA$20,AB21=Dropdown_list!$AA$21,ISBLANK(AB21)), "", LEFT(AB21,FIND(":",AB21)-1)/RIGHT(AB21,LEN(AB21)-(FIND(":",AB21))))</f>
        <v/>
      </c>
      <c r="LL21" s="403" t="str">
        <f>IF(OR(AC21=Dropdown_list!$AA$20,AC21=Dropdown_list!$AA$21,ISBLANK(AC21)), "", LEFT(AC21,FIND(":",AC21)-1)/RIGHT(AC21,LEN(AC21)-(FIND(":",AC21))))</f>
        <v/>
      </c>
      <c r="LM21" s="403" t="str">
        <f>IF(OR(AD21=Dropdown_list!$AA$20,AD21=Dropdown_list!$AA$21,ISBLANK(AD21)), "", LEFT(AD21,FIND(":",AD21)-1)/RIGHT(AD21,LEN(AD21)-(FIND(":",AD21))))</f>
        <v/>
      </c>
      <c r="LN21" s="403" t="str">
        <f>IF(OR(AE21=Dropdown_list!$AA$20,AE21=Dropdown_list!$AA$21,ISBLANK(AE21)), "", LEFT(AE21,FIND(":",AE21)-1)/RIGHT(AE21,LEN(AE21)-(FIND(":",AE21))))</f>
        <v/>
      </c>
      <c r="LO21" s="403" t="str">
        <f>IF(OR(AF21=Dropdown_list!$AA$20,AF21=Dropdown_list!$AA$21,ISBLANK(AF21)), "", LEFT(AF21,FIND(":",AF21)-1)/RIGHT(AF21,LEN(AF21)-(FIND(":",AF21))))</f>
        <v/>
      </c>
      <c r="LP21" s="403" t="str">
        <f>IF(OR(AG21=Dropdown_list!$AA$20,AG21=Dropdown_list!$AA$21,ISBLANK(AG21)), "", LEFT(AG21,FIND(":",AG21)-1)/RIGHT(AG21,LEN(AG21)-(FIND(":",AG21))))</f>
        <v/>
      </c>
      <c r="LQ21" s="403" t="str">
        <f>IF(OR(AH21=Dropdown_list!$AA$20,AH21=Dropdown_list!$AA$21,ISBLANK(AH21)), "", LEFT(AH21,FIND(":",AH21)-1)/RIGHT(AH21,LEN(AH21)-(FIND(":",AH21))))</f>
        <v/>
      </c>
      <c r="LR21" s="403" t="str">
        <f>IF(OR(AI21=Dropdown_list!$AA$20,AI21=Dropdown_list!$AA$21,ISBLANK(AI21)), "", LEFT(AI21,FIND(":",AI21)-1)/RIGHT(AI21,LEN(AI21)-(FIND(":",AI21))))</f>
        <v/>
      </c>
      <c r="LS21" s="403" t="str">
        <f>IF(OR(AJ21=Dropdown_list!$AA$20,AJ21=Dropdown_list!$AA$21,ISBLANK(AJ21)), "", LEFT(AJ21,FIND(":",AJ21)-1)/RIGHT(AJ21,LEN(AJ21)-(FIND(":",AJ21))))</f>
        <v/>
      </c>
      <c r="LT21" s="403" t="str">
        <f>IF(OR(AK21=Dropdown_list!$AA$20,AK21=Dropdown_list!$AA$21,ISBLANK(AK21)), "", LEFT(AK21,FIND(":",AK21)-1)/RIGHT(AK21,LEN(AK21)-(FIND(":",AK21))))</f>
        <v/>
      </c>
      <c r="LU21" s="403" t="str">
        <f>IF(OR(AL21=Dropdown_list!$AA$20,AL21=Dropdown_list!$AA$21,ISBLANK(AL21)), "", LEFT(AL21,FIND(":",AL21)-1)/RIGHT(AL21,LEN(AL21)-(FIND(":",AL21))))</f>
        <v/>
      </c>
      <c r="LV21" s="403" t="str">
        <f>IF(OR(AM21=Dropdown_list!$AA$20,AM21=Dropdown_list!$AA$21,ISBLANK(AM21)), "", LEFT(AM21,FIND(":",AM21)-1)/RIGHT(AM21,LEN(AM21)-(FIND(":",AM21))))</f>
        <v/>
      </c>
      <c r="LW21" s="403" t="str">
        <f>IF(OR(AN21=Dropdown_list!$AA$20,AN21=Dropdown_list!$AA$21,ISBLANK(AN21)), "", LEFT(AN21,FIND(":",AN21)-1)/RIGHT(AN21,LEN(AN21)-(FIND(":",AN21))))</f>
        <v/>
      </c>
      <c r="LX21" s="403" t="str">
        <f>IF(OR(AO21=Dropdown_list!$AA$20,AO21=Dropdown_list!$AA$21,ISBLANK(AO21)), "", LEFT(AO21,FIND(":",AO21)-1)/RIGHT(AO21,LEN(AO21)-(FIND(":",AO21))))</f>
        <v/>
      </c>
      <c r="LY21" s="403" t="str">
        <f>IF(OR(AP21=Dropdown_list!$AA$20,AP21=Dropdown_list!$AA$21,ISBLANK(AP21)), "", LEFT(AP21,FIND(":",AP21)-1)/RIGHT(AP21,LEN(AP21)-(FIND(":",AP21))))</f>
        <v/>
      </c>
      <c r="LZ21" s="403" t="str">
        <f>IF(OR(AQ21=Dropdown_list!$AA$20,AQ21=Dropdown_list!$AA$21,ISBLANK(AQ21)), "", LEFT(AQ21,FIND(":",AQ21)-1)/RIGHT(AQ21,LEN(AQ21)-(FIND(":",AQ21))))</f>
        <v/>
      </c>
      <c r="MA21" s="403" t="str">
        <f>IF(OR(AR21=Dropdown_list!$AA$20,AR21=Dropdown_list!$AA$21,ISBLANK(AR21)), "", LEFT(AR21,FIND(":",AR21)-1)/RIGHT(AR21,LEN(AR21)-(FIND(":",AR21))))</f>
        <v/>
      </c>
      <c r="MB21" s="403" t="str">
        <f>IF(OR(AS21=Dropdown_list!$AA$20,AS21=Dropdown_list!$AA$21,ISBLANK(AS21)), "", LEFT(AS21,FIND(":",AS21)-1)/RIGHT(AS21,LEN(AS21)-(FIND(":",AS21))))</f>
        <v/>
      </c>
      <c r="MC21" s="403" t="str">
        <f>IF(OR(AT21=Dropdown_list!$AA$20,AT21=Dropdown_list!$AA$21,ISBLANK(AT21)), "", LEFT(AT21,FIND(":",AT21)-1)/RIGHT(AT21,LEN(AT21)-(FIND(":",AT21))))</f>
        <v/>
      </c>
      <c r="MD21" s="403" t="str">
        <f>IF(OR(AU21=Dropdown_list!$AA$20,AU21=Dropdown_list!$AA$21,ISBLANK(AU21)), "", LEFT(AU21,FIND(":",AU21)-1)/RIGHT(AU21,LEN(AU21)-(FIND(":",AU21))))</f>
        <v/>
      </c>
      <c r="ME21" s="403" t="str">
        <f>IF(OR(AV21=Dropdown_list!$AA$20,AV21=Dropdown_list!$AA$21,ISBLANK(AV21)), "", LEFT(AV21,FIND(":",AV21)-1)/RIGHT(AV21,LEN(AV21)-(FIND(":",AV21))))</f>
        <v/>
      </c>
      <c r="MF21" s="403" t="str">
        <f>IF(OR(AW21=Dropdown_list!$AA$20,AW21=Dropdown_list!$AA$21,ISBLANK(AW21)), "", LEFT(AW21,FIND(":",AW21)-1)/RIGHT(AW21,LEN(AW21)-(FIND(":",AW21))))</f>
        <v/>
      </c>
      <c r="MG21" s="403" t="str">
        <f>IF(OR(AX21=Dropdown_list!$AA$20,AX21=Dropdown_list!$AA$21,ISBLANK(AX21)), "", LEFT(AX21,FIND(":",AX21)-1)/RIGHT(AX21,LEN(AX21)-(FIND(":",AX21))))</f>
        <v/>
      </c>
      <c r="MH21" s="403" t="str">
        <f>IF(OR(AY21=Dropdown_list!$AA$20,AY21=Dropdown_list!$AA$21,ISBLANK(AY21)), "", LEFT(AY21,FIND(":",AY21)-1)/RIGHT(AY21,LEN(AY21)-(FIND(":",AY21))))</f>
        <v/>
      </c>
      <c r="MI21" s="403" t="str">
        <f>IF(OR(AZ21=Dropdown_list!$AA$20,AZ21=Dropdown_list!$AA$21,ISBLANK(AZ21)), "", LEFT(AZ21,FIND(":",AZ21)-1)/RIGHT(AZ21,LEN(AZ21)-(FIND(":",AZ21))))</f>
        <v/>
      </c>
      <c r="MJ21" s="404" t="str">
        <f>IF(OR(BA21=Dropdown_list!$AA$20,BA21=Dropdown_list!$AA$21,ISBLANK(BA21)), "", LEFT(BA21,FIND(":",BA21)-1)/RIGHT(BA21,LEN(BA21)-(FIND(":",BA21))))</f>
        <v/>
      </c>
      <c r="MK21" s="121"/>
      <c r="ML21" s="411" t="str">
        <f>IFERROR(INDEX($CL$18:$CQ$18, ,MATCH(ML$18,$CL21:$CQ21,1)),"")</f>
        <v/>
      </c>
      <c r="MM21" s="412" t="str">
        <f t="shared" ref="MM21:OG26" si="74">IFERROR(INDEX($CL$18:$CQ$18, ,MATCH(MM$18,$CL21:$CQ21,1)),"")</f>
        <v/>
      </c>
      <c r="MN21" s="412" t="str">
        <f t="shared" si="74"/>
        <v/>
      </c>
      <c r="MO21" s="412" t="str">
        <f t="shared" si="74"/>
        <v/>
      </c>
      <c r="MP21" s="412" t="str">
        <f t="shared" si="74"/>
        <v/>
      </c>
      <c r="MQ21" s="412" t="str">
        <f t="shared" si="74"/>
        <v/>
      </c>
      <c r="MR21" s="412" t="str">
        <f t="shared" si="74"/>
        <v/>
      </c>
      <c r="MS21" s="412" t="str">
        <f t="shared" si="74"/>
        <v/>
      </c>
      <c r="MT21" s="412" t="str">
        <f t="shared" si="74"/>
        <v/>
      </c>
      <c r="MU21" s="412" t="str">
        <f t="shared" si="74"/>
        <v/>
      </c>
      <c r="MV21" s="412" t="str">
        <f t="shared" si="74"/>
        <v/>
      </c>
      <c r="MW21" s="412" t="str">
        <f t="shared" si="74"/>
        <v/>
      </c>
      <c r="MX21" s="412" t="str">
        <f t="shared" si="74"/>
        <v/>
      </c>
      <c r="MY21" s="412" t="str">
        <f t="shared" si="74"/>
        <v/>
      </c>
      <c r="MZ21" s="412" t="str">
        <f t="shared" si="74"/>
        <v/>
      </c>
      <c r="NA21" s="412" t="str">
        <f t="shared" si="74"/>
        <v/>
      </c>
      <c r="NB21" s="412" t="str">
        <f t="shared" si="74"/>
        <v/>
      </c>
      <c r="NC21" s="412" t="str">
        <f t="shared" si="74"/>
        <v/>
      </c>
      <c r="ND21" s="412" t="str">
        <f t="shared" si="74"/>
        <v/>
      </c>
      <c r="NE21" s="412" t="str">
        <f t="shared" si="74"/>
        <v/>
      </c>
      <c r="NF21" s="412" t="str">
        <f t="shared" si="74"/>
        <v/>
      </c>
      <c r="NG21" s="412" t="str">
        <f t="shared" si="74"/>
        <v/>
      </c>
      <c r="NH21" s="412" t="str">
        <f t="shared" si="74"/>
        <v/>
      </c>
      <c r="NI21" s="412" t="str">
        <f t="shared" si="74"/>
        <v/>
      </c>
      <c r="NJ21" s="412" t="str">
        <f t="shared" si="74"/>
        <v/>
      </c>
      <c r="NK21" s="412" t="str">
        <f t="shared" si="74"/>
        <v/>
      </c>
      <c r="NL21" s="412" t="str">
        <f t="shared" si="74"/>
        <v/>
      </c>
      <c r="NM21" s="412" t="str">
        <f t="shared" si="74"/>
        <v/>
      </c>
      <c r="NN21" s="412" t="str">
        <f t="shared" si="74"/>
        <v/>
      </c>
      <c r="NO21" s="412" t="str">
        <f t="shared" si="74"/>
        <v/>
      </c>
      <c r="NP21" s="412" t="str">
        <f t="shared" si="74"/>
        <v/>
      </c>
      <c r="NQ21" s="412" t="str">
        <f t="shared" si="74"/>
        <v/>
      </c>
      <c r="NR21" s="412" t="str">
        <f t="shared" si="74"/>
        <v/>
      </c>
      <c r="NS21" s="412" t="str">
        <f t="shared" si="74"/>
        <v/>
      </c>
      <c r="NT21" s="412" t="str">
        <f t="shared" si="74"/>
        <v/>
      </c>
      <c r="NU21" s="412" t="str">
        <f t="shared" si="74"/>
        <v/>
      </c>
      <c r="NV21" s="412" t="str">
        <f t="shared" si="74"/>
        <v/>
      </c>
      <c r="NW21" s="412" t="str">
        <f t="shared" si="74"/>
        <v/>
      </c>
      <c r="NX21" s="412" t="str">
        <f t="shared" si="74"/>
        <v/>
      </c>
      <c r="NY21" s="412" t="str">
        <f t="shared" si="74"/>
        <v/>
      </c>
      <c r="NZ21" s="412" t="str">
        <f t="shared" si="74"/>
        <v/>
      </c>
      <c r="OA21" s="412" t="str">
        <f t="shared" si="74"/>
        <v/>
      </c>
      <c r="OB21" s="412" t="str">
        <f t="shared" si="74"/>
        <v/>
      </c>
      <c r="OC21" s="412" t="str">
        <f t="shared" si="74"/>
        <v/>
      </c>
      <c r="OD21" s="412" t="str">
        <f t="shared" si="74"/>
        <v/>
      </c>
      <c r="OE21" s="412" t="str">
        <f t="shared" si="74"/>
        <v/>
      </c>
      <c r="OF21" s="412" t="str">
        <f t="shared" si="74"/>
        <v/>
      </c>
      <c r="OG21" s="413" t="str">
        <f t="shared" si="74"/>
        <v/>
      </c>
    </row>
    <row r="22" spans="1:397" ht="15" customHeight="1">
      <c r="B22" s="66"/>
      <c r="D22" s="786"/>
      <c r="E22" s="219">
        <f>'Step 1. Enter overall info'!I32</f>
        <v>0</v>
      </c>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4"/>
      <c r="BC22" s="668"/>
      <c r="BD22" s="61"/>
      <c r="BE22" s="61"/>
      <c r="BF22" s="88"/>
      <c r="BG22" s="232"/>
      <c r="BH22" s="61"/>
      <c r="BI22" s="61"/>
      <c r="BJ22" s="4"/>
      <c r="BL22" s="84" t="str">
        <f t="shared" si="8"/>
        <v/>
      </c>
      <c r="BM22" s="260">
        <f t="shared" si="9"/>
        <v>0</v>
      </c>
      <c r="BN22" s="534">
        <f t="shared" si="10"/>
        <v>0</v>
      </c>
      <c r="BO22" s="274" t="str">
        <f t="shared" ref="BO22:BO30" si="75">IF(ISBLANK(BC82),"",BC82)</f>
        <v/>
      </c>
      <c r="BP22" s="670">
        <f t="shared" si="11"/>
        <v>0</v>
      </c>
      <c r="BQ22" s="527">
        <f t="shared" si="12"/>
        <v>0</v>
      </c>
      <c r="BR22" s="527">
        <f t="shared" si="13"/>
        <v>0</v>
      </c>
      <c r="BS22" s="535">
        <f t="shared" ref="BS22:BS30" si="76">BR82</f>
        <v>0</v>
      </c>
      <c r="BT22" s="263" t="str">
        <f t="shared" si="14"/>
        <v/>
      </c>
      <c r="BU22" s="263" t="str">
        <f>IF(BQ22=1, IF(ISBLANK(#REF!),message_complete,""),"")</f>
        <v/>
      </c>
      <c r="BV22" s="263" t="str">
        <f t="shared" si="15"/>
        <v/>
      </c>
      <c r="BW22" s="263" t="str">
        <f t="shared" si="16"/>
        <v/>
      </c>
      <c r="BX22" s="261"/>
      <c r="BY22" s="328" t="str">
        <f t="shared" si="17"/>
        <v/>
      </c>
      <c r="BZ22" s="269" t="str">
        <f t="shared" si="18"/>
        <v/>
      </c>
      <c r="CA22" s="269" t="str">
        <f t="shared" si="19"/>
        <v/>
      </c>
      <c r="CB22" s="269" t="str">
        <f t="shared" si="20"/>
        <v/>
      </c>
      <c r="CC22" s="269" t="str">
        <f t="shared" si="21"/>
        <v/>
      </c>
      <c r="CD22" s="269" t="str">
        <f t="shared" si="22"/>
        <v/>
      </c>
      <c r="CE22" s="269" t="str">
        <f t="shared" si="23"/>
        <v/>
      </c>
      <c r="CF22" s="269" t="str">
        <f t="shared" si="24"/>
        <v/>
      </c>
      <c r="CG22" s="269" t="str">
        <f t="shared" si="25"/>
        <v/>
      </c>
      <c r="CH22" s="269" t="str">
        <f t="shared" si="26"/>
        <v/>
      </c>
      <c r="CI22" s="269" t="str">
        <f t="shared" si="27"/>
        <v/>
      </c>
      <c r="CJ22" s="329" t="str">
        <f t="shared" si="28"/>
        <v/>
      </c>
      <c r="CL22" s="423" t="str">
        <f t="shared" ref="CL22:CL85" si="77">IF(OR(CW22=0, LEN(CW22)=0), "",ROUND(CG22,10))</f>
        <v/>
      </c>
      <c r="CM22" s="419" t="str">
        <f t="shared" ref="CM22:CM85" si="78">IF(OR(CS22=0, LEN(CS22)=0), "",ROUND(BY22,10))</f>
        <v/>
      </c>
      <c r="CN22" s="419" t="str">
        <f t="shared" ref="CN22:CN85" si="79">IF(OR(CX22=0, LEN(CX22)=0), "",ROUND(CI22,10))</f>
        <v/>
      </c>
      <c r="CO22" s="419" t="str">
        <f t="shared" ref="CO22:CO85" si="80">IF(OR(CT22=0, LEN(CT22)=0), "",ROUND(CA22,10))</f>
        <v/>
      </c>
      <c r="CP22" s="419" t="str">
        <f t="shared" ref="CP22:CP85" si="81">IF(OR(CU22=0, LEN(CU22)=0), "",ROUND(CC22,10))</f>
        <v/>
      </c>
      <c r="CQ22" s="424" t="str">
        <f t="shared" ref="CQ22:CQ85" si="82">IF(OR(CV22=0, LEN(CV22)=0), "",ROUND(CE22,10))</f>
        <v/>
      </c>
      <c r="CR22" s="121" t="str">
        <f t="shared" si="29"/>
        <v/>
      </c>
      <c r="CS22" s="283" t="str">
        <f t="shared" si="30"/>
        <v/>
      </c>
      <c r="CT22" s="264" t="str">
        <f t="shared" si="31"/>
        <v/>
      </c>
      <c r="CU22" s="264" t="str">
        <f t="shared" si="32"/>
        <v/>
      </c>
      <c r="CV22" s="264" t="str">
        <f t="shared" si="33"/>
        <v/>
      </c>
      <c r="CW22" s="264" t="str">
        <f t="shared" si="34"/>
        <v/>
      </c>
      <c r="CX22" s="284" t="str">
        <f t="shared" si="35"/>
        <v/>
      </c>
      <c r="CY22" s="263">
        <f t="shared" ref="CY22:CY85" si="83">SUM(CS22:CX22)</f>
        <v>0</v>
      </c>
      <c r="CZ22" s="263"/>
      <c r="DA22" s="291">
        <f t="shared" si="36"/>
        <v>0</v>
      </c>
      <c r="DB22" s="265">
        <f t="shared" si="36"/>
        <v>0</v>
      </c>
      <c r="DC22" s="265">
        <f t="shared" si="36"/>
        <v>0</v>
      </c>
      <c r="DD22" s="265">
        <f t="shared" si="36"/>
        <v>0</v>
      </c>
      <c r="DE22" s="265">
        <f t="shared" si="36"/>
        <v>0</v>
      </c>
      <c r="DF22" s="265">
        <f t="shared" si="36"/>
        <v>0</v>
      </c>
      <c r="DG22" s="265">
        <f t="shared" si="36"/>
        <v>0</v>
      </c>
      <c r="DH22" s="265">
        <f t="shared" si="36"/>
        <v>0</v>
      </c>
      <c r="DI22" s="265">
        <f t="shared" si="36"/>
        <v>0</v>
      </c>
      <c r="DJ22" s="265">
        <f t="shared" si="36"/>
        <v>0</v>
      </c>
      <c r="DK22" s="265">
        <f t="shared" si="37"/>
        <v>0</v>
      </c>
      <c r="DL22" s="265">
        <f t="shared" si="37"/>
        <v>0</v>
      </c>
      <c r="DM22" s="265">
        <f t="shared" si="37"/>
        <v>0</v>
      </c>
      <c r="DN22" s="265">
        <f t="shared" si="37"/>
        <v>0</v>
      </c>
      <c r="DO22" s="265">
        <f t="shared" si="37"/>
        <v>0</v>
      </c>
      <c r="DP22" s="265">
        <f t="shared" si="37"/>
        <v>0</v>
      </c>
      <c r="DQ22" s="265">
        <f t="shared" si="37"/>
        <v>0</v>
      </c>
      <c r="DR22" s="265">
        <f t="shared" si="37"/>
        <v>0</v>
      </c>
      <c r="DS22" s="265">
        <f t="shared" si="37"/>
        <v>0</v>
      </c>
      <c r="DT22" s="265">
        <f t="shared" si="37"/>
        <v>0</v>
      </c>
      <c r="DU22" s="292">
        <f t="shared" si="37"/>
        <v>0</v>
      </c>
      <c r="DV22" s="291">
        <f t="shared" si="38"/>
        <v>0</v>
      </c>
      <c r="DW22" s="265">
        <f t="shared" si="38"/>
        <v>0</v>
      </c>
      <c r="DX22" s="265">
        <f t="shared" si="38"/>
        <v>0</v>
      </c>
      <c r="DY22" s="265">
        <f t="shared" si="38"/>
        <v>0</v>
      </c>
      <c r="DZ22" s="265">
        <f t="shared" si="38"/>
        <v>0</v>
      </c>
      <c r="EA22" s="265">
        <f t="shared" si="38"/>
        <v>0</v>
      </c>
      <c r="EB22" s="265">
        <f t="shared" si="38"/>
        <v>0</v>
      </c>
      <c r="EC22" s="265">
        <f t="shared" si="38"/>
        <v>0</v>
      </c>
      <c r="ED22" s="265">
        <f t="shared" si="38"/>
        <v>0</v>
      </c>
      <c r="EE22" s="265">
        <f t="shared" si="38"/>
        <v>0</v>
      </c>
      <c r="EF22" s="265">
        <f t="shared" si="39"/>
        <v>0</v>
      </c>
      <c r="EG22" s="265">
        <f t="shared" si="39"/>
        <v>0</v>
      </c>
      <c r="EH22" s="265">
        <f t="shared" si="39"/>
        <v>0</v>
      </c>
      <c r="EI22" s="265">
        <f t="shared" si="39"/>
        <v>0</v>
      </c>
      <c r="EJ22" s="265">
        <f t="shared" si="39"/>
        <v>0</v>
      </c>
      <c r="EK22" s="265">
        <f t="shared" si="39"/>
        <v>0</v>
      </c>
      <c r="EL22" s="265">
        <f t="shared" si="39"/>
        <v>0</v>
      </c>
      <c r="EM22" s="265">
        <f t="shared" si="39"/>
        <v>0</v>
      </c>
      <c r="EN22" s="265">
        <f t="shared" si="39"/>
        <v>0</v>
      </c>
      <c r="EO22" s="265">
        <f t="shared" si="39"/>
        <v>0</v>
      </c>
      <c r="EP22" s="265">
        <f t="shared" si="39"/>
        <v>0</v>
      </c>
      <c r="EQ22" s="414">
        <f t="shared" si="40"/>
        <v>0</v>
      </c>
      <c r="ER22" s="265">
        <f t="shared" si="40"/>
        <v>0</v>
      </c>
      <c r="ES22" s="265">
        <f t="shared" si="40"/>
        <v>0</v>
      </c>
      <c r="ET22" s="265">
        <f t="shared" si="40"/>
        <v>0</v>
      </c>
      <c r="EU22" s="265">
        <f t="shared" si="40"/>
        <v>0</v>
      </c>
      <c r="EV22" s="265">
        <f t="shared" si="40"/>
        <v>0</v>
      </c>
      <c r="EW22" s="265">
        <f t="shared" si="40"/>
        <v>0</v>
      </c>
      <c r="EX22" s="265">
        <f t="shared" si="40"/>
        <v>0</v>
      </c>
      <c r="EY22" s="265">
        <f t="shared" si="40"/>
        <v>0</v>
      </c>
      <c r="EZ22" s="265">
        <f t="shared" si="40"/>
        <v>0</v>
      </c>
      <c r="FA22" s="265">
        <f t="shared" si="41"/>
        <v>0</v>
      </c>
      <c r="FB22" s="265">
        <f t="shared" si="41"/>
        <v>0</v>
      </c>
      <c r="FC22" s="265">
        <f t="shared" si="41"/>
        <v>0</v>
      </c>
      <c r="FD22" s="265">
        <f t="shared" si="41"/>
        <v>0</v>
      </c>
      <c r="FE22" s="265">
        <f t="shared" si="41"/>
        <v>0</v>
      </c>
      <c r="FF22" s="265">
        <f t="shared" si="41"/>
        <v>0</v>
      </c>
      <c r="FG22" s="265">
        <f t="shared" si="41"/>
        <v>0</v>
      </c>
      <c r="FH22" s="265">
        <f t="shared" si="41"/>
        <v>0</v>
      </c>
      <c r="FI22" s="265">
        <f t="shared" si="41"/>
        <v>0</v>
      </c>
      <c r="FJ22" s="265">
        <f t="shared" si="41"/>
        <v>0</v>
      </c>
      <c r="FK22" s="415">
        <f t="shared" si="41"/>
        <v>0</v>
      </c>
      <c r="FL22" s="265">
        <f t="shared" si="42"/>
        <v>0</v>
      </c>
      <c r="FM22" s="265">
        <f t="shared" si="42"/>
        <v>0</v>
      </c>
      <c r="FN22" s="265">
        <f t="shared" si="42"/>
        <v>0</v>
      </c>
      <c r="FO22" s="265">
        <f t="shared" si="42"/>
        <v>0</v>
      </c>
      <c r="FP22" s="265">
        <f t="shared" si="42"/>
        <v>0</v>
      </c>
      <c r="FQ22" s="265">
        <f t="shared" si="42"/>
        <v>0</v>
      </c>
      <c r="FR22" s="265">
        <f t="shared" si="42"/>
        <v>0</v>
      </c>
      <c r="FS22" s="265">
        <f t="shared" si="42"/>
        <v>0</v>
      </c>
      <c r="FT22" s="265">
        <f t="shared" si="42"/>
        <v>0</v>
      </c>
      <c r="FU22" s="265">
        <f t="shared" si="42"/>
        <v>0</v>
      </c>
      <c r="FV22" s="265">
        <f t="shared" si="43"/>
        <v>0</v>
      </c>
      <c r="FW22" s="265">
        <f t="shared" si="43"/>
        <v>0</v>
      </c>
      <c r="FX22" s="265">
        <f t="shared" si="43"/>
        <v>0</v>
      </c>
      <c r="FY22" s="265">
        <f t="shared" si="43"/>
        <v>0</v>
      </c>
      <c r="FZ22" s="265">
        <f t="shared" si="43"/>
        <v>0</v>
      </c>
      <c r="GA22" s="265">
        <f t="shared" si="43"/>
        <v>0</v>
      </c>
      <c r="GB22" s="265">
        <f t="shared" si="43"/>
        <v>0</v>
      </c>
      <c r="GC22" s="265">
        <f t="shared" si="43"/>
        <v>0</v>
      </c>
      <c r="GD22" s="265">
        <f t="shared" si="43"/>
        <v>0</v>
      </c>
      <c r="GE22" s="265">
        <f t="shared" si="43"/>
        <v>0</v>
      </c>
      <c r="GF22" s="265">
        <f t="shared" si="43"/>
        <v>0</v>
      </c>
      <c r="GG22" s="345">
        <f t="shared" ref="GG22:GV31" si="84">FL32</f>
        <v>0</v>
      </c>
      <c r="GH22" s="346">
        <f t="shared" si="44"/>
        <v>0</v>
      </c>
      <c r="GI22" s="346">
        <f t="shared" si="44"/>
        <v>0</v>
      </c>
      <c r="GJ22" s="346">
        <f t="shared" si="44"/>
        <v>0</v>
      </c>
      <c r="GK22" s="346">
        <f t="shared" si="44"/>
        <v>0</v>
      </c>
      <c r="GL22" s="346">
        <f t="shared" si="44"/>
        <v>0</v>
      </c>
      <c r="GM22" s="346">
        <f t="shared" si="44"/>
        <v>0</v>
      </c>
      <c r="GN22" s="346">
        <f t="shared" si="44"/>
        <v>0</v>
      </c>
      <c r="GO22" s="346">
        <f t="shared" si="44"/>
        <v>0</v>
      </c>
      <c r="GP22" s="346">
        <f t="shared" si="44"/>
        <v>0</v>
      </c>
      <c r="GQ22" s="346">
        <f t="shared" si="44"/>
        <v>0</v>
      </c>
      <c r="GR22" s="346">
        <f t="shared" si="44"/>
        <v>0</v>
      </c>
      <c r="GS22" s="346">
        <f t="shared" si="44"/>
        <v>0</v>
      </c>
      <c r="GT22" s="346">
        <f t="shared" si="44"/>
        <v>0</v>
      </c>
      <c r="GU22" s="346">
        <f t="shared" si="44"/>
        <v>0</v>
      </c>
      <c r="GV22" s="346">
        <f t="shared" si="44"/>
        <v>0</v>
      </c>
      <c r="GW22" s="346">
        <f t="shared" si="44"/>
        <v>0</v>
      </c>
      <c r="GX22" s="346">
        <f t="shared" si="44"/>
        <v>0</v>
      </c>
      <c r="GY22" s="346">
        <f t="shared" si="44"/>
        <v>0</v>
      </c>
      <c r="GZ22" s="346">
        <f t="shared" si="44"/>
        <v>0</v>
      </c>
      <c r="HA22" s="346">
        <f t="shared" si="44"/>
        <v>0</v>
      </c>
      <c r="HB22" s="336">
        <f t="shared" si="45"/>
        <v>0</v>
      </c>
      <c r="HC22" s="337">
        <f t="shared" ref="HC22:HC31" si="85">ER22*$BR22 +FM22*$BS22</f>
        <v>0</v>
      </c>
      <c r="HD22" s="337">
        <f t="shared" ref="HD22:HD31" si="86">ES22*$BR22 +FN22*$BS22</f>
        <v>0</v>
      </c>
      <c r="HE22" s="337">
        <f t="shared" ref="HE22:HE31" si="87">ET22*$BR22 +FO22*$BS22</f>
        <v>0</v>
      </c>
      <c r="HF22" s="337">
        <f t="shared" ref="HF22:HF31" si="88">EU22*$BR22 +FP22*$BS22</f>
        <v>0</v>
      </c>
      <c r="HG22" s="337">
        <f t="shared" ref="HG22:HG31" si="89">EV22*$BR22 +FQ22*$BS22</f>
        <v>0</v>
      </c>
      <c r="HH22" s="337">
        <f t="shared" ref="HH22:HH31" si="90">EW22*$BR22 +FR22*$BS22</f>
        <v>0</v>
      </c>
      <c r="HI22" s="337">
        <f t="shared" ref="HI22:HI31" si="91">EX22*$BR22 +FS22*$BS22</f>
        <v>0</v>
      </c>
      <c r="HJ22" s="337">
        <f t="shared" ref="HJ22:HJ31" si="92">EY22*$BR22 +FT22*$BS22</f>
        <v>0</v>
      </c>
      <c r="HK22" s="337">
        <f t="shared" ref="HK22:HK31" si="93">EZ22*$BR22 +FU22*$BS22</f>
        <v>0</v>
      </c>
      <c r="HL22" s="337">
        <f t="shared" ref="HL22:HL31" si="94">FA22*$BR22 +FV22*$BS22</f>
        <v>0</v>
      </c>
      <c r="HM22" s="337">
        <f t="shared" ref="HM22:HM31" si="95">FB22*$BR22 +FW22*$BS22</f>
        <v>0</v>
      </c>
      <c r="HN22" s="337">
        <f t="shared" ref="HN22:HN31" si="96">FC22*$BR22 +FX22*$BS22</f>
        <v>0</v>
      </c>
      <c r="HO22" s="337">
        <f t="shared" ref="HO22:HO31" si="97">FD22*$BR22 +FY22*$BS22</f>
        <v>0</v>
      </c>
      <c r="HP22" s="337">
        <f t="shared" ref="HP22:HP31" si="98">FE22*$BR22 +FZ22*$BS22</f>
        <v>0</v>
      </c>
      <c r="HQ22" s="337">
        <f t="shared" ref="HQ22:HQ31" si="99">FF22*$BR22 +GA22*$BS22</f>
        <v>0</v>
      </c>
      <c r="HR22" s="337">
        <f t="shared" ref="HR22:HR31" si="100">FG22*$BR22 +GB22*$BS22</f>
        <v>0</v>
      </c>
      <c r="HS22" s="337">
        <f t="shared" ref="HS22:HS31" si="101">FH22*$BR22 +GC22*$BS22</f>
        <v>0</v>
      </c>
      <c r="HT22" s="337">
        <f t="shared" ref="HT22:HT31" si="102">FI22*$BR22 +GD22*$BS22</f>
        <v>0</v>
      </c>
      <c r="HU22" s="337">
        <f t="shared" ref="HU22:HU31" si="103">FJ22*$BR22 +GE22*$BS22</f>
        <v>0</v>
      </c>
      <c r="HV22" s="338">
        <f t="shared" ref="HV22:HV31" si="104">FK22*$BR22 +GF22*$BS22</f>
        <v>0</v>
      </c>
      <c r="HW22" s="264" t="str">
        <f t="shared" si="47"/>
        <v/>
      </c>
      <c r="HX22" s="264" t="str">
        <f t="shared" si="48"/>
        <v/>
      </c>
      <c r="HY22" s="264" t="str">
        <f t="shared" si="49"/>
        <v/>
      </c>
      <c r="HZ22" s="264" t="str">
        <f t="shared" si="50"/>
        <v/>
      </c>
      <c r="IA22" s="264" t="str">
        <f t="shared" si="51"/>
        <v/>
      </c>
      <c r="IB22" s="264" t="str">
        <f t="shared" si="52"/>
        <v/>
      </c>
      <c r="IC22" s="264" t="str">
        <f t="shared" si="53"/>
        <v/>
      </c>
      <c r="ID22" s="264" t="str">
        <f t="shared" si="54"/>
        <v/>
      </c>
      <c r="IE22" s="264" t="str">
        <f t="shared" si="55"/>
        <v/>
      </c>
      <c r="IF22" s="264" t="str">
        <f t="shared" si="56"/>
        <v/>
      </c>
      <c r="IG22" s="264" t="str">
        <f t="shared" si="57"/>
        <v/>
      </c>
      <c r="IH22" s="264" t="str">
        <f t="shared" si="58"/>
        <v/>
      </c>
      <c r="II22" s="264" t="str">
        <f t="shared" si="59"/>
        <v/>
      </c>
      <c r="IJ22" s="264" t="str">
        <f t="shared" si="60"/>
        <v/>
      </c>
      <c r="IK22" s="264" t="str">
        <f t="shared" si="61"/>
        <v/>
      </c>
      <c r="IL22" s="264" t="str">
        <f t="shared" si="62"/>
        <v/>
      </c>
      <c r="IM22" s="264" t="str">
        <f t="shared" si="63"/>
        <v/>
      </c>
      <c r="IN22" s="264" t="str">
        <f t="shared" si="64"/>
        <v/>
      </c>
      <c r="IO22" s="264" t="str">
        <f t="shared" si="65"/>
        <v/>
      </c>
      <c r="IP22" s="264" t="str">
        <f t="shared" si="66"/>
        <v/>
      </c>
      <c r="IQ22" s="284" t="str">
        <f t="shared" si="67"/>
        <v/>
      </c>
      <c r="IR22" s="265">
        <f t="shared" ref="IR22:IR85" si="105">SUMIF(EQ$19:FK$19, "*:*", EQ22:FK22)+SUMIF(GG$19:HA$19, "*:*", GG22:HA22)</f>
        <v>0</v>
      </c>
      <c r="IS22" s="266">
        <f t="shared" si="68"/>
        <v>48</v>
      </c>
      <c r="IT22" s="266">
        <f t="shared" ref="IT22:IT84" si="106">COUNTIF($F22:$BA22,$V$10)</f>
        <v>0</v>
      </c>
      <c r="IU22" s="266">
        <f t="shared" si="69"/>
        <v>0</v>
      </c>
      <c r="IV22" s="302">
        <f t="shared" si="70"/>
        <v>0</v>
      </c>
      <c r="IW22" s="266">
        <f t="shared" si="70"/>
        <v>0</v>
      </c>
      <c r="IX22" s="266">
        <f t="shared" si="70"/>
        <v>0</v>
      </c>
      <c r="IY22" s="266">
        <f t="shared" si="70"/>
        <v>0</v>
      </c>
      <c r="IZ22" s="266">
        <f t="shared" si="70"/>
        <v>0</v>
      </c>
      <c r="JA22" s="266">
        <f t="shared" si="70"/>
        <v>0</v>
      </c>
      <c r="JB22" s="266">
        <f t="shared" si="70"/>
        <v>0</v>
      </c>
      <c r="JC22" s="266">
        <f t="shared" si="70"/>
        <v>0</v>
      </c>
      <c r="JD22" s="266">
        <f t="shared" si="70"/>
        <v>0</v>
      </c>
      <c r="JE22" s="266">
        <f t="shared" si="70"/>
        <v>0</v>
      </c>
      <c r="JF22" s="266">
        <f t="shared" si="71"/>
        <v>0</v>
      </c>
      <c r="JG22" s="266">
        <f t="shared" si="71"/>
        <v>0</v>
      </c>
      <c r="JH22" s="266">
        <f t="shared" si="71"/>
        <v>0</v>
      </c>
      <c r="JI22" s="266">
        <f t="shared" si="71"/>
        <v>0</v>
      </c>
      <c r="JJ22" s="266">
        <f t="shared" si="71"/>
        <v>0</v>
      </c>
      <c r="JK22" s="266">
        <f t="shared" si="71"/>
        <v>0</v>
      </c>
      <c r="JL22" s="266">
        <f t="shared" si="71"/>
        <v>0</v>
      </c>
      <c r="JM22" s="266">
        <f t="shared" si="71"/>
        <v>0</v>
      </c>
      <c r="JN22" s="266">
        <f t="shared" si="71"/>
        <v>0</v>
      </c>
      <c r="JO22" s="266">
        <f t="shared" si="71"/>
        <v>0</v>
      </c>
      <c r="JP22" s="266">
        <f t="shared" si="71"/>
        <v>0</v>
      </c>
      <c r="JQ22" s="291">
        <f t="shared" si="72"/>
        <v>0</v>
      </c>
      <c r="JR22" s="265">
        <f t="shared" si="72"/>
        <v>0</v>
      </c>
      <c r="JS22" s="265">
        <f t="shared" si="72"/>
        <v>0</v>
      </c>
      <c r="JT22" s="265">
        <f t="shared" si="72"/>
        <v>0</v>
      </c>
      <c r="JU22" s="265">
        <f t="shared" si="72"/>
        <v>0</v>
      </c>
      <c r="JV22" s="265">
        <f t="shared" si="72"/>
        <v>0</v>
      </c>
      <c r="JW22" s="265">
        <f t="shared" si="72"/>
        <v>0</v>
      </c>
      <c r="JX22" s="265">
        <f t="shared" si="72"/>
        <v>0</v>
      </c>
      <c r="JY22" s="265">
        <f t="shared" si="72"/>
        <v>0</v>
      </c>
      <c r="JZ22" s="265">
        <f t="shared" si="72"/>
        <v>0</v>
      </c>
      <c r="KA22" s="265">
        <f t="shared" si="73"/>
        <v>0</v>
      </c>
      <c r="KB22" s="265">
        <f t="shared" si="73"/>
        <v>0</v>
      </c>
      <c r="KC22" s="265">
        <f t="shared" si="73"/>
        <v>0</v>
      </c>
      <c r="KD22" s="265">
        <f t="shared" si="73"/>
        <v>0</v>
      </c>
      <c r="KE22" s="265">
        <f t="shared" si="73"/>
        <v>0</v>
      </c>
      <c r="KF22" s="265">
        <f t="shared" si="73"/>
        <v>0</v>
      </c>
      <c r="KG22" s="265">
        <f t="shared" si="73"/>
        <v>0</v>
      </c>
      <c r="KH22" s="265">
        <f t="shared" si="73"/>
        <v>0</v>
      </c>
      <c r="KI22" s="265">
        <f t="shared" si="73"/>
        <v>0</v>
      </c>
      <c r="KJ22" s="265">
        <f t="shared" si="73"/>
        <v>0</v>
      </c>
      <c r="KK22" s="292">
        <f t="shared" si="73"/>
        <v>0</v>
      </c>
      <c r="KL22" s="279">
        <f t="shared" ref="KL22:KL85" si="107">SUM(DA22:GF22,IS22:KK22)</f>
        <v>48</v>
      </c>
      <c r="KN22" s="262" t="str">
        <f t="shared" ref="KN22:KN30" si="108">$D$21</f>
        <v>Mon</v>
      </c>
      <c r="KO22" s="405" t="str">
        <f>IF(OR(F22=Dropdown_list!$AA$20,F22=Dropdown_list!$AA$21,ISBLANK(F22)), "", LEFT(F22,FIND(":",F22)-1)/RIGHT(F22,LEN(F22)-(FIND(":",F22))))</f>
        <v/>
      </c>
      <c r="KP22" s="406" t="str">
        <f>IF(OR(G22=Dropdown_list!$AA$20,G22=Dropdown_list!$AA$21,ISBLANK(G22)), "", LEFT(G22,FIND(":",G22)-1)/RIGHT(G22,LEN(G22)-(FIND(":",G22))))</f>
        <v/>
      </c>
      <c r="KQ22" s="406" t="str">
        <f>IF(OR(H22=Dropdown_list!$AA$20,H22=Dropdown_list!$AA$21,ISBLANK(H22)), "", LEFT(H22,FIND(":",H22)-1)/RIGHT(H22,LEN(H22)-(FIND(":",H22))))</f>
        <v/>
      </c>
      <c r="KR22" s="406" t="str">
        <f>IF(OR(I22=Dropdown_list!$AA$20,I22=Dropdown_list!$AA$21,ISBLANK(I22)), "", LEFT(I22,FIND(":",I22)-1)/RIGHT(I22,LEN(I22)-(FIND(":",I22))))</f>
        <v/>
      </c>
      <c r="KS22" s="406" t="str">
        <f>IF(OR(J22=Dropdown_list!$AA$20,J22=Dropdown_list!$AA$21,ISBLANK(J22)), "", LEFT(J22,FIND(":",J22)-1)/RIGHT(J22,LEN(J22)-(FIND(":",J22))))</f>
        <v/>
      </c>
      <c r="KT22" s="406" t="str">
        <f>IF(OR(K22=Dropdown_list!$AA$20,K22=Dropdown_list!$AA$21,ISBLANK(K22)), "", LEFT(K22,FIND(":",K22)-1)/RIGHT(K22,LEN(K22)-(FIND(":",K22))))</f>
        <v/>
      </c>
      <c r="KU22" s="406" t="str">
        <f>IF(OR(L22=Dropdown_list!$AA$20,L22=Dropdown_list!$AA$21,ISBLANK(L22)), "", LEFT(L22,FIND(":",L22)-1)/RIGHT(L22,LEN(L22)-(FIND(":",L22))))</f>
        <v/>
      </c>
      <c r="KV22" s="406" t="str">
        <f>IF(OR(M22=Dropdown_list!$AA$20,M22=Dropdown_list!$AA$21,ISBLANK(M22)), "", LEFT(M22,FIND(":",M22)-1)/RIGHT(M22,LEN(M22)-(FIND(":",M22))))</f>
        <v/>
      </c>
      <c r="KW22" s="406" t="str">
        <f>IF(OR(N22=Dropdown_list!$AA$20,N22=Dropdown_list!$AA$21,ISBLANK(N22)), "", LEFT(N22,FIND(":",N22)-1)/RIGHT(N22,LEN(N22)-(FIND(":",N22))))</f>
        <v/>
      </c>
      <c r="KX22" s="406" t="str">
        <f>IF(OR(O22=Dropdown_list!$AA$20,O22=Dropdown_list!$AA$21,ISBLANK(O22)), "", LEFT(O22,FIND(":",O22)-1)/RIGHT(O22,LEN(O22)-(FIND(":",O22))))</f>
        <v/>
      </c>
      <c r="KY22" s="406" t="str">
        <f>IF(OR(P22=Dropdown_list!$AA$20,P22=Dropdown_list!$AA$21,ISBLANK(P22)), "", LEFT(P22,FIND(":",P22)-1)/RIGHT(P22,LEN(P22)-(FIND(":",P22))))</f>
        <v/>
      </c>
      <c r="KZ22" s="406" t="str">
        <f>IF(OR(Q22=Dropdown_list!$AA$20,Q22=Dropdown_list!$AA$21,ISBLANK(Q22)), "", LEFT(Q22,FIND(":",Q22)-1)/RIGHT(Q22,LEN(Q22)-(FIND(":",Q22))))</f>
        <v/>
      </c>
      <c r="LA22" s="406" t="str">
        <f>IF(OR(R22=Dropdown_list!$AA$20,R22=Dropdown_list!$AA$21,ISBLANK(R22)), "", LEFT(R22,FIND(":",R22)-1)/RIGHT(R22,LEN(R22)-(FIND(":",R22))))</f>
        <v/>
      </c>
      <c r="LB22" s="406" t="str">
        <f>IF(OR(S22=Dropdown_list!$AA$20,S22=Dropdown_list!$AA$21,ISBLANK(S22)), "", LEFT(S22,FIND(":",S22)-1)/RIGHT(S22,LEN(S22)-(FIND(":",S22))))</f>
        <v/>
      </c>
      <c r="LC22" s="406" t="str">
        <f>IF(OR(T22=Dropdown_list!$AA$20,T22=Dropdown_list!$AA$21,ISBLANK(T22)), "", LEFT(T22,FIND(":",T22)-1)/RIGHT(T22,LEN(T22)-(FIND(":",T22))))</f>
        <v/>
      </c>
      <c r="LD22" s="406" t="str">
        <f>IF(OR(U22=Dropdown_list!$AA$20,U22=Dropdown_list!$AA$21,ISBLANK(U22)), "", LEFT(U22,FIND(":",U22)-1)/RIGHT(U22,LEN(U22)-(FIND(":",U22))))</f>
        <v/>
      </c>
      <c r="LE22" s="406" t="str">
        <f>IF(OR(V22=Dropdown_list!$AA$20,V22=Dropdown_list!$AA$21,ISBLANK(V22)), "", LEFT(V22,FIND(":",V22)-1)/RIGHT(V22,LEN(V22)-(FIND(":",V22))))</f>
        <v/>
      </c>
      <c r="LF22" s="406" t="str">
        <f>IF(OR(W22=Dropdown_list!$AA$20,W22=Dropdown_list!$AA$21,ISBLANK(W22)), "", LEFT(W22,FIND(":",W22)-1)/RIGHT(W22,LEN(W22)-(FIND(":",W22))))</f>
        <v/>
      </c>
      <c r="LG22" s="406" t="str">
        <f>IF(OR(X22=Dropdown_list!$AA$20,X22=Dropdown_list!$AA$21,ISBLANK(X22)), "", LEFT(X22,FIND(":",X22)-1)/RIGHT(X22,LEN(X22)-(FIND(":",X22))))</f>
        <v/>
      </c>
      <c r="LH22" s="406" t="str">
        <f>IF(OR(Y22=Dropdown_list!$AA$20,Y22=Dropdown_list!$AA$21,ISBLANK(Y22)), "", LEFT(Y22,FIND(":",Y22)-1)/RIGHT(Y22,LEN(Y22)-(FIND(":",Y22))))</f>
        <v/>
      </c>
      <c r="LI22" s="406" t="str">
        <f>IF(OR(Z22=Dropdown_list!$AA$20,Z22=Dropdown_list!$AA$21,ISBLANK(Z22)), "", LEFT(Z22,FIND(":",Z22)-1)/RIGHT(Z22,LEN(Z22)-(FIND(":",Z22))))</f>
        <v/>
      </c>
      <c r="LJ22" s="406" t="str">
        <f>IF(OR(AA22=Dropdown_list!$AA$20,AA22=Dropdown_list!$AA$21,ISBLANK(AA22)), "", LEFT(AA22,FIND(":",AA22)-1)/RIGHT(AA22,LEN(AA22)-(FIND(":",AA22))))</f>
        <v/>
      </c>
      <c r="LK22" s="406" t="str">
        <f>IF(OR(AB22=Dropdown_list!$AA$20,AB22=Dropdown_list!$AA$21,ISBLANK(AB22)), "", LEFT(AB22,FIND(":",AB22)-1)/RIGHT(AB22,LEN(AB22)-(FIND(":",AB22))))</f>
        <v/>
      </c>
      <c r="LL22" s="406" t="str">
        <f>IF(OR(AC22=Dropdown_list!$AA$20,AC22=Dropdown_list!$AA$21,ISBLANK(AC22)), "", LEFT(AC22,FIND(":",AC22)-1)/RIGHT(AC22,LEN(AC22)-(FIND(":",AC22))))</f>
        <v/>
      </c>
      <c r="LM22" s="406" t="str">
        <f>IF(OR(AD22=Dropdown_list!$AA$20,AD22=Dropdown_list!$AA$21,ISBLANK(AD22)), "", LEFT(AD22,FIND(":",AD22)-1)/RIGHT(AD22,LEN(AD22)-(FIND(":",AD22))))</f>
        <v/>
      </c>
      <c r="LN22" s="406" t="str">
        <f>IF(OR(AE22=Dropdown_list!$AA$20,AE22=Dropdown_list!$AA$21,ISBLANK(AE22)), "", LEFT(AE22,FIND(":",AE22)-1)/RIGHT(AE22,LEN(AE22)-(FIND(":",AE22))))</f>
        <v/>
      </c>
      <c r="LO22" s="406" t="str">
        <f>IF(OR(AF22=Dropdown_list!$AA$20,AF22=Dropdown_list!$AA$21,ISBLANK(AF22)), "", LEFT(AF22,FIND(":",AF22)-1)/RIGHT(AF22,LEN(AF22)-(FIND(":",AF22))))</f>
        <v/>
      </c>
      <c r="LP22" s="406" t="str">
        <f>IF(OR(AG22=Dropdown_list!$AA$20,AG22=Dropdown_list!$AA$21,ISBLANK(AG22)), "", LEFT(AG22,FIND(":",AG22)-1)/RIGHT(AG22,LEN(AG22)-(FIND(":",AG22))))</f>
        <v/>
      </c>
      <c r="LQ22" s="406" t="str">
        <f>IF(OR(AH22=Dropdown_list!$AA$20,AH22=Dropdown_list!$AA$21,ISBLANK(AH22)), "", LEFT(AH22,FIND(":",AH22)-1)/RIGHT(AH22,LEN(AH22)-(FIND(":",AH22))))</f>
        <v/>
      </c>
      <c r="LR22" s="406" t="str">
        <f>IF(OR(AI22=Dropdown_list!$AA$20,AI22=Dropdown_list!$AA$21,ISBLANK(AI22)), "", LEFT(AI22,FIND(":",AI22)-1)/RIGHT(AI22,LEN(AI22)-(FIND(":",AI22))))</f>
        <v/>
      </c>
      <c r="LS22" s="406" t="str">
        <f>IF(OR(AJ22=Dropdown_list!$AA$20,AJ22=Dropdown_list!$AA$21,ISBLANK(AJ22)), "", LEFT(AJ22,FIND(":",AJ22)-1)/RIGHT(AJ22,LEN(AJ22)-(FIND(":",AJ22))))</f>
        <v/>
      </c>
      <c r="LT22" s="406" t="str">
        <f>IF(OR(AK22=Dropdown_list!$AA$20,AK22=Dropdown_list!$AA$21,ISBLANK(AK22)), "", LEFT(AK22,FIND(":",AK22)-1)/RIGHT(AK22,LEN(AK22)-(FIND(":",AK22))))</f>
        <v/>
      </c>
      <c r="LU22" s="406" t="str">
        <f>IF(OR(AL22=Dropdown_list!$AA$20,AL22=Dropdown_list!$AA$21,ISBLANK(AL22)), "", LEFT(AL22,FIND(":",AL22)-1)/RIGHT(AL22,LEN(AL22)-(FIND(":",AL22))))</f>
        <v/>
      </c>
      <c r="LV22" s="406" t="str">
        <f>IF(OR(AM22=Dropdown_list!$AA$20,AM22=Dropdown_list!$AA$21,ISBLANK(AM22)), "", LEFT(AM22,FIND(":",AM22)-1)/RIGHT(AM22,LEN(AM22)-(FIND(":",AM22))))</f>
        <v/>
      </c>
      <c r="LW22" s="406" t="str">
        <f>IF(OR(AN22=Dropdown_list!$AA$20,AN22=Dropdown_list!$AA$21,ISBLANK(AN22)), "", LEFT(AN22,FIND(":",AN22)-1)/RIGHT(AN22,LEN(AN22)-(FIND(":",AN22))))</f>
        <v/>
      </c>
      <c r="LX22" s="406" t="str">
        <f>IF(OR(AO22=Dropdown_list!$AA$20,AO22=Dropdown_list!$AA$21,ISBLANK(AO22)), "", LEFT(AO22,FIND(":",AO22)-1)/RIGHT(AO22,LEN(AO22)-(FIND(":",AO22))))</f>
        <v/>
      </c>
      <c r="LY22" s="406" t="str">
        <f>IF(OR(AP22=Dropdown_list!$AA$20,AP22=Dropdown_list!$AA$21,ISBLANK(AP22)), "", LEFT(AP22,FIND(":",AP22)-1)/RIGHT(AP22,LEN(AP22)-(FIND(":",AP22))))</f>
        <v/>
      </c>
      <c r="LZ22" s="406" t="str">
        <f>IF(OR(AQ22=Dropdown_list!$AA$20,AQ22=Dropdown_list!$AA$21,ISBLANK(AQ22)), "", LEFT(AQ22,FIND(":",AQ22)-1)/RIGHT(AQ22,LEN(AQ22)-(FIND(":",AQ22))))</f>
        <v/>
      </c>
      <c r="MA22" s="406" t="str">
        <f>IF(OR(AR22=Dropdown_list!$AA$20,AR22=Dropdown_list!$AA$21,ISBLANK(AR22)), "", LEFT(AR22,FIND(":",AR22)-1)/RIGHT(AR22,LEN(AR22)-(FIND(":",AR22))))</f>
        <v/>
      </c>
      <c r="MB22" s="406" t="str">
        <f>IF(OR(AS22=Dropdown_list!$AA$20,AS22=Dropdown_list!$AA$21,ISBLANK(AS22)), "", LEFT(AS22,FIND(":",AS22)-1)/RIGHT(AS22,LEN(AS22)-(FIND(":",AS22))))</f>
        <v/>
      </c>
      <c r="MC22" s="406" t="str">
        <f>IF(OR(AT22=Dropdown_list!$AA$20,AT22=Dropdown_list!$AA$21,ISBLANK(AT22)), "", LEFT(AT22,FIND(":",AT22)-1)/RIGHT(AT22,LEN(AT22)-(FIND(":",AT22))))</f>
        <v/>
      </c>
      <c r="MD22" s="406" t="str">
        <f>IF(OR(AU22=Dropdown_list!$AA$20,AU22=Dropdown_list!$AA$21,ISBLANK(AU22)), "", LEFT(AU22,FIND(":",AU22)-1)/RIGHT(AU22,LEN(AU22)-(FIND(":",AU22))))</f>
        <v/>
      </c>
      <c r="ME22" s="406" t="str">
        <f>IF(OR(AV22=Dropdown_list!$AA$20,AV22=Dropdown_list!$AA$21,ISBLANK(AV22)), "", LEFT(AV22,FIND(":",AV22)-1)/RIGHT(AV22,LEN(AV22)-(FIND(":",AV22))))</f>
        <v/>
      </c>
      <c r="MF22" s="406" t="str">
        <f>IF(OR(AW22=Dropdown_list!$AA$20,AW22=Dropdown_list!$AA$21,ISBLANK(AW22)), "", LEFT(AW22,FIND(":",AW22)-1)/RIGHT(AW22,LEN(AW22)-(FIND(":",AW22))))</f>
        <v/>
      </c>
      <c r="MG22" s="406" t="str">
        <f>IF(OR(AX22=Dropdown_list!$AA$20,AX22=Dropdown_list!$AA$21,ISBLANK(AX22)), "", LEFT(AX22,FIND(":",AX22)-1)/RIGHT(AX22,LEN(AX22)-(FIND(":",AX22))))</f>
        <v/>
      </c>
      <c r="MH22" s="406" t="str">
        <f>IF(OR(AY22=Dropdown_list!$AA$20,AY22=Dropdown_list!$AA$21,ISBLANK(AY22)), "", LEFT(AY22,FIND(":",AY22)-1)/RIGHT(AY22,LEN(AY22)-(FIND(":",AY22))))</f>
        <v/>
      </c>
      <c r="MI22" s="406" t="str">
        <f>IF(OR(AZ22=Dropdown_list!$AA$20,AZ22=Dropdown_list!$AA$21,ISBLANK(AZ22)), "", LEFT(AZ22,FIND(":",AZ22)-1)/RIGHT(AZ22,LEN(AZ22)-(FIND(":",AZ22))))</f>
        <v/>
      </c>
      <c r="MJ22" s="407" t="str">
        <f>IF(OR(BA22=Dropdown_list!$AA$20,BA22=Dropdown_list!$AA$21,ISBLANK(BA22)), "", LEFT(BA22,FIND(":",BA22)-1)/RIGHT(BA22,LEN(BA22)-(FIND(":",BA22))))</f>
        <v/>
      </c>
      <c r="ML22" s="414" t="str">
        <f t="shared" ref="ML22:NA30" si="109">IFERROR(INDEX($CL$18:$CQ$18, ,MATCH(ML$18,$CL22:$CQ22,1)),"")</f>
        <v/>
      </c>
      <c r="MM22" s="265" t="str">
        <f t="shared" si="74"/>
        <v/>
      </c>
      <c r="MN22" s="265" t="str">
        <f t="shared" si="74"/>
        <v/>
      </c>
      <c r="MO22" s="265" t="str">
        <f t="shared" si="74"/>
        <v/>
      </c>
      <c r="MP22" s="265" t="str">
        <f t="shared" si="74"/>
        <v/>
      </c>
      <c r="MQ22" s="265" t="str">
        <f t="shared" si="74"/>
        <v/>
      </c>
      <c r="MR22" s="265" t="str">
        <f t="shared" si="74"/>
        <v/>
      </c>
      <c r="MS22" s="265" t="str">
        <f t="shared" si="74"/>
        <v/>
      </c>
      <c r="MT22" s="265" t="str">
        <f t="shared" si="74"/>
        <v/>
      </c>
      <c r="MU22" s="265" t="str">
        <f t="shared" si="74"/>
        <v/>
      </c>
      <c r="MV22" s="265" t="str">
        <f t="shared" si="74"/>
        <v/>
      </c>
      <c r="MW22" s="265" t="str">
        <f t="shared" si="74"/>
        <v/>
      </c>
      <c r="MX22" s="265" t="str">
        <f t="shared" si="74"/>
        <v/>
      </c>
      <c r="MY22" s="265" t="str">
        <f t="shared" si="74"/>
        <v/>
      </c>
      <c r="MZ22" s="265" t="str">
        <f t="shared" si="74"/>
        <v/>
      </c>
      <c r="NA22" s="265" t="str">
        <f t="shared" si="74"/>
        <v/>
      </c>
      <c r="NB22" s="265" t="str">
        <f t="shared" si="74"/>
        <v/>
      </c>
      <c r="NC22" s="265" t="str">
        <f t="shared" si="74"/>
        <v/>
      </c>
      <c r="ND22" s="265" t="str">
        <f t="shared" si="74"/>
        <v/>
      </c>
      <c r="NE22" s="265" t="str">
        <f t="shared" si="74"/>
        <v/>
      </c>
      <c r="NF22" s="265" t="str">
        <f t="shared" si="74"/>
        <v/>
      </c>
      <c r="NG22" s="265" t="str">
        <f t="shared" si="74"/>
        <v/>
      </c>
      <c r="NH22" s="265" t="str">
        <f t="shared" si="74"/>
        <v/>
      </c>
      <c r="NI22" s="265" t="str">
        <f t="shared" si="74"/>
        <v/>
      </c>
      <c r="NJ22" s="265" t="str">
        <f t="shared" si="74"/>
        <v/>
      </c>
      <c r="NK22" s="265" t="str">
        <f t="shared" si="74"/>
        <v/>
      </c>
      <c r="NL22" s="265" t="str">
        <f t="shared" si="74"/>
        <v/>
      </c>
      <c r="NM22" s="265" t="str">
        <f t="shared" si="74"/>
        <v/>
      </c>
      <c r="NN22" s="265" t="str">
        <f t="shared" si="74"/>
        <v/>
      </c>
      <c r="NO22" s="265" t="str">
        <f t="shared" si="74"/>
        <v/>
      </c>
      <c r="NP22" s="265" t="str">
        <f t="shared" si="74"/>
        <v/>
      </c>
      <c r="NQ22" s="265" t="str">
        <f t="shared" si="74"/>
        <v/>
      </c>
      <c r="NR22" s="265" t="str">
        <f t="shared" si="74"/>
        <v/>
      </c>
      <c r="NS22" s="265" t="str">
        <f t="shared" si="74"/>
        <v/>
      </c>
      <c r="NT22" s="265" t="str">
        <f t="shared" si="74"/>
        <v/>
      </c>
      <c r="NU22" s="265" t="str">
        <f t="shared" si="74"/>
        <v/>
      </c>
      <c r="NV22" s="265" t="str">
        <f t="shared" si="74"/>
        <v/>
      </c>
      <c r="NW22" s="265" t="str">
        <f t="shared" si="74"/>
        <v/>
      </c>
      <c r="NX22" s="265" t="str">
        <f t="shared" si="74"/>
        <v/>
      </c>
      <c r="NY22" s="265" t="str">
        <f t="shared" si="74"/>
        <v/>
      </c>
      <c r="NZ22" s="265" t="str">
        <f>IFERROR(INDEX($CL$18:$CQ$18, ,MATCH(NZ$18,$CL22:$CQ22,1)),"")</f>
        <v/>
      </c>
      <c r="OA22" s="265" t="str">
        <f t="shared" si="74"/>
        <v/>
      </c>
      <c r="OB22" s="265" t="str">
        <f t="shared" si="74"/>
        <v/>
      </c>
      <c r="OC22" s="265" t="str">
        <f t="shared" si="74"/>
        <v/>
      </c>
      <c r="OD22" s="265" t="str">
        <f t="shared" si="74"/>
        <v/>
      </c>
      <c r="OE22" s="265" t="str">
        <f t="shared" si="74"/>
        <v/>
      </c>
      <c r="OF22" s="265" t="str">
        <f t="shared" si="74"/>
        <v/>
      </c>
      <c r="OG22" s="415" t="str">
        <f t="shared" si="74"/>
        <v/>
      </c>
    </row>
    <row r="23" spans="1:397" ht="15" customHeight="1">
      <c r="B23" s="66"/>
      <c r="D23" s="786"/>
      <c r="E23" s="220">
        <f>'Step 1. Enter overall info'!I33</f>
        <v>0</v>
      </c>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4"/>
      <c r="BC23" s="668"/>
      <c r="BD23" s="61"/>
      <c r="BE23" s="61"/>
      <c r="BF23" s="88"/>
      <c r="BG23" s="232"/>
      <c r="BH23" s="61"/>
      <c r="BI23" s="61"/>
      <c r="BJ23" s="4"/>
      <c r="BL23" s="84" t="str">
        <f t="shared" si="8"/>
        <v/>
      </c>
      <c r="BM23" s="260">
        <f t="shared" si="9"/>
        <v>0</v>
      </c>
      <c r="BN23" s="534">
        <f t="shared" si="10"/>
        <v>0</v>
      </c>
      <c r="BO23" s="274" t="str">
        <f t="shared" si="75"/>
        <v/>
      </c>
      <c r="BP23" s="670">
        <f t="shared" si="11"/>
        <v>0</v>
      </c>
      <c r="BQ23" s="527">
        <f t="shared" si="12"/>
        <v>0</v>
      </c>
      <c r="BR23" s="527">
        <f t="shared" si="13"/>
        <v>0</v>
      </c>
      <c r="BS23" s="535">
        <f t="shared" si="76"/>
        <v>0</v>
      </c>
      <c r="BT23" s="263" t="str">
        <f t="shared" si="14"/>
        <v/>
      </c>
      <c r="BU23" s="263" t="str">
        <f>IF(BQ23=1, IF(ISBLANK(#REF!),message_complete,""),"")</f>
        <v/>
      </c>
      <c r="BV23" s="263" t="str">
        <f t="shared" si="15"/>
        <v/>
      </c>
      <c r="BW23" s="263" t="str">
        <f t="shared" si="16"/>
        <v/>
      </c>
      <c r="BX23" s="261"/>
      <c r="BY23" s="328" t="str">
        <f t="shared" si="17"/>
        <v/>
      </c>
      <c r="BZ23" s="269" t="str">
        <f t="shared" si="18"/>
        <v/>
      </c>
      <c r="CA23" s="269" t="str">
        <f t="shared" si="19"/>
        <v/>
      </c>
      <c r="CB23" s="269" t="str">
        <f t="shared" si="20"/>
        <v/>
      </c>
      <c r="CC23" s="269" t="str">
        <f t="shared" si="21"/>
        <v/>
      </c>
      <c r="CD23" s="269" t="str">
        <f t="shared" si="22"/>
        <v/>
      </c>
      <c r="CE23" s="269" t="str">
        <f t="shared" si="23"/>
        <v/>
      </c>
      <c r="CF23" s="269" t="str">
        <f t="shared" si="24"/>
        <v/>
      </c>
      <c r="CG23" s="269" t="str">
        <f t="shared" si="25"/>
        <v/>
      </c>
      <c r="CH23" s="269" t="str">
        <f t="shared" si="26"/>
        <v/>
      </c>
      <c r="CI23" s="269" t="str">
        <f t="shared" si="27"/>
        <v/>
      </c>
      <c r="CJ23" s="329" t="str">
        <f t="shared" si="28"/>
        <v/>
      </c>
      <c r="CL23" s="423" t="str">
        <f t="shared" si="77"/>
        <v/>
      </c>
      <c r="CM23" s="419" t="str">
        <f t="shared" si="78"/>
        <v/>
      </c>
      <c r="CN23" s="419" t="str">
        <f t="shared" si="79"/>
        <v/>
      </c>
      <c r="CO23" s="419" t="str">
        <f t="shared" si="80"/>
        <v/>
      </c>
      <c r="CP23" s="419" t="str">
        <f t="shared" si="81"/>
        <v/>
      </c>
      <c r="CQ23" s="424" t="str">
        <f t="shared" si="82"/>
        <v/>
      </c>
      <c r="CR23" s="121" t="str">
        <f t="shared" si="29"/>
        <v/>
      </c>
      <c r="CS23" s="283" t="str">
        <f t="shared" si="30"/>
        <v/>
      </c>
      <c r="CT23" s="264" t="str">
        <f t="shared" si="31"/>
        <v/>
      </c>
      <c r="CU23" s="264" t="str">
        <f t="shared" si="32"/>
        <v/>
      </c>
      <c r="CV23" s="264" t="str">
        <f t="shared" si="33"/>
        <v/>
      </c>
      <c r="CW23" s="264" t="str">
        <f t="shared" si="34"/>
        <v/>
      </c>
      <c r="CX23" s="284" t="str">
        <f t="shared" si="35"/>
        <v/>
      </c>
      <c r="CY23" s="263">
        <f t="shared" si="83"/>
        <v>0</v>
      </c>
      <c r="CZ23" s="263"/>
      <c r="DA23" s="291">
        <f t="shared" si="36"/>
        <v>0</v>
      </c>
      <c r="DB23" s="265">
        <f t="shared" si="36"/>
        <v>0</v>
      </c>
      <c r="DC23" s="265">
        <f t="shared" si="36"/>
        <v>0</v>
      </c>
      <c r="DD23" s="265">
        <f t="shared" si="36"/>
        <v>0</v>
      </c>
      <c r="DE23" s="265">
        <f t="shared" si="36"/>
        <v>0</v>
      </c>
      <c r="DF23" s="265">
        <f t="shared" si="36"/>
        <v>0</v>
      </c>
      <c r="DG23" s="265">
        <f t="shared" si="36"/>
        <v>0</v>
      </c>
      <c r="DH23" s="265">
        <f t="shared" si="36"/>
        <v>0</v>
      </c>
      <c r="DI23" s="265">
        <f t="shared" si="36"/>
        <v>0</v>
      </c>
      <c r="DJ23" s="265">
        <f t="shared" si="36"/>
        <v>0</v>
      </c>
      <c r="DK23" s="265">
        <f t="shared" si="37"/>
        <v>0</v>
      </c>
      <c r="DL23" s="265">
        <f t="shared" si="37"/>
        <v>0</v>
      </c>
      <c r="DM23" s="265">
        <f t="shared" si="37"/>
        <v>0</v>
      </c>
      <c r="DN23" s="265">
        <f t="shared" si="37"/>
        <v>0</v>
      </c>
      <c r="DO23" s="265">
        <f t="shared" si="37"/>
        <v>0</v>
      </c>
      <c r="DP23" s="265">
        <f t="shared" si="37"/>
        <v>0</v>
      </c>
      <c r="DQ23" s="265">
        <f t="shared" si="37"/>
        <v>0</v>
      </c>
      <c r="DR23" s="265">
        <f t="shared" si="37"/>
        <v>0</v>
      </c>
      <c r="DS23" s="265">
        <f t="shared" si="37"/>
        <v>0</v>
      </c>
      <c r="DT23" s="265">
        <f t="shared" si="37"/>
        <v>0</v>
      </c>
      <c r="DU23" s="292">
        <f t="shared" si="37"/>
        <v>0</v>
      </c>
      <c r="DV23" s="291">
        <f t="shared" si="38"/>
        <v>0</v>
      </c>
      <c r="DW23" s="265">
        <f t="shared" si="38"/>
        <v>0</v>
      </c>
      <c r="DX23" s="265">
        <f t="shared" si="38"/>
        <v>0</v>
      </c>
      <c r="DY23" s="265">
        <f t="shared" si="38"/>
        <v>0</v>
      </c>
      <c r="DZ23" s="265">
        <f t="shared" si="38"/>
        <v>0</v>
      </c>
      <c r="EA23" s="265">
        <f t="shared" si="38"/>
        <v>0</v>
      </c>
      <c r="EB23" s="265">
        <f t="shared" si="38"/>
        <v>0</v>
      </c>
      <c r="EC23" s="265">
        <f t="shared" si="38"/>
        <v>0</v>
      </c>
      <c r="ED23" s="265">
        <f t="shared" si="38"/>
        <v>0</v>
      </c>
      <c r="EE23" s="265">
        <f t="shared" si="38"/>
        <v>0</v>
      </c>
      <c r="EF23" s="265">
        <f t="shared" si="39"/>
        <v>0</v>
      </c>
      <c r="EG23" s="265">
        <f t="shared" si="39"/>
        <v>0</v>
      </c>
      <c r="EH23" s="265">
        <f t="shared" si="39"/>
        <v>0</v>
      </c>
      <c r="EI23" s="265">
        <f t="shared" si="39"/>
        <v>0</v>
      </c>
      <c r="EJ23" s="265">
        <f t="shared" si="39"/>
        <v>0</v>
      </c>
      <c r="EK23" s="265">
        <f t="shared" si="39"/>
        <v>0</v>
      </c>
      <c r="EL23" s="265">
        <f t="shared" si="39"/>
        <v>0</v>
      </c>
      <c r="EM23" s="265">
        <f t="shared" si="39"/>
        <v>0</v>
      </c>
      <c r="EN23" s="265">
        <f t="shared" si="39"/>
        <v>0</v>
      </c>
      <c r="EO23" s="265">
        <f t="shared" si="39"/>
        <v>0</v>
      </c>
      <c r="EP23" s="265">
        <f t="shared" si="39"/>
        <v>0</v>
      </c>
      <c r="EQ23" s="414">
        <f t="shared" si="40"/>
        <v>0</v>
      </c>
      <c r="ER23" s="265">
        <f t="shared" si="40"/>
        <v>0</v>
      </c>
      <c r="ES23" s="265">
        <f t="shared" si="40"/>
        <v>0</v>
      </c>
      <c r="ET23" s="265">
        <f t="shared" si="40"/>
        <v>0</v>
      </c>
      <c r="EU23" s="265">
        <f t="shared" si="40"/>
        <v>0</v>
      </c>
      <c r="EV23" s="265">
        <f t="shared" si="40"/>
        <v>0</v>
      </c>
      <c r="EW23" s="265">
        <f t="shared" si="40"/>
        <v>0</v>
      </c>
      <c r="EX23" s="265">
        <f t="shared" si="40"/>
        <v>0</v>
      </c>
      <c r="EY23" s="265">
        <f t="shared" si="40"/>
        <v>0</v>
      </c>
      <c r="EZ23" s="265">
        <f t="shared" si="40"/>
        <v>0</v>
      </c>
      <c r="FA23" s="265">
        <f t="shared" si="41"/>
        <v>0</v>
      </c>
      <c r="FB23" s="265">
        <f t="shared" si="41"/>
        <v>0</v>
      </c>
      <c r="FC23" s="265">
        <f t="shared" si="41"/>
        <v>0</v>
      </c>
      <c r="FD23" s="265">
        <f t="shared" si="41"/>
        <v>0</v>
      </c>
      <c r="FE23" s="265">
        <f t="shared" si="41"/>
        <v>0</v>
      </c>
      <c r="FF23" s="265">
        <f t="shared" si="41"/>
        <v>0</v>
      </c>
      <c r="FG23" s="265">
        <f t="shared" si="41"/>
        <v>0</v>
      </c>
      <c r="FH23" s="265">
        <f t="shared" si="41"/>
        <v>0</v>
      </c>
      <c r="FI23" s="265">
        <f t="shared" si="41"/>
        <v>0</v>
      </c>
      <c r="FJ23" s="265">
        <f t="shared" si="41"/>
        <v>0</v>
      </c>
      <c r="FK23" s="415">
        <f t="shared" si="41"/>
        <v>0</v>
      </c>
      <c r="FL23" s="265">
        <f t="shared" si="42"/>
        <v>0</v>
      </c>
      <c r="FM23" s="265">
        <f t="shared" si="42"/>
        <v>0</v>
      </c>
      <c r="FN23" s="265">
        <f t="shared" si="42"/>
        <v>0</v>
      </c>
      <c r="FO23" s="265">
        <f t="shared" si="42"/>
        <v>0</v>
      </c>
      <c r="FP23" s="265">
        <f t="shared" si="42"/>
        <v>0</v>
      </c>
      <c r="FQ23" s="265">
        <f t="shared" si="42"/>
        <v>0</v>
      </c>
      <c r="FR23" s="265">
        <f t="shared" si="42"/>
        <v>0</v>
      </c>
      <c r="FS23" s="265">
        <f t="shared" si="42"/>
        <v>0</v>
      </c>
      <c r="FT23" s="265">
        <f t="shared" si="42"/>
        <v>0</v>
      </c>
      <c r="FU23" s="265">
        <f t="shared" si="42"/>
        <v>0</v>
      </c>
      <c r="FV23" s="265">
        <f t="shared" si="43"/>
        <v>0</v>
      </c>
      <c r="FW23" s="265">
        <f t="shared" si="43"/>
        <v>0</v>
      </c>
      <c r="FX23" s="265">
        <f t="shared" si="43"/>
        <v>0</v>
      </c>
      <c r="FY23" s="265">
        <f t="shared" si="43"/>
        <v>0</v>
      </c>
      <c r="FZ23" s="265">
        <f t="shared" si="43"/>
        <v>0</v>
      </c>
      <c r="GA23" s="265">
        <f t="shared" si="43"/>
        <v>0</v>
      </c>
      <c r="GB23" s="265">
        <f t="shared" si="43"/>
        <v>0</v>
      </c>
      <c r="GC23" s="265">
        <f t="shared" si="43"/>
        <v>0</v>
      </c>
      <c r="GD23" s="265">
        <f t="shared" si="43"/>
        <v>0</v>
      </c>
      <c r="GE23" s="265">
        <f t="shared" si="43"/>
        <v>0</v>
      </c>
      <c r="GF23" s="265">
        <f t="shared" si="43"/>
        <v>0</v>
      </c>
      <c r="GG23" s="345">
        <f t="shared" si="84"/>
        <v>0</v>
      </c>
      <c r="GH23" s="346">
        <f t="shared" si="44"/>
        <v>0</v>
      </c>
      <c r="GI23" s="346">
        <f t="shared" si="44"/>
        <v>0</v>
      </c>
      <c r="GJ23" s="346">
        <f t="shared" si="44"/>
        <v>0</v>
      </c>
      <c r="GK23" s="346">
        <f t="shared" si="44"/>
        <v>0</v>
      </c>
      <c r="GL23" s="346">
        <f t="shared" si="44"/>
        <v>0</v>
      </c>
      <c r="GM23" s="346">
        <f t="shared" si="44"/>
        <v>0</v>
      </c>
      <c r="GN23" s="346">
        <f t="shared" si="44"/>
        <v>0</v>
      </c>
      <c r="GO23" s="346">
        <f t="shared" si="44"/>
        <v>0</v>
      </c>
      <c r="GP23" s="346">
        <f t="shared" si="44"/>
        <v>0</v>
      </c>
      <c r="GQ23" s="346">
        <f t="shared" si="44"/>
        <v>0</v>
      </c>
      <c r="GR23" s="346">
        <f t="shared" si="44"/>
        <v>0</v>
      </c>
      <c r="GS23" s="346">
        <f t="shared" si="44"/>
        <v>0</v>
      </c>
      <c r="GT23" s="346">
        <f t="shared" si="44"/>
        <v>0</v>
      </c>
      <c r="GU23" s="346">
        <f t="shared" si="44"/>
        <v>0</v>
      </c>
      <c r="GV23" s="346">
        <f t="shared" si="44"/>
        <v>0</v>
      </c>
      <c r="GW23" s="346">
        <f t="shared" si="44"/>
        <v>0</v>
      </c>
      <c r="GX23" s="346">
        <f t="shared" si="44"/>
        <v>0</v>
      </c>
      <c r="GY23" s="346">
        <f t="shared" si="44"/>
        <v>0</v>
      </c>
      <c r="GZ23" s="346">
        <f t="shared" si="44"/>
        <v>0</v>
      </c>
      <c r="HA23" s="346">
        <f t="shared" si="44"/>
        <v>0</v>
      </c>
      <c r="HB23" s="336">
        <f t="shared" si="45"/>
        <v>0</v>
      </c>
      <c r="HC23" s="337">
        <f t="shared" si="85"/>
        <v>0</v>
      </c>
      <c r="HD23" s="337">
        <f t="shared" si="86"/>
        <v>0</v>
      </c>
      <c r="HE23" s="337">
        <f t="shared" si="87"/>
        <v>0</v>
      </c>
      <c r="HF23" s="337">
        <f t="shared" si="88"/>
        <v>0</v>
      </c>
      <c r="HG23" s="337">
        <f t="shared" si="89"/>
        <v>0</v>
      </c>
      <c r="HH23" s="337">
        <f t="shared" si="90"/>
        <v>0</v>
      </c>
      <c r="HI23" s="337">
        <f t="shared" si="91"/>
        <v>0</v>
      </c>
      <c r="HJ23" s="337">
        <f t="shared" si="92"/>
        <v>0</v>
      </c>
      <c r="HK23" s="337">
        <f t="shared" si="93"/>
        <v>0</v>
      </c>
      <c r="HL23" s="337">
        <f t="shared" si="94"/>
        <v>0</v>
      </c>
      <c r="HM23" s="337">
        <f t="shared" si="95"/>
        <v>0</v>
      </c>
      <c r="HN23" s="337">
        <f t="shared" si="96"/>
        <v>0</v>
      </c>
      <c r="HO23" s="337">
        <f t="shared" si="97"/>
        <v>0</v>
      </c>
      <c r="HP23" s="337">
        <f t="shared" si="98"/>
        <v>0</v>
      </c>
      <c r="HQ23" s="337">
        <f t="shared" si="99"/>
        <v>0</v>
      </c>
      <c r="HR23" s="337">
        <f t="shared" si="100"/>
        <v>0</v>
      </c>
      <c r="HS23" s="337">
        <f t="shared" si="101"/>
        <v>0</v>
      </c>
      <c r="HT23" s="337">
        <f t="shared" si="102"/>
        <v>0</v>
      </c>
      <c r="HU23" s="337">
        <f t="shared" si="103"/>
        <v>0</v>
      </c>
      <c r="HV23" s="338">
        <f t="shared" si="104"/>
        <v>0</v>
      </c>
      <c r="HW23" s="264" t="str">
        <f t="shared" si="47"/>
        <v/>
      </c>
      <c r="HX23" s="264" t="str">
        <f t="shared" si="48"/>
        <v/>
      </c>
      <c r="HY23" s="264" t="str">
        <f t="shared" si="49"/>
        <v/>
      </c>
      <c r="HZ23" s="264" t="str">
        <f t="shared" si="50"/>
        <v/>
      </c>
      <c r="IA23" s="264" t="str">
        <f t="shared" si="51"/>
        <v/>
      </c>
      <c r="IB23" s="264" t="str">
        <f t="shared" si="52"/>
        <v/>
      </c>
      <c r="IC23" s="264" t="str">
        <f t="shared" si="53"/>
        <v/>
      </c>
      <c r="ID23" s="264" t="str">
        <f t="shared" si="54"/>
        <v/>
      </c>
      <c r="IE23" s="264" t="str">
        <f t="shared" si="55"/>
        <v/>
      </c>
      <c r="IF23" s="264" t="str">
        <f t="shared" si="56"/>
        <v/>
      </c>
      <c r="IG23" s="264" t="str">
        <f t="shared" si="57"/>
        <v/>
      </c>
      <c r="IH23" s="264" t="str">
        <f t="shared" si="58"/>
        <v/>
      </c>
      <c r="II23" s="264" t="str">
        <f t="shared" si="59"/>
        <v/>
      </c>
      <c r="IJ23" s="264" t="str">
        <f t="shared" si="60"/>
        <v/>
      </c>
      <c r="IK23" s="264" t="str">
        <f t="shared" si="61"/>
        <v/>
      </c>
      <c r="IL23" s="264" t="str">
        <f t="shared" si="62"/>
        <v/>
      </c>
      <c r="IM23" s="264" t="str">
        <f t="shared" si="63"/>
        <v/>
      </c>
      <c r="IN23" s="264" t="str">
        <f t="shared" si="64"/>
        <v/>
      </c>
      <c r="IO23" s="264" t="str">
        <f t="shared" si="65"/>
        <v/>
      </c>
      <c r="IP23" s="264" t="str">
        <f t="shared" si="66"/>
        <v/>
      </c>
      <c r="IQ23" s="284" t="str">
        <f t="shared" si="67"/>
        <v/>
      </c>
      <c r="IR23" s="265">
        <f t="shared" si="105"/>
        <v>0</v>
      </c>
      <c r="IS23" s="266">
        <f t="shared" si="68"/>
        <v>48</v>
      </c>
      <c r="IT23" s="266">
        <f t="shared" si="106"/>
        <v>0</v>
      </c>
      <c r="IU23" s="266">
        <f t="shared" si="69"/>
        <v>0</v>
      </c>
      <c r="IV23" s="302">
        <f t="shared" si="70"/>
        <v>0</v>
      </c>
      <c r="IW23" s="266">
        <f t="shared" si="70"/>
        <v>0</v>
      </c>
      <c r="IX23" s="266">
        <f t="shared" si="70"/>
        <v>0</v>
      </c>
      <c r="IY23" s="266">
        <f t="shared" si="70"/>
        <v>0</v>
      </c>
      <c r="IZ23" s="266">
        <f t="shared" si="70"/>
        <v>0</v>
      </c>
      <c r="JA23" s="266">
        <f t="shared" si="70"/>
        <v>0</v>
      </c>
      <c r="JB23" s="266">
        <f t="shared" si="70"/>
        <v>0</v>
      </c>
      <c r="JC23" s="266">
        <f t="shared" si="70"/>
        <v>0</v>
      </c>
      <c r="JD23" s="266">
        <f t="shared" si="70"/>
        <v>0</v>
      </c>
      <c r="JE23" s="266">
        <f t="shared" si="70"/>
        <v>0</v>
      </c>
      <c r="JF23" s="266">
        <f t="shared" si="71"/>
        <v>0</v>
      </c>
      <c r="JG23" s="266">
        <f t="shared" si="71"/>
        <v>0</v>
      </c>
      <c r="JH23" s="266">
        <f t="shared" si="71"/>
        <v>0</v>
      </c>
      <c r="JI23" s="266">
        <f t="shared" si="71"/>
        <v>0</v>
      </c>
      <c r="JJ23" s="266">
        <f t="shared" si="71"/>
        <v>0</v>
      </c>
      <c r="JK23" s="266">
        <f t="shared" si="71"/>
        <v>0</v>
      </c>
      <c r="JL23" s="266">
        <f t="shared" si="71"/>
        <v>0</v>
      </c>
      <c r="JM23" s="266">
        <f t="shared" si="71"/>
        <v>0</v>
      </c>
      <c r="JN23" s="266">
        <f t="shared" si="71"/>
        <v>0</v>
      </c>
      <c r="JO23" s="266">
        <f t="shared" si="71"/>
        <v>0</v>
      </c>
      <c r="JP23" s="266">
        <f t="shared" si="71"/>
        <v>0</v>
      </c>
      <c r="JQ23" s="291">
        <f t="shared" si="72"/>
        <v>0</v>
      </c>
      <c r="JR23" s="265">
        <f t="shared" si="72"/>
        <v>0</v>
      </c>
      <c r="JS23" s="265">
        <f t="shared" si="72"/>
        <v>0</v>
      </c>
      <c r="JT23" s="265">
        <f t="shared" si="72"/>
        <v>0</v>
      </c>
      <c r="JU23" s="265">
        <f t="shared" si="72"/>
        <v>0</v>
      </c>
      <c r="JV23" s="265">
        <f t="shared" si="72"/>
        <v>0</v>
      </c>
      <c r="JW23" s="265">
        <f t="shared" si="72"/>
        <v>0</v>
      </c>
      <c r="JX23" s="265">
        <f t="shared" si="72"/>
        <v>0</v>
      </c>
      <c r="JY23" s="265">
        <f t="shared" si="72"/>
        <v>0</v>
      </c>
      <c r="JZ23" s="265">
        <f t="shared" si="72"/>
        <v>0</v>
      </c>
      <c r="KA23" s="265">
        <f t="shared" si="73"/>
        <v>0</v>
      </c>
      <c r="KB23" s="265">
        <f t="shared" si="73"/>
        <v>0</v>
      </c>
      <c r="KC23" s="265">
        <f t="shared" si="73"/>
        <v>0</v>
      </c>
      <c r="KD23" s="265">
        <f t="shared" si="73"/>
        <v>0</v>
      </c>
      <c r="KE23" s="265">
        <f t="shared" si="73"/>
        <v>0</v>
      </c>
      <c r="KF23" s="265">
        <f t="shared" si="73"/>
        <v>0</v>
      </c>
      <c r="KG23" s="265">
        <f t="shared" si="73"/>
        <v>0</v>
      </c>
      <c r="KH23" s="265">
        <f t="shared" si="73"/>
        <v>0</v>
      </c>
      <c r="KI23" s="265">
        <f t="shared" si="73"/>
        <v>0</v>
      </c>
      <c r="KJ23" s="265">
        <f t="shared" si="73"/>
        <v>0</v>
      </c>
      <c r="KK23" s="292">
        <f t="shared" si="73"/>
        <v>0</v>
      </c>
      <c r="KL23" s="279">
        <f t="shared" si="107"/>
        <v>48</v>
      </c>
      <c r="KN23" s="262" t="str">
        <f t="shared" si="108"/>
        <v>Mon</v>
      </c>
      <c r="KO23" s="405" t="str">
        <f>IF(OR(F23=Dropdown_list!$AA$20,F23=Dropdown_list!$AA$21,ISBLANK(F23)), "", LEFT(F23,FIND(":",F23)-1)/RIGHT(F23,LEN(F23)-(FIND(":",F23))))</f>
        <v/>
      </c>
      <c r="KP23" s="406" t="str">
        <f>IF(OR(G23=Dropdown_list!$AA$20,G23=Dropdown_list!$AA$21,ISBLANK(G23)), "", LEFT(G23,FIND(":",G23)-1)/RIGHT(G23,LEN(G23)-(FIND(":",G23))))</f>
        <v/>
      </c>
      <c r="KQ23" s="406" t="str">
        <f>IF(OR(H23=Dropdown_list!$AA$20,H23=Dropdown_list!$AA$21,ISBLANK(H23)), "", LEFT(H23,FIND(":",H23)-1)/RIGHT(H23,LEN(H23)-(FIND(":",H23))))</f>
        <v/>
      </c>
      <c r="KR23" s="406" t="str">
        <f>IF(OR(I23=Dropdown_list!$AA$20,I23=Dropdown_list!$AA$21,ISBLANK(I23)), "", LEFT(I23,FIND(":",I23)-1)/RIGHT(I23,LEN(I23)-(FIND(":",I23))))</f>
        <v/>
      </c>
      <c r="KS23" s="406" t="str">
        <f>IF(OR(J23=Dropdown_list!$AA$20,J23=Dropdown_list!$AA$21,ISBLANK(J23)), "", LEFT(J23,FIND(":",J23)-1)/RIGHT(J23,LEN(J23)-(FIND(":",J23))))</f>
        <v/>
      </c>
      <c r="KT23" s="406" t="str">
        <f>IF(OR(K23=Dropdown_list!$AA$20,K23=Dropdown_list!$AA$21,ISBLANK(K23)), "", LEFT(K23,FIND(":",K23)-1)/RIGHT(K23,LEN(K23)-(FIND(":",K23))))</f>
        <v/>
      </c>
      <c r="KU23" s="406" t="str">
        <f>IF(OR(L23=Dropdown_list!$AA$20,L23=Dropdown_list!$AA$21,ISBLANK(L23)), "", LEFT(L23,FIND(":",L23)-1)/RIGHT(L23,LEN(L23)-(FIND(":",L23))))</f>
        <v/>
      </c>
      <c r="KV23" s="406" t="str">
        <f>IF(OR(M23=Dropdown_list!$AA$20,M23=Dropdown_list!$AA$21,ISBLANK(M23)), "", LEFT(M23,FIND(":",M23)-1)/RIGHT(M23,LEN(M23)-(FIND(":",M23))))</f>
        <v/>
      </c>
      <c r="KW23" s="406" t="str">
        <f>IF(OR(N23=Dropdown_list!$AA$20,N23=Dropdown_list!$AA$21,ISBLANK(N23)), "", LEFT(N23,FIND(":",N23)-1)/RIGHT(N23,LEN(N23)-(FIND(":",N23))))</f>
        <v/>
      </c>
      <c r="KX23" s="406" t="str">
        <f>IF(OR(O23=Dropdown_list!$AA$20,O23=Dropdown_list!$AA$21,ISBLANK(O23)), "", LEFT(O23,FIND(":",O23)-1)/RIGHT(O23,LEN(O23)-(FIND(":",O23))))</f>
        <v/>
      </c>
      <c r="KY23" s="406" t="str">
        <f>IF(OR(P23=Dropdown_list!$AA$20,P23=Dropdown_list!$AA$21,ISBLANK(P23)), "", LEFT(P23,FIND(":",P23)-1)/RIGHT(P23,LEN(P23)-(FIND(":",P23))))</f>
        <v/>
      </c>
      <c r="KZ23" s="406" t="str">
        <f>IF(OR(Q23=Dropdown_list!$AA$20,Q23=Dropdown_list!$AA$21,ISBLANK(Q23)), "", LEFT(Q23,FIND(":",Q23)-1)/RIGHT(Q23,LEN(Q23)-(FIND(":",Q23))))</f>
        <v/>
      </c>
      <c r="LA23" s="406" t="str">
        <f>IF(OR(R23=Dropdown_list!$AA$20,R23=Dropdown_list!$AA$21,ISBLANK(R23)), "", LEFT(R23,FIND(":",R23)-1)/RIGHT(R23,LEN(R23)-(FIND(":",R23))))</f>
        <v/>
      </c>
      <c r="LB23" s="406" t="str">
        <f>IF(OR(S23=Dropdown_list!$AA$20,S23=Dropdown_list!$AA$21,ISBLANK(S23)), "", LEFT(S23,FIND(":",S23)-1)/RIGHT(S23,LEN(S23)-(FIND(":",S23))))</f>
        <v/>
      </c>
      <c r="LC23" s="406" t="str">
        <f>IF(OR(T23=Dropdown_list!$AA$20,T23=Dropdown_list!$AA$21,ISBLANK(T23)), "", LEFT(T23,FIND(":",T23)-1)/RIGHT(T23,LEN(T23)-(FIND(":",T23))))</f>
        <v/>
      </c>
      <c r="LD23" s="406" t="str">
        <f>IF(OR(U23=Dropdown_list!$AA$20,U23=Dropdown_list!$AA$21,ISBLANK(U23)), "", LEFT(U23,FIND(":",U23)-1)/RIGHT(U23,LEN(U23)-(FIND(":",U23))))</f>
        <v/>
      </c>
      <c r="LE23" s="406" t="str">
        <f>IF(OR(V23=Dropdown_list!$AA$20,V23=Dropdown_list!$AA$21,ISBLANK(V23)), "", LEFT(V23,FIND(":",V23)-1)/RIGHT(V23,LEN(V23)-(FIND(":",V23))))</f>
        <v/>
      </c>
      <c r="LF23" s="406" t="str">
        <f>IF(OR(W23=Dropdown_list!$AA$20,W23=Dropdown_list!$AA$21,ISBLANK(W23)), "", LEFT(W23,FIND(":",W23)-1)/RIGHT(W23,LEN(W23)-(FIND(":",W23))))</f>
        <v/>
      </c>
      <c r="LG23" s="406" t="str">
        <f>IF(OR(X23=Dropdown_list!$AA$20,X23=Dropdown_list!$AA$21,ISBLANK(X23)), "", LEFT(X23,FIND(":",X23)-1)/RIGHT(X23,LEN(X23)-(FIND(":",X23))))</f>
        <v/>
      </c>
      <c r="LH23" s="406" t="str">
        <f>IF(OR(Y23=Dropdown_list!$AA$20,Y23=Dropdown_list!$AA$21,ISBLANK(Y23)), "", LEFT(Y23,FIND(":",Y23)-1)/RIGHT(Y23,LEN(Y23)-(FIND(":",Y23))))</f>
        <v/>
      </c>
      <c r="LI23" s="406" t="str">
        <f>IF(OR(Z23=Dropdown_list!$AA$20,Z23=Dropdown_list!$AA$21,ISBLANK(Z23)), "", LEFT(Z23,FIND(":",Z23)-1)/RIGHT(Z23,LEN(Z23)-(FIND(":",Z23))))</f>
        <v/>
      </c>
      <c r="LJ23" s="406" t="str">
        <f>IF(OR(AA23=Dropdown_list!$AA$20,AA23=Dropdown_list!$AA$21,ISBLANK(AA23)), "", LEFT(AA23,FIND(":",AA23)-1)/RIGHT(AA23,LEN(AA23)-(FIND(":",AA23))))</f>
        <v/>
      </c>
      <c r="LK23" s="406" t="str">
        <f>IF(OR(AB23=Dropdown_list!$AA$20,AB23=Dropdown_list!$AA$21,ISBLANK(AB23)), "", LEFT(AB23,FIND(":",AB23)-1)/RIGHT(AB23,LEN(AB23)-(FIND(":",AB23))))</f>
        <v/>
      </c>
      <c r="LL23" s="406" t="str">
        <f>IF(OR(AC23=Dropdown_list!$AA$20,AC23=Dropdown_list!$AA$21,ISBLANK(AC23)), "", LEFT(AC23,FIND(":",AC23)-1)/RIGHT(AC23,LEN(AC23)-(FIND(":",AC23))))</f>
        <v/>
      </c>
      <c r="LM23" s="406" t="str">
        <f>IF(OR(AD23=Dropdown_list!$AA$20,AD23=Dropdown_list!$AA$21,ISBLANK(AD23)), "", LEFT(AD23,FIND(":",AD23)-1)/RIGHT(AD23,LEN(AD23)-(FIND(":",AD23))))</f>
        <v/>
      </c>
      <c r="LN23" s="406" t="str">
        <f>IF(OR(AE23=Dropdown_list!$AA$20,AE23=Dropdown_list!$AA$21,ISBLANK(AE23)), "", LEFT(AE23,FIND(":",AE23)-1)/RIGHT(AE23,LEN(AE23)-(FIND(":",AE23))))</f>
        <v/>
      </c>
      <c r="LO23" s="406" t="str">
        <f>IF(OR(AF23=Dropdown_list!$AA$20,AF23=Dropdown_list!$AA$21,ISBLANK(AF23)), "", LEFT(AF23,FIND(":",AF23)-1)/RIGHT(AF23,LEN(AF23)-(FIND(":",AF23))))</f>
        <v/>
      </c>
      <c r="LP23" s="406" t="str">
        <f>IF(OR(AG23=Dropdown_list!$AA$20,AG23=Dropdown_list!$AA$21,ISBLANK(AG23)), "", LEFT(AG23,FIND(":",AG23)-1)/RIGHT(AG23,LEN(AG23)-(FIND(":",AG23))))</f>
        <v/>
      </c>
      <c r="LQ23" s="406" t="str">
        <f>IF(OR(AH23=Dropdown_list!$AA$20,AH23=Dropdown_list!$AA$21,ISBLANK(AH23)), "", LEFT(AH23,FIND(":",AH23)-1)/RIGHT(AH23,LEN(AH23)-(FIND(":",AH23))))</f>
        <v/>
      </c>
      <c r="LR23" s="406" t="str">
        <f>IF(OR(AI23=Dropdown_list!$AA$20,AI23=Dropdown_list!$AA$21,ISBLANK(AI23)), "", LEFT(AI23,FIND(":",AI23)-1)/RIGHT(AI23,LEN(AI23)-(FIND(":",AI23))))</f>
        <v/>
      </c>
      <c r="LS23" s="406" t="str">
        <f>IF(OR(AJ23=Dropdown_list!$AA$20,AJ23=Dropdown_list!$AA$21,ISBLANK(AJ23)), "", LEFT(AJ23,FIND(":",AJ23)-1)/RIGHT(AJ23,LEN(AJ23)-(FIND(":",AJ23))))</f>
        <v/>
      </c>
      <c r="LT23" s="406" t="str">
        <f>IF(OR(AK23=Dropdown_list!$AA$20,AK23=Dropdown_list!$AA$21,ISBLANK(AK23)), "", LEFT(AK23,FIND(":",AK23)-1)/RIGHT(AK23,LEN(AK23)-(FIND(":",AK23))))</f>
        <v/>
      </c>
      <c r="LU23" s="406" t="str">
        <f>IF(OR(AL23=Dropdown_list!$AA$20,AL23=Dropdown_list!$AA$21,ISBLANK(AL23)), "", LEFT(AL23,FIND(":",AL23)-1)/RIGHT(AL23,LEN(AL23)-(FIND(":",AL23))))</f>
        <v/>
      </c>
      <c r="LV23" s="406" t="str">
        <f>IF(OR(AM23=Dropdown_list!$AA$20,AM23=Dropdown_list!$AA$21,ISBLANK(AM23)), "", LEFT(AM23,FIND(":",AM23)-1)/RIGHT(AM23,LEN(AM23)-(FIND(":",AM23))))</f>
        <v/>
      </c>
      <c r="LW23" s="406" t="str">
        <f>IF(OR(AN23=Dropdown_list!$AA$20,AN23=Dropdown_list!$AA$21,ISBLANK(AN23)), "", LEFT(AN23,FIND(":",AN23)-1)/RIGHT(AN23,LEN(AN23)-(FIND(":",AN23))))</f>
        <v/>
      </c>
      <c r="LX23" s="406" t="str">
        <f>IF(OR(AO23=Dropdown_list!$AA$20,AO23=Dropdown_list!$AA$21,ISBLANK(AO23)), "", LEFT(AO23,FIND(":",AO23)-1)/RIGHT(AO23,LEN(AO23)-(FIND(":",AO23))))</f>
        <v/>
      </c>
      <c r="LY23" s="406" t="str">
        <f>IF(OR(AP23=Dropdown_list!$AA$20,AP23=Dropdown_list!$AA$21,ISBLANK(AP23)), "", LEFT(AP23,FIND(":",AP23)-1)/RIGHT(AP23,LEN(AP23)-(FIND(":",AP23))))</f>
        <v/>
      </c>
      <c r="LZ23" s="406" t="str">
        <f>IF(OR(AQ23=Dropdown_list!$AA$20,AQ23=Dropdown_list!$AA$21,ISBLANK(AQ23)), "", LEFT(AQ23,FIND(":",AQ23)-1)/RIGHT(AQ23,LEN(AQ23)-(FIND(":",AQ23))))</f>
        <v/>
      </c>
      <c r="MA23" s="406" t="str">
        <f>IF(OR(AR23=Dropdown_list!$AA$20,AR23=Dropdown_list!$AA$21,ISBLANK(AR23)), "", LEFT(AR23,FIND(":",AR23)-1)/RIGHT(AR23,LEN(AR23)-(FIND(":",AR23))))</f>
        <v/>
      </c>
      <c r="MB23" s="406" t="str">
        <f>IF(OR(AS23=Dropdown_list!$AA$20,AS23=Dropdown_list!$AA$21,ISBLANK(AS23)), "", LEFT(AS23,FIND(":",AS23)-1)/RIGHT(AS23,LEN(AS23)-(FIND(":",AS23))))</f>
        <v/>
      </c>
      <c r="MC23" s="406" t="str">
        <f>IF(OR(AT23=Dropdown_list!$AA$20,AT23=Dropdown_list!$AA$21,ISBLANK(AT23)), "", LEFT(AT23,FIND(":",AT23)-1)/RIGHT(AT23,LEN(AT23)-(FIND(":",AT23))))</f>
        <v/>
      </c>
      <c r="MD23" s="406" t="str">
        <f>IF(OR(AU23=Dropdown_list!$AA$20,AU23=Dropdown_list!$AA$21,ISBLANK(AU23)), "", LEFT(AU23,FIND(":",AU23)-1)/RIGHT(AU23,LEN(AU23)-(FIND(":",AU23))))</f>
        <v/>
      </c>
      <c r="ME23" s="406" t="str">
        <f>IF(OR(AV23=Dropdown_list!$AA$20,AV23=Dropdown_list!$AA$21,ISBLANK(AV23)), "", LEFT(AV23,FIND(":",AV23)-1)/RIGHT(AV23,LEN(AV23)-(FIND(":",AV23))))</f>
        <v/>
      </c>
      <c r="MF23" s="406" t="str">
        <f>IF(OR(AW23=Dropdown_list!$AA$20,AW23=Dropdown_list!$AA$21,ISBLANK(AW23)), "", LEFT(AW23,FIND(":",AW23)-1)/RIGHT(AW23,LEN(AW23)-(FIND(":",AW23))))</f>
        <v/>
      </c>
      <c r="MG23" s="406" t="str">
        <f>IF(OR(AX23=Dropdown_list!$AA$20,AX23=Dropdown_list!$AA$21,ISBLANK(AX23)), "", LEFT(AX23,FIND(":",AX23)-1)/RIGHT(AX23,LEN(AX23)-(FIND(":",AX23))))</f>
        <v/>
      </c>
      <c r="MH23" s="406" t="str">
        <f>IF(OR(AY23=Dropdown_list!$AA$20,AY23=Dropdown_list!$AA$21,ISBLANK(AY23)), "", LEFT(AY23,FIND(":",AY23)-1)/RIGHT(AY23,LEN(AY23)-(FIND(":",AY23))))</f>
        <v/>
      </c>
      <c r="MI23" s="406" t="str">
        <f>IF(OR(AZ23=Dropdown_list!$AA$20,AZ23=Dropdown_list!$AA$21,ISBLANK(AZ23)), "", LEFT(AZ23,FIND(":",AZ23)-1)/RIGHT(AZ23,LEN(AZ23)-(FIND(":",AZ23))))</f>
        <v/>
      </c>
      <c r="MJ23" s="407" t="str">
        <f>IF(OR(BA23=Dropdown_list!$AA$20,BA23=Dropdown_list!$AA$21,ISBLANK(BA23)), "", LEFT(BA23,FIND(":",BA23)-1)/RIGHT(BA23,LEN(BA23)-(FIND(":",BA23))))</f>
        <v/>
      </c>
      <c r="ML23" s="414" t="str">
        <f t="shared" si="109"/>
        <v/>
      </c>
      <c r="MM23" s="265" t="str">
        <f t="shared" si="74"/>
        <v/>
      </c>
      <c r="MN23" s="265" t="str">
        <f t="shared" si="74"/>
        <v/>
      </c>
      <c r="MO23" s="265" t="str">
        <f t="shared" si="74"/>
        <v/>
      </c>
      <c r="MP23" s="265" t="str">
        <f t="shared" si="74"/>
        <v/>
      </c>
      <c r="MQ23" s="265" t="str">
        <f t="shared" si="74"/>
        <v/>
      </c>
      <c r="MR23" s="265" t="str">
        <f t="shared" si="74"/>
        <v/>
      </c>
      <c r="MS23" s="265" t="str">
        <f t="shared" si="74"/>
        <v/>
      </c>
      <c r="MT23" s="265" t="str">
        <f t="shared" si="74"/>
        <v/>
      </c>
      <c r="MU23" s="265" t="str">
        <f t="shared" si="74"/>
        <v/>
      </c>
      <c r="MV23" s="265" t="str">
        <f t="shared" si="74"/>
        <v/>
      </c>
      <c r="MW23" s="265" t="str">
        <f t="shared" si="74"/>
        <v/>
      </c>
      <c r="MX23" s="265" t="str">
        <f t="shared" si="74"/>
        <v/>
      </c>
      <c r="MY23" s="265" t="str">
        <f t="shared" si="74"/>
        <v/>
      </c>
      <c r="MZ23" s="265" t="str">
        <f t="shared" si="74"/>
        <v/>
      </c>
      <c r="NA23" s="265" t="str">
        <f t="shared" si="74"/>
        <v/>
      </c>
      <c r="NB23" s="265" t="str">
        <f t="shared" si="74"/>
        <v/>
      </c>
      <c r="NC23" s="265" t="str">
        <f t="shared" si="74"/>
        <v/>
      </c>
      <c r="ND23" s="265" t="str">
        <f t="shared" si="74"/>
        <v/>
      </c>
      <c r="NE23" s="265" t="str">
        <f t="shared" si="74"/>
        <v/>
      </c>
      <c r="NF23" s="265" t="str">
        <f t="shared" si="74"/>
        <v/>
      </c>
      <c r="NG23" s="265" t="str">
        <f t="shared" si="74"/>
        <v/>
      </c>
      <c r="NH23" s="265" t="str">
        <f t="shared" si="74"/>
        <v/>
      </c>
      <c r="NI23" s="265" t="str">
        <f t="shared" si="74"/>
        <v/>
      </c>
      <c r="NJ23" s="265" t="str">
        <f t="shared" si="74"/>
        <v/>
      </c>
      <c r="NK23" s="265" t="str">
        <f t="shared" si="74"/>
        <v/>
      </c>
      <c r="NL23" s="265" t="str">
        <f t="shared" si="74"/>
        <v/>
      </c>
      <c r="NM23" s="265" t="str">
        <f t="shared" si="74"/>
        <v/>
      </c>
      <c r="NN23" s="265" t="str">
        <f t="shared" si="74"/>
        <v/>
      </c>
      <c r="NO23" s="265" t="str">
        <f t="shared" si="74"/>
        <v/>
      </c>
      <c r="NP23" s="265" t="str">
        <f t="shared" si="74"/>
        <v/>
      </c>
      <c r="NQ23" s="265" t="str">
        <f t="shared" si="74"/>
        <v/>
      </c>
      <c r="NR23" s="265" t="str">
        <f t="shared" si="74"/>
        <v/>
      </c>
      <c r="NS23" s="265" t="str">
        <f t="shared" si="74"/>
        <v/>
      </c>
      <c r="NT23" s="265" t="str">
        <f t="shared" si="74"/>
        <v/>
      </c>
      <c r="NU23" s="265" t="str">
        <f t="shared" si="74"/>
        <v/>
      </c>
      <c r="NV23" s="265" t="str">
        <f t="shared" si="74"/>
        <v/>
      </c>
      <c r="NW23" s="265" t="str">
        <f t="shared" si="74"/>
        <v/>
      </c>
      <c r="NX23" s="265" t="str">
        <f t="shared" si="74"/>
        <v/>
      </c>
      <c r="NY23" s="265" t="str">
        <f t="shared" si="74"/>
        <v/>
      </c>
      <c r="NZ23" s="265" t="str">
        <f t="shared" si="74"/>
        <v/>
      </c>
      <c r="OA23" s="265" t="str">
        <f t="shared" si="74"/>
        <v/>
      </c>
      <c r="OB23" s="265" t="str">
        <f t="shared" si="74"/>
        <v/>
      </c>
      <c r="OC23" s="265" t="str">
        <f t="shared" si="74"/>
        <v/>
      </c>
      <c r="OD23" s="265" t="str">
        <f t="shared" si="74"/>
        <v/>
      </c>
      <c r="OE23" s="265" t="str">
        <f t="shared" si="74"/>
        <v/>
      </c>
      <c r="OF23" s="265" t="str">
        <f t="shared" si="74"/>
        <v/>
      </c>
      <c r="OG23" s="415" t="str">
        <f t="shared" si="74"/>
        <v/>
      </c>
    </row>
    <row r="24" spans="1:397" ht="15" customHeight="1">
      <c r="B24" s="66"/>
      <c r="D24" s="786"/>
      <c r="E24" s="221">
        <f>'Step 1. Enter overall info'!I34</f>
        <v>0</v>
      </c>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4"/>
      <c r="BC24" s="668"/>
      <c r="BD24" s="61"/>
      <c r="BE24" s="61"/>
      <c r="BF24" s="88"/>
      <c r="BG24" s="232"/>
      <c r="BH24" s="61"/>
      <c r="BI24" s="61"/>
      <c r="BJ24" s="4"/>
      <c r="BL24" s="84" t="str">
        <f t="shared" si="8"/>
        <v/>
      </c>
      <c r="BM24" s="260">
        <f t="shared" si="9"/>
        <v>0</v>
      </c>
      <c r="BN24" s="534">
        <f t="shared" si="10"/>
        <v>0</v>
      </c>
      <c r="BO24" s="274" t="str">
        <f t="shared" si="75"/>
        <v/>
      </c>
      <c r="BP24" s="670">
        <f t="shared" si="11"/>
        <v>0</v>
      </c>
      <c r="BQ24" s="527">
        <f t="shared" si="12"/>
        <v>0</v>
      </c>
      <c r="BR24" s="527">
        <f t="shared" si="13"/>
        <v>0</v>
      </c>
      <c r="BS24" s="535">
        <f t="shared" si="76"/>
        <v>0</v>
      </c>
      <c r="BT24" s="263" t="str">
        <f t="shared" si="14"/>
        <v/>
      </c>
      <c r="BU24" s="263" t="str">
        <f>IF(BQ24=1, IF(ISBLANK(#REF!),message_complete,""),"")</f>
        <v/>
      </c>
      <c r="BV24" s="263" t="str">
        <f t="shared" si="15"/>
        <v/>
      </c>
      <c r="BW24" s="263" t="str">
        <f t="shared" si="16"/>
        <v/>
      </c>
      <c r="BX24" s="261"/>
      <c r="BY24" s="328" t="str">
        <f t="shared" si="17"/>
        <v/>
      </c>
      <c r="BZ24" s="269" t="str">
        <f t="shared" si="18"/>
        <v/>
      </c>
      <c r="CA24" s="269" t="str">
        <f t="shared" si="19"/>
        <v/>
      </c>
      <c r="CB24" s="269" t="str">
        <f t="shared" si="20"/>
        <v/>
      </c>
      <c r="CC24" s="269" t="str">
        <f t="shared" si="21"/>
        <v/>
      </c>
      <c r="CD24" s="269" t="str">
        <f t="shared" si="22"/>
        <v/>
      </c>
      <c r="CE24" s="269" t="str">
        <f t="shared" si="23"/>
        <v/>
      </c>
      <c r="CF24" s="269" t="str">
        <f t="shared" si="24"/>
        <v/>
      </c>
      <c r="CG24" s="269" t="str">
        <f t="shared" si="25"/>
        <v/>
      </c>
      <c r="CH24" s="269" t="str">
        <f t="shared" si="26"/>
        <v/>
      </c>
      <c r="CI24" s="269" t="str">
        <f t="shared" si="27"/>
        <v/>
      </c>
      <c r="CJ24" s="329" t="str">
        <f t="shared" si="28"/>
        <v/>
      </c>
      <c r="CL24" s="423" t="str">
        <f t="shared" si="77"/>
        <v/>
      </c>
      <c r="CM24" s="419" t="str">
        <f t="shared" si="78"/>
        <v/>
      </c>
      <c r="CN24" s="419" t="str">
        <f t="shared" si="79"/>
        <v/>
      </c>
      <c r="CO24" s="419" t="str">
        <f t="shared" si="80"/>
        <v/>
      </c>
      <c r="CP24" s="419" t="str">
        <f t="shared" si="81"/>
        <v/>
      </c>
      <c r="CQ24" s="424" t="str">
        <f t="shared" si="82"/>
        <v/>
      </c>
      <c r="CR24" s="121" t="str">
        <f t="shared" si="29"/>
        <v/>
      </c>
      <c r="CS24" s="283" t="str">
        <f t="shared" si="30"/>
        <v/>
      </c>
      <c r="CT24" s="264" t="str">
        <f t="shared" si="31"/>
        <v/>
      </c>
      <c r="CU24" s="264" t="str">
        <f t="shared" si="32"/>
        <v/>
      </c>
      <c r="CV24" s="264" t="str">
        <f t="shared" si="33"/>
        <v/>
      </c>
      <c r="CW24" s="264" t="str">
        <f t="shared" si="34"/>
        <v/>
      </c>
      <c r="CX24" s="284" t="str">
        <f t="shared" si="35"/>
        <v/>
      </c>
      <c r="CY24" s="263">
        <f t="shared" si="83"/>
        <v>0</v>
      </c>
      <c r="CZ24" s="263"/>
      <c r="DA24" s="291">
        <f t="shared" si="36"/>
        <v>0</v>
      </c>
      <c r="DB24" s="265">
        <f t="shared" si="36"/>
        <v>0</v>
      </c>
      <c r="DC24" s="265">
        <f t="shared" si="36"/>
        <v>0</v>
      </c>
      <c r="DD24" s="265">
        <f t="shared" si="36"/>
        <v>0</v>
      </c>
      <c r="DE24" s="265">
        <f t="shared" si="36"/>
        <v>0</v>
      </c>
      <c r="DF24" s="265">
        <f t="shared" si="36"/>
        <v>0</v>
      </c>
      <c r="DG24" s="265">
        <f t="shared" si="36"/>
        <v>0</v>
      </c>
      <c r="DH24" s="265">
        <f t="shared" si="36"/>
        <v>0</v>
      </c>
      <c r="DI24" s="265">
        <f t="shared" si="36"/>
        <v>0</v>
      </c>
      <c r="DJ24" s="265">
        <f t="shared" si="36"/>
        <v>0</v>
      </c>
      <c r="DK24" s="265">
        <f t="shared" si="37"/>
        <v>0</v>
      </c>
      <c r="DL24" s="265">
        <f t="shared" si="37"/>
        <v>0</v>
      </c>
      <c r="DM24" s="265">
        <f t="shared" si="37"/>
        <v>0</v>
      </c>
      <c r="DN24" s="265">
        <f t="shared" si="37"/>
        <v>0</v>
      </c>
      <c r="DO24" s="265">
        <f t="shared" si="37"/>
        <v>0</v>
      </c>
      <c r="DP24" s="265">
        <f t="shared" si="37"/>
        <v>0</v>
      </c>
      <c r="DQ24" s="265">
        <f t="shared" si="37"/>
        <v>0</v>
      </c>
      <c r="DR24" s="265">
        <f t="shared" si="37"/>
        <v>0</v>
      </c>
      <c r="DS24" s="265">
        <f t="shared" si="37"/>
        <v>0</v>
      </c>
      <c r="DT24" s="265">
        <f t="shared" si="37"/>
        <v>0</v>
      </c>
      <c r="DU24" s="292">
        <f t="shared" si="37"/>
        <v>0</v>
      </c>
      <c r="DV24" s="291">
        <f t="shared" si="38"/>
        <v>0</v>
      </c>
      <c r="DW24" s="265">
        <f t="shared" si="38"/>
        <v>0</v>
      </c>
      <c r="DX24" s="265">
        <f t="shared" si="38"/>
        <v>0</v>
      </c>
      <c r="DY24" s="265">
        <f t="shared" si="38"/>
        <v>0</v>
      </c>
      <c r="DZ24" s="265">
        <f t="shared" si="38"/>
        <v>0</v>
      </c>
      <c r="EA24" s="265">
        <f t="shared" si="38"/>
        <v>0</v>
      </c>
      <c r="EB24" s="265">
        <f t="shared" si="38"/>
        <v>0</v>
      </c>
      <c r="EC24" s="265">
        <f t="shared" si="38"/>
        <v>0</v>
      </c>
      <c r="ED24" s="265">
        <f t="shared" si="38"/>
        <v>0</v>
      </c>
      <c r="EE24" s="265">
        <f t="shared" si="38"/>
        <v>0</v>
      </c>
      <c r="EF24" s="265">
        <f t="shared" si="39"/>
        <v>0</v>
      </c>
      <c r="EG24" s="265">
        <f t="shared" si="39"/>
        <v>0</v>
      </c>
      <c r="EH24" s="265">
        <f t="shared" si="39"/>
        <v>0</v>
      </c>
      <c r="EI24" s="265">
        <f t="shared" si="39"/>
        <v>0</v>
      </c>
      <c r="EJ24" s="265">
        <f t="shared" si="39"/>
        <v>0</v>
      </c>
      <c r="EK24" s="265">
        <f t="shared" si="39"/>
        <v>0</v>
      </c>
      <c r="EL24" s="265">
        <f t="shared" si="39"/>
        <v>0</v>
      </c>
      <c r="EM24" s="265">
        <f t="shared" si="39"/>
        <v>0</v>
      </c>
      <c r="EN24" s="265">
        <f t="shared" si="39"/>
        <v>0</v>
      </c>
      <c r="EO24" s="265">
        <f t="shared" si="39"/>
        <v>0</v>
      </c>
      <c r="EP24" s="265">
        <f t="shared" si="39"/>
        <v>0</v>
      </c>
      <c r="EQ24" s="414">
        <f t="shared" si="40"/>
        <v>0</v>
      </c>
      <c r="ER24" s="265">
        <f t="shared" si="40"/>
        <v>0</v>
      </c>
      <c r="ES24" s="265">
        <f t="shared" si="40"/>
        <v>0</v>
      </c>
      <c r="ET24" s="265">
        <f t="shared" si="40"/>
        <v>0</v>
      </c>
      <c r="EU24" s="265">
        <f t="shared" si="40"/>
        <v>0</v>
      </c>
      <c r="EV24" s="265">
        <f t="shared" si="40"/>
        <v>0</v>
      </c>
      <c r="EW24" s="265">
        <f t="shared" si="40"/>
        <v>0</v>
      </c>
      <c r="EX24" s="265">
        <f t="shared" si="40"/>
        <v>0</v>
      </c>
      <c r="EY24" s="265">
        <f t="shared" si="40"/>
        <v>0</v>
      </c>
      <c r="EZ24" s="265">
        <f t="shared" si="40"/>
        <v>0</v>
      </c>
      <c r="FA24" s="265">
        <f t="shared" si="41"/>
        <v>0</v>
      </c>
      <c r="FB24" s="265">
        <f t="shared" si="41"/>
        <v>0</v>
      </c>
      <c r="FC24" s="265">
        <f t="shared" si="41"/>
        <v>0</v>
      </c>
      <c r="FD24" s="265">
        <f t="shared" si="41"/>
        <v>0</v>
      </c>
      <c r="FE24" s="265">
        <f t="shared" si="41"/>
        <v>0</v>
      </c>
      <c r="FF24" s="265">
        <f t="shared" si="41"/>
        <v>0</v>
      </c>
      <c r="FG24" s="265">
        <f t="shared" si="41"/>
        <v>0</v>
      </c>
      <c r="FH24" s="265">
        <f t="shared" si="41"/>
        <v>0</v>
      </c>
      <c r="FI24" s="265">
        <f t="shared" si="41"/>
        <v>0</v>
      </c>
      <c r="FJ24" s="265">
        <f t="shared" si="41"/>
        <v>0</v>
      </c>
      <c r="FK24" s="415">
        <f t="shared" si="41"/>
        <v>0</v>
      </c>
      <c r="FL24" s="265">
        <f t="shared" si="42"/>
        <v>0</v>
      </c>
      <c r="FM24" s="265">
        <f t="shared" si="42"/>
        <v>0</v>
      </c>
      <c r="FN24" s="265">
        <f t="shared" si="42"/>
        <v>0</v>
      </c>
      <c r="FO24" s="265">
        <f t="shared" si="42"/>
        <v>0</v>
      </c>
      <c r="FP24" s="265">
        <f t="shared" si="42"/>
        <v>0</v>
      </c>
      <c r="FQ24" s="265">
        <f t="shared" si="42"/>
        <v>0</v>
      </c>
      <c r="FR24" s="265">
        <f t="shared" si="42"/>
        <v>0</v>
      </c>
      <c r="FS24" s="265">
        <f t="shared" si="42"/>
        <v>0</v>
      </c>
      <c r="FT24" s="265">
        <f t="shared" si="42"/>
        <v>0</v>
      </c>
      <c r="FU24" s="265">
        <f t="shared" si="42"/>
        <v>0</v>
      </c>
      <c r="FV24" s="265">
        <f t="shared" si="43"/>
        <v>0</v>
      </c>
      <c r="FW24" s="265">
        <f t="shared" si="43"/>
        <v>0</v>
      </c>
      <c r="FX24" s="265">
        <f t="shared" si="43"/>
        <v>0</v>
      </c>
      <c r="FY24" s="265">
        <f t="shared" si="43"/>
        <v>0</v>
      </c>
      <c r="FZ24" s="265">
        <f t="shared" si="43"/>
        <v>0</v>
      </c>
      <c r="GA24" s="265">
        <f t="shared" si="43"/>
        <v>0</v>
      </c>
      <c r="GB24" s="265">
        <f t="shared" si="43"/>
        <v>0</v>
      </c>
      <c r="GC24" s="265">
        <f t="shared" si="43"/>
        <v>0</v>
      </c>
      <c r="GD24" s="265">
        <f t="shared" si="43"/>
        <v>0</v>
      </c>
      <c r="GE24" s="265">
        <f t="shared" si="43"/>
        <v>0</v>
      </c>
      <c r="GF24" s="265">
        <f t="shared" si="43"/>
        <v>0</v>
      </c>
      <c r="GG24" s="345">
        <f t="shared" si="84"/>
        <v>0</v>
      </c>
      <c r="GH24" s="346">
        <f t="shared" si="44"/>
        <v>0</v>
      </c>
      <c r="GI24" s="346">
        <f t="shared" si="44"/>
        <v>0</v>
      </c>
      <c r="GJ24" s="346">
        <f t="shared" si="44"/>
        <v>0</v>
      </c>
      <c r="GK24" s="346">
        <f t="shared" si="44"/>
        <v>0</v>
      </c>
      <c r="GL24" s="346">
        <f t="shared" si="44"/>
        <v>0</v>
      </c>
      <c r="GM24" s="346">
        <f t="shared" si="44"/>
        <v>0</v>
      </c>
      <c r="GN24" s="346">
        <f t="shared" si="44"/>
        <v>0</v>
      </c>
      <c r="GO24" s="346">
        <f t="shared" si="44"/>
        <v>0</v>
      </c>
      <c r="GP24" s="346">
        <f t="shared" si="44"/>
        <v>0</v>
      </c>
      <c r="GQ24" s="346">
        <f t="shared" si="44"/>
        <v>0</v>
      </c>
      <c r="GR24" s="346">
        <f t="shared" si="44"/>
        <v>0</v>
      </c>
      <c r="GS24" s="346">
        <f t="shared" si="44"/>
        <v>0</v>
      </c>
      <c r="GT24" s="346">
        <f t="shared" si="44"/>
        <v>0</v>
      </c>
      <c r="GU24" s="346">
        <f t="shared" si="44"/>
        <v>0</v>
      </c>
      <c r="GV24" s="346">
        <f t="shared" si="44"/>
        <v>0</v>
      </c>
      <c r="GW24" s="346">
        <f t="shared" si="44"/>
        <v>0</v>
      </c>
      <c r="GX24" s="346">
        <f t="shared" si="44"/>
        <v>0</v>
      </c>
      <c r="GY24" s="346">
        <f t="shared" si="44"/>
        <v>0</v>
      </c>
      <c r="GZ24" s="346">
        <f t="shared" si="44"/>
        <v>0</v>
      </c>
      <c r="HA24" s="346">
        <f t="shared" si="44"/>
        <v>0</v>
      </c>
      <c r="HB24" s="336">
        <f t="shared" si="45"/>
        <v>0</v>
      </c>
      <c r="HC24" s="337">
        <f t="shared" si="85"/>
        <v>0</v>
      </c>
      <c r="HD24" s="337">
        <f t="shared" si="86"/>
        <v>0</v>
      </c>
      <c r="HE24" s="337">
        <f t="shared" si="87"/>
        <v>0</v>
      </c>
      <c r="HF24" s="337">
        <f t="shared" si="88"/>
        <v>0</v>
      </c>
      <c r="HG24" s="337">
        <f t="shared" si="89"/>
        <v>0</v>
      </c>
      <c r="HH24" s="337">
        <f t="shared" si="90"/>
        <v>0</v>
      </c>
      <c r="HI24" s="337">
        <f t="shared" si="91"/>
        <v>0</v>
      </c>
      <c r="HJ24" s="337">
        <f t="shared" si="92"/>
        <v>0</v>
      </c>
      <c r="HK24" s="337">
        <f t="shared" si="93"/>
        <v>0</v>
      </c>
      <c r="HL24" s="337">
        <f t="shared" si="94"/>
        <v>0</v>
      </c>
      <c r="HM24" s="337">
        <f t="shared" si="95"/>
        <v>0</v>
      </c>
      <c r="HN24" s="337">
        <f t="shared" si="96"/>
        <v>0</v>
      </c>
      <c r="HO24" s="337">
        <f t="shared" si="97"/>
        <v>0</v>
      </c>
      <c r="HP24" s="337">
        <f t="shared" si="98"/>
        <v>0</v>
      </c>
      <c r="HQ24" s="337">
        <f t="shared" si="99"/>
        <v>0</v>
      </c>
      <c r="HR24" s="337">
        <f t="shared" si="100"/>
        <v>0</v>
      </c>
      <c r="HS24" s="337">
        <f t="shared" si="101"/>
        <v>0</v>
      </c>
      <c r="HT24" s="337">
        <f t="shared" si="102"/>
        <v>0</v>
      </c>
      <c r="HU24" s="337">
        <f t="shared" si="103"/>
        <v>0</v>
      </c>
      <c r="HV24" s="338">
        <f t="shared" si="104"/>
        <v>0</v>
      </c>
      <c r="HW24" s="264" t="str">
        <f t="shared" si="47"/>
        <v/>
      </c>
      <c r="HX24" s="264" t="str">
        <f t="shared" si="48"/>
        <v/>
      </c>
      <c r="HY24" s="264" t="str">
        <f t="shared" si="49"/>
        <v/>
      </c>
      <c r="HZ24" s="264" t="str">
        <f t="shared" si="50"/>
        <v/>
      </c>
      <c r="IA24" s="264" t="str">
        <f t="shared" si="51"/>
        <v/>
      </c>
      <c r="IB24" s="264" t="str">
        <f t="shared" si="52"/>
        <v/>
      </c>
      <c r="IC24" s="264" t="str">
        <f t="shared" si="53"/>
        <v/>
      </c>
      <c r="ID24" s="264" t="str">
        <f t="shared" si="54"/>
        <v/>
      </c>
      <c r="IE24" s="264" t="str">
        <f t="shared" si="55"/>
        <v/>
      </c>
      <c r="IF24" s="264" t="str">
        <f t="shared" si="56"/>
        <v/>
      </c>
      <c r="IG24" s="264" t="str">
        <f t="shared" si="57"/>
        <v/>
      </c>
      <c r="IH24" s="264" t="str">
        <f t="shared" si="58"/>
        <v/>
      </c>
      <c r="II24" s="264" t="str">
        <f t="shared" si="59"/>
        <v/>
      </c>
      <c r="IJ24" s="264" t="str">
        <f t="shared" si="60"/>
        <v/>
      </c>
      <c r="IK24" s="264" t="str">
        <f t="shared" si="61"/>
        <v/>
      </c>
      <c r="IL24" s="264" t="str">
        <f t="shared" si="62"/>
        <v/>
      </c>
      <c r="IM24" s="264" t="str">
        <f t="shared" si="63"/>
        <v/>
      </c>
      <c r="IN24" s="264" t="str">
        <f t="shared" si="64"/>
        <v/>
      </c>
      <c r="IO24" s="264" t="str">
        <f t="shared" si="65"/>
        <v/>
      </c>
      <c r="IP24" s="264" t="str">
        <f t="shared" si="66"/>
        <v/>
      </c>
      <c r="IQ24" s="284" t="str">
        <f t="shared" si="67"/>
        <v/>
      </c>
      <c r="IR24" s="265">
        <f t="shared" si="105"/>
        <v>0</v>
      </c>
      <c r="IS24" s="266">
        <f t="shared" si="68"/>
        <v>48</v>
      </c>
      <c r="IT24" s="266">
        <f t="shared" si="106"/>
        <v>0</v>
      </c>
      <c r="IU24" s="266">
        <f t="shared" si="69"/>
        <v>0</v>
      </c>
      <c r="IV24" s="302">
        <f t="shared" si="70"/>
        <v>0</v>
      </c>
      <c r="IW24" s="266">
        <f t="shared" si="70"/>
        <v>0</v>
      </c>
      <c r="IX24" s="266">
        <f t="shared" si="70"/>
        <v>0</v>
      </c>
      <c r="IY24" s="266">
        <f t="shared" si="70"/>
        <v>0</v>
      </c>
      <c r="IZ24" s="266">
        <f t="shared" si="70"/>
        <v>0</v>
      </c>
      <c r="JA24" s="266">
        <f t="shared" si="70"/>
        <v>0</v>
      </c>
      <c r="JB24" s="266">
        <f t="shared" si="70"/>
        <v>0</v>
      </c>
      <c r="JC24" s="266">
        <f t="shared" si="70"/>
        <v>0</v>
      </c>
      <c r="JD24" s="266">
        <f t="shared" si="70"/>
        <v>0</v>
      </c>
      <c r="JE24" s="266">
        <f t="shared" si="70"/>
        <v>0</v>
      </c>
      <c r="JF24" s="266">
        <f t="shared" si="71"/>
        <v>0</v>
      </c>
      <c r="JG24" s="266">
        <f t="shared" si="71"/>
        <v>0</v>
      </c>
      <c r="JH24" s="266">
        <f t="shared" si="71"/>
        <v>0</v>
      </c>
      <c r="JI24" s="266">
        <f t="shared" si="71"/>
        <v>0</v>
      </c>
      <c r="JJ24" s="266">
        <f t="shared" si="71"/>
        <v>0</v>
      </c>
      <c r="JK24" s="266">
        <f t="shared" si="71"/>
        <v>0</v>
      </c>
      <c r="JL24" s="266">
        <f t="shared" si="71"/>
        <v>0</v>
      </c>
      <c r="JM24" s="266">
        <f t="shared" si="71"/>
        <v>0</v>
      </c>
      <c r="JN24" s="266">
        <f t="shared" si="71"/>
        <v>0</v>
      </c>
      <c r="JO24" s="266">
        <f t="shared" si="71"/>
        <v>0</v>
      </c>
      <c r="JP24" s="266">
        <f t="shared" si="71"/>
        <v>0</v>
      </c>
      <c r="JQ24" s="291">
        <f t="shared" si="72"/>
        <v>0</v>
      </c>
      <c r="JR24" s="265">
        <f t="shared" si="72"/>
        <v>0</v>
      </c>
      <c r="JS24" s="265">
        <f t="shared" si="72"/>
        <v>0</v>
      </c>
      <c r="JT24" s="265">
        <f t="shared" si="72"/>
        <v>0</v>
      </c>
      <c r="JU24" s="265">
        <f t="shared" si="72"/>
        <v>0</v>
      </c>
      <c r="JV24" s="265">
        <f t="shared" si="72"/>
        <v>0</v>
      </c>
      <c r="JW24" s="265">
        <f t="shared" si="72"/>
        <v>0</v>
      </c>
      <c r="JX24" s="265">
        <f t="shared" si="72"/>
        <v>0</v>
      </c>
      <c r="JY24" s="265">
        <f t="shared" si="72"/>
        <v>0</v>
      </c>
      <c r="JZ24" s="265">
        <f t="shared" si="72"/>
        <v>0</v>
      </c>
      <c r="KA24" s="265">
        <f t="shared" si="73"/>
        <v>0</v>
      </c>
      <c r="KB24" s="265">
        <f t="shared" si="73"/>
        <v>0</v>
      </c>
      <c r="KC24" s="265">
        <f t="shared" si="73"/>
        <v>0</v>
      </c>
      <c r="KD24" s="265">
        <f t="shared" si="73"/>
        <v>0</v>
      </c>
      <c r="KE24" s="265">
        <f t="shared" si="73"/>
        <v>0</v>
      </c>
      <c r="KF24" s="265">
        <f t="shared" si="73"/>
        <v>0</v>
      </c>
      <c r="KG24" s="265">
        <f t="shared" si="73"/>
        <v>0</v>
      </c>
      <c r="KH24" s="265">
        <f t="shared" si="73"/>
        <v>0</v>
      </c>
      <c r="KI24" s="265">
        <f t="shared" si="73"/>
        <v>0</v>
      </c>
      <c r="KJ24" s="265">
        <f t="shared" si="73"/>
        <v>0</v>
      </c>
      <c r="KK24" s="292">
        <f t="shared" si="73"/>
        <v>0</v>
      </c>
      <c r="KL24" s="279">
        <f t="shared" si="107"/>
        <v>48</v>
      </c>
      <c r="KN24" s="262" t="str">
        <f t="shared" si="108"/>
        <v>Mon</v>
      </c>
      <c r="KO24" s="405" t="str">
        <f>IF(OR(F24=Dropdown_list!$AA$20,F24=Dropdown_list!$AA$21,ISBLANK(F24)), "", LEFT(F24,FIND(":",F24)-1)/RIGHT(F24,LEN(F24)-(FIND(":",F24))))</f>
        <v/>
      </c>
      <c r="KP24" s="406" t="str">
        <f>IF(OR(G24=Dropdown_list!$AA$20,G24=Dropdown_list!$AA$21,ISBLANK(G24)), "", LEFT(G24,FIND(":",G24)-1)/RIGHT(G24,LEN(G24)-(FIND(":",G24))))</f>
        <v/>
      </c>
      <c r="KQ24" s="406" t="str">
        <f>IF(OR(H24=Dropdown_list!$AA$20,H24=Dropdown_list!$AA$21,ISBLANK(H24)), "", LEFT(H24,FIND(":",H24)-1)/RIGHT(H24,LEN(H24)-(FIND(":",H24))))</f>
        <v/>
      </c>
      <c r="KR24" s="406" t="str">
        <f>IF(OR(I24=Dropdown_list!$AA$20,I24=Dropdown_list!$AA$21,ISBLANK(I24)), "", LEFT(I24,FIND(":",I24)-1)/RIGHT(I24,LEN(I24)-(FIND(":",I24))))</f>
        <v/>
      </c>
      <c r="KS24" s="406" t="str">
        <f>IF(OR(J24=Dropdown_list!$AA$20,J24=Dropdown_list!$AA$21,ISBLANK(J24)), "", LEFT(J24,FIND(":",J24)-1)/RIGHT(J24,LEN(J24)-(FIND(":",J24))))</f>
        <v/>
      </c>
      <c r="KT24" s="406" t="str">
        <f>IF(OR(K24=Dropdown_list!$AA$20,K24=Dropdown_list!$AA$21,ISBLANK(K24)), "", LEFT(K24,FIND(":",K24)-1)/RIGHT(K24,LEN(K24)-(FIND(":",K24))))</f>
        <v/>
      </c>
      <c r="KU24" s="406" t="str">
        <f>IF(OR(L24=Dropdown_list!$AA$20,L24=Dropdown_list!$AA$21,ISBLANK(L24)), "", LEFT(L24,FIND(":",L24)-1)/RIGHT(L24,LEN(L24)-(FIND(":",L24))))</f>
        <v/>
      </c>
      <c r="KV24" s="406" t="str">
        <f>IF(OR(M24=Dropdown_list!$AA$20,M24=Dropdown_list!$AA$21,ISBLANK(M24)), "", LEFT(M24,FIND(":",M24)-1)/RIGHT(M24,LEN(M24)-(FIND(":",M24))))</f>
        <v/>
      </c>
      <c r="KW24" s="406" t="str">
        <f>IF(OR(N24=Dropdown_list!$AA$20,N24=Dropdown_list!$AA$21,ISBLANK(N24)), "", LEFT(N24,FIND(":",N24)-1)/RIGHT(N24,LEN(N24)-(FIND(":",N24))))</f>
        <v/>
      </c>
      <c r="KX24" s="406" t="str">
        <f>IF(OR(O24=Dropdown_list!$AA$20,O24=Dropdown_list!$AA$21,ISBLANK(O24)), "", LEFT(O24,FIND(":",O24)-1)/RIGHT(O24,LEN(O24)-(FIND(":",O24))))</f>
        <v/>
      </c>
      <c r="KY24" s="406" t="str">
        <f>IF(OR(P24=Dropdown_list!$AA$20,P24=Dropdown_list!$AA$21,ISBLANK(P24)), "", LEFT(P24,FIND(":",P24)-1)/RIGHT(P24,LEN(P24)-(FIND(":",P24))))</f>
        <v/>
      </c>
      <c r="KZ24" s="406" t="str">
        <f>IF(OR(Q24=Dropdown_list!$AA$20,Q24=Dropdown_list!$AA$21,ISBLANK(Q24)), "", LEFT(Q24,FIND(":",Q24)-1)/RIGHT(Q24,LEN(Q24)-(FIND(":",Q24))))</f>
        <v/>
      </c>
      <c r="LA24" s="406" t="str">
        <f>IF(OR(R24=Dropdown_list!$AA$20,R24=Dropdown_list!$AA$21,ISBLANK(R24)), "", LEFT(R24,FIND(":",R24)-1)/RIGHT(R24,LEN(R24)-(FIND(":",R24))))</f>
        <v/>
      </c>
      <c r="LB24" s="406" t="str">
        <f>IF(OR(S24=Dropdown_list!$AA$20,S24=Dropdown_list!$AA$21,ISBLANK(S24)), "", LEFT(S24,FIND(":",S24)-1)/RIGHT(S24,LEN(S24)-(FIND(":",S24))))</f>
        <v/>
      </c>
      <c r="LC24" s="406" t="str">
        <f>IF(OR(T24=Dropdown_list!$AA$20,T24=Dropdown_list!$AA$21,ISBLANK(T24)), "", LEFT(T24,FIND(":",T24)-1)/RIGHT(T24,LEN(T24)-(FIND(":",T24))))</f>
        <v/>
      </c>
      <c r="LD24" s="406" t="str">
        <f>IF(OR(U24=Dropdown_list!$AA$20,U24=Dropdown_list!$AA$21,ISBLANK(U24)), "", LEFT(U24,FIND(":",U24)-1)/RIGHT(U24,LEN(U24)-(FIND(":",U24))))</f>
        <v/>
      </c>
      <c r="LE24" s="406" t="str">
        <f>IF(OR(V24=Dropdown_list!$AA$20,V24=Dropdown_list!$AA$21,ISBLANK(V24)), "", LEFT(V24,FIND(":",V24)-1)/RIGHT(V24,LEN(V24)-(FIND(":",V24))))</f>
        <v/>
      </c>
      <c r="LF24" s="406" t="str">
        <f>IF(OR(W24=Dropdown_list!$AA$20,W24=Dropdown_list!$AA$21,ISBLANK(W24)), "", LEFT(W24,FIND(":",W24)-1)/RIGHT(W24,LEN(W24)-(FIND(":",W24))))</f>
        <v/>
      </c>
      <c r="LG24" s="406" t="str">
        <f>IF(OR(X24=Dropdown_list!$AA$20,X24=Dropdown_list!$AA$21,ISBLANK(X24)), "", LEFT(X24,FIND(":",X24)-1)/RIGHT(X24,LEN(X24)-(FIND(":",X24))))</f>
        <v/>
      </c>
      <c r="LH24" s="406" t="str">
        <f>IF(OR(Y24=Dropdown_list!$AA$20,Y24=Dropdown_list!$AA$21,ISBLANK(Y24)), "", LEFT(Y24,FIND(":",Y24)-1)/RIGHT(Y24,LEN(Y24)-(FIND(":",Y24))))</f>
        <v/>
      </c>
      <c r="LI24" s="406" t="str">
        <f>IF(OR(Z24=Dropdown_list!$AA$20,Z24=Dropdown_list!$AA$21,ISBLANK(Z24)), "", LEFT(Z24,FIND(":",Z24)-1)/RIGHT(Z24,LEN(Z24)-(FIND(":",Z24))))</f>
        <v/>
      </c>
      <c r="LJ24" s="406" t="str">
        <f>IF(OR(AA24=Dropdown_list!$AA$20,AA24=Dropdown_list!$AA$21,ISBLANK(AA24)), "", LEFT(AA24,FIND(":",AA24)-1)/RIGHT(AA24,LEN(AA24)-(FIND(":",AA24))))</f>
        <v/>
      </c>
      <c r="LK24" s="406" t="str">
        <f>IF(OR(AB24=Dropdown_list!$AA$20,AB24=Dropdown_list!$AA$21,ISBLANK(AB24)), "", LEFT(AB24,FIND(":",AB24)-1)/RIGHT(AB24,LEN(AB24)-(FIND(":",AB24))))</f>
        <v/>
      </c>
      <c r="LL24" s="406" t="str">
        <f>IF(OR(AC24=Dropdown_list!$AA$20,AC24=Dropdown_list!$AA$21,ISBLANK(AC24)), "", LEFT(AC24,FIND(":",AC24)-1)/RIGHT(AC24,LEN(AC24)-(FIND(":",AC24))))</f>
        <v/>
      </c>
      <c r="LM24" s="406" t="str">
        <f>IF(OR(AD24=Dropdown_list!$AA$20,AD24=Dropdown_list!$AA$21,ISBLANK(AD24)), "", LEFT(AD24,FIND(":",AD24)-1)/RIGHT(AD24,LEN(AD24)-(FIND(":",AD24))))</f>
        <v/>
      </c>
      <c r="LN24" s="406" t="str">
        <f>IF(OR(AE24=Dropdown_list!$AA$20,AE24=Dropdown_list!$AA$21,ISBLANK(AE24)), "", LEFT(AE24,FIND(":",AE24)-1)/RIGHT(AE24,LEN(AE24)-(FIND(":",AE24))))</f>
        <v/>
      </c>
      <c r="LO24" s="406" t="str">
        <f>IF(OR(AF24=Dropdown_list!$AA$20,AF24=Dropdown_list!$AA$21,ISBLANK(AF24)), "", LEFT(AF24,FIND(":",AF24)-1)/RIGHT(AF24,LEN(AF24)-(FIND(":",AF24))))</f>
        <v/>
      </c>
      <c r="LP24" s="406" t="str">
        <f>IF(OR(AG24=Dropdown_list!$AA$20,AG24=Dropdown_list!$AA$21,ISBLANK(AG24)), "", LEFT(AG24,FIND(":",AG24)-1)/RIGHT(AG24,LEN(AG24)-(FIND(":",AG24))))</f>
        <v/>
      </c>
      <c r="LQ24" s="406" t="str">
        <f>IF(OR(AH24=Dropdown_list!$AA$20,AH24=Dropdown_list!$AA$21,ISBLANK(AH24)), "", LEFT(AH24,FIND(":",AH24)-1)/RIGHT(AH24,LEN(AH24)-(FIND(":",AH24))))</f>
        <v/>
      </c>
      <c r="LR24" s="406" t="str">
        <f>IF(OR(AI24=Dropdown_list!$AA$20,AI24=Dropdown_list!$AA$21,ISBLANK(AI24)), "", LEFT(AI24,FIND(":",AI24)-1)/RIGHT(AI24,LEN(AI24)-(FIND(":",AI24))))</f>
        <v/>
      </c>
      <c r="LS24" s="406" t="str">
        <f>IF(OR(AJ24=Dropdown_list!$AA$20,AJ24=Dropdown_list!$AA$21,ISBLANK(AJ24)), "", LEFT(AJ24,FIND(":",AJ24)-1)/RIGHT(AJ24,LEN(AJ24)-(FIND(":",AJ24))))</f>
        <v/>
      </c>
      <c r="LT24" s="406" t="str">
        <f>IF(OR(AK24=Dropdown_list!$AA$20,AK24=Dropdown_list!$AA$21,ISBLANK(AK24)), "", LEFT(AK24,FIND(":",AK24)-1)/RIGHT(AK24,LEN(AK24)-(FIND(":",AK24))))</f>
        <v/>
      </c>
      <c r="LU24" s="406" t="str">
        <f>IF(OR(AL24=Dropdown_list!$AA$20,AL24=Dropdown_list!$AA$21,ISBLANK(AL24)), "", LEFT(AL24,FIND(":",AL24)-1)/RIGHT(AL24,LEN(AL24)-(FIND(":",AL24))))</f>
        <v/>
      </c>
      <c r="LV24" s="406" t="str">
        <f>IF(OR(AM24=Dropdown_list!$AA$20,AM24=Dropdown_list!$AA$21,ISBLANK(AM24)), "", LEFT(AM24,FIND(":",AM24)-1)/RIGHT(AM24,LEN(AM24)-(FIND(":",AM24))))</f>
        <v/>
      </c>
      <c r="LW24" s="406" t="str">
        <f>IF(OR(AN24=Dropdown_list!$AA$20,AN24=Dropdown_list!$AA$21,ISBLANK(AN24)), "", LEFT(AN24,FIND(":",AN24)-1)/RIGHT(AN24,LEN(AN24)-(FIND(":",AN24))))</f>
        <v/>
      </c>
      <c r="LX24" s="406" t="str">
        <f>IF(OR(AO24=Dropdown_list!$AA$20,AO24=Dropdown_list!$AA$21,ISBLANK(AO24)), "", LEFT(AO24,FIND(":",AO24)-1)/RIGHT(AO24,LEN(AO24)-(FIND(":",AO24))))</f>
        <v/>
      </c>
      <c r="LY24" s="406" t="str">
        <f>IF(OR(AP24=Dropdown_list!$AA$20,AP24=Dropdown_list!$AA$21,ISBLANK(AP24)), "", LEFT(AP24,FIND(":",AP24)-1)/RIGHT(AP24,LEN(AP24)-(FIND(":",AP24))))</f>
        <v/>
      </c>
      <c r="LZ24" s="406" t="str">
        <f>IF(OR(AQ24=Dropdown_list!$AA$20,AQ24=Dropdown_list!$AA$21,ISBLANK(AQ24)), "", LEFT(AQ24,FIND(":",AQ24)-1)/RIGHT(AQ24,LEN(AQ24)-(FIND(":",AQ24))))</f>
        <v/>
      </c>
      <c r="MA24" s="406" t="str">
        <f>IF(OR(AR24=Dropdown_list!$AA$20,AR24=Dropdown_list!$AA$21,ISBLANK(AR24)), "", LEFT(AR24,FIND(":",AR24)-1)/RIGHT(AR24,LEN(AR24)-(FIND(":",AR24))))</f>
        <v/>
      </c>
      <c r="MB24" s="406" t="str">
        <f>IF(OR(AS24=Dropdown_list!$AA$20,AS24=Dropdown_list!$AA$21,ISBLANK(AS24)), "", LEFT(AS24,FIND(":",AS24)-1)/RIGHT(AS24,LEN(AS24)-(FIND(":",AS24))))</f>
        <v/>
      </c>
      <c r="MC24" s="406" t="str">
        <f>IF(OR(AT24=Dropdown_list!$AA$20,AT24=Dropdown_list!$AA$21,ISBLANK(AT24)), "", LEFT(AT24,FIND(":",AT24)-1)/RIGHT(AT24,LEN(AT24)-(FIND(":",AT24))))</f>
        <v/>
      </c>
      <c r="MD24" s="406" t="str">
        <f>IF(OR(AU24=Dropdown_list!$AA$20,AU24=Dropdown_list!$AA$21,ISBLANK(AU24)), "", LEFT(AU24,FIND(":",AU24)-1)/RIGHT(AU24,LEN(AU24)-(FIND(":",AU24))))</f>
        <v/>
      </c>
      <c r="ME24" s="406" t="str">
        <f>IF(OR(AV24=Dropdown_list!$AA$20,AV24=Dropdown_list!$AA$21,ISBLANK(AV24)), "", LEFT(AV24,FIND(":",AV24)-1)/RIGHT(AV24,LEN(AV24)-(FIND(":",AV24))))</f>
        <v/>
      </c>
      <c r="MF24" s="406" t="str">
        <f>IF(OR(AW24=Dropdown_list!$AA$20,AW24=Dropdown_list!$AA$21,ISBLANK(AW24)), "", LEFT(AW24,FIND(":",AW24)-1)/RIGHT(AW24,LEN(AW24)-(FIND(":",AW24))))</f>
        <v/>
      </c>
      <c r="MG24" s="406" t="str">
        <f>IF(OR(AX24=Dropdown_list!$AA$20,AX24=Dropdown_list!$AA$21,ISBLANK(AX24)), "", LEFT(AX24,FIND(":",AX24)-1)/RIGHT(AX24,LEN(AX24)-(FIND(":",AX24))))</f>
        <v/>
      </c>
      <c r="MH24" s="406" t="str">
        <f>IF(OR(AY24=Dropdown_list!$AA$20,AY24=Dropdown_list!$AA$21,ISBLANK(AY24)), "", LEFT(AY24,FIND(":",AY24)-1)/RIGHT(AY24,LEN(AY24)-(FIND(":",AY24))))</f>
        <v/>
      </c>
      <c r="MI24" s="406" t="str">
        <f>IF(OR(AZ24=Dropdown_list!$AA$20,AZ24=Dropdown_list!$AA$21,ISBLANK(AZ24)), "", LEFT(AZ24,FIND(":",AZ24)-1)/RIGHT(AZ24,LEN(AZ24)-(FIND(":",AZ24))))</f>
        <v/>
      </c>
      <c r="MJ24" s="407" t="str">
        <f>IF(OR(BA24=Dropdown_list!$AA$20,BA24=Dropdown_list!$AA$21,ISBLANK(BA24)), "", LEFT(BA24,FIND(":",BA24)-1)/RIGHT(BA24,LEN(BA24)-(FIND(":",BA24))))</f>
        <v/>
      </c>
      <c r="ML24" s="414" t="str">
        <f t="shared" si="109"/>
        <v/>
      </c>
      <c r="MM24" s="265" t="str">
        <f t="shared" si="74"/>
        <v/>
      </c>
      <c r="MN24" s="265" t="str">
        <f t="shared" si="74"/>
        <v/>
      </c>
      <c r="MO24" s="265" t="str">
        <f t="shared" si="74"/>
        <v/>
      </c>
      <c r="MP24" s="265" t="str">
        <f t="shared" si="74"/>
        <v/>
      </c>
      <c r="MQ24" s="265" t="str">
        <f t="shared" si="74"/>
        <v/>
      </c>
      <c r="MR24" s="265" t="str">
        <f t="shared" si="74"/>
        <v/>
      </c>
      <c r="MS24" s="265" t="str">
        <f t="shared" si="74"/>
        <v/>
      </c>
      <c r="MT24" s="265" t="str">
        <f t="shared" si="74"/>
        <v/>
      </c>
      <c r="MU24" s="265" t="str">
        <f t="shared" si="74"/>
        <v/>
      </c>
      <c r="MV24" s="265" t="str">
        <f t="shared" si="74"/>
        <v/>
      </c>
      <c r="MW24" s="265" t="str">
        <f t="shared" si="74"/>
        <v/>
      </c>
      <c r="MX24" s="265" t="str">
        <f t="shared" si="74"/>
        <v/>
      </c>
      <c r="MY24" s="265" t="str">
        <f t="shared" si="74"/>
        <v/>
      </c>
      <c r="MZ24" s="265" t="str">
        <f t="shared" si="74"/>
        <v/>
      </c>
      <c r="NA24" s="265" t="str">
        <f t="shared" si="74"/>
        <v/>
      </c>
      <c r="NB24" s="265" t="str">
        <f t="shared" si="74"/>
        <v/>
      </c>
      <c r="NC24" s="265" t="str">
        <f t="shared" si="74"/>
        <v/>
      </c>
      <c r="ND24" s="265" t="str">
        <f t="shared" si="74"/>
        <v/>
      </c>
      <c r="NE24" s="265" t="str">
        <f t="shared" si="74"/>
        <v/>
      </c>
      <c r="NF24" s="265" t="str">
        <f t="shared" si="74"/>
        <v/>
      </c>
      <c r="NG24" s="265" t="str">
        <f t="shared" si="74"/>
        <v/>
      </c>
      <c r="NH24" s="265" t="str">
        <f t="shared" si="74"/>
        <v/>
      </c>
      <c r="NI24" s="265" t="str">
        <f t="shared" si="74"/>
        <v/>
      </c>
      <c r="NJ24" s="265" t="str">
        <f t="shared" si="74"/>
        <v/>
      </c>
      <c r="NK24" s="265" t="str">
        <f t="shared" si="74"/>
        <v/>
      </c>
      <c r="NL24" s="265" t="str">
        <f t="shared" si="74"/>
        <v/>
      </c>
      <c r="NM24" s="265" t="str">
        <f t="shared" si="74"/>
        <v/>
      </c>
      <c r="NN24" s="265" t="str">
        <f t="shared" si="74"/>
        <v/>
      </c>
      <c r="NO24" s="265" t="str">
        <f t="shared" si="74"/>
        <v/>
      </c>
      <c r="NP24" s="265" t="str">
        <f t="shared" si="74"/>
        <v/>
      </c>
      <c r="NQ24" s="265" t="str">
        <f t="shared" si="74"/>
        <v/>
      </c>
      <c r="NR24" s="265" t="str">
        <f t="shared" si="74"/>
        <v/>
      </c>
      <c r="NS24" s="265" t="str">
        <f t="shared" si="74"/>
        <v/>
      </c>
      <c r="NT24" s="265" t="str">
        <f t="shared" si="74"/>
        <v/>
      </c>
      <c r="NU24" s="265" t="str">
        <f t="shared" si="74"/>
        <v/>
      </c>
      <c r="NV24" s="265" t="str">
        <f t="shared" si="74"/>
        <v/>
      </c>
      <c r="NW24" s="265" t="str">
        <f t="shared" si="74"/>
        <v/>
      </c>
      <c r="NX24" s="265" t="str">
        <f t="shared" si="74"/>
        <v/>
      </c>
      <c r="NY24" s="265" t="str">
        <f t="shared" si="74"/>
        <v/>
      </c>
      <c r="NZ24" s="265" t="str">
        <f t="shared" si="74"/>
        <v/>
      </c>
      <c r="OA24" s="265" t="str">
        <f t="shared" si="74"/>
        <v/>
      </c>
      <c r="OB24" s="265" t="str">
        <f t="shared" si="74"/>
        <v/>
      </c>
      <c r="OC24" s="265" t="str">
        <f t="shared" si="74"/>
        <v/>
      </c>
      <c r="OD24" s="265" t="str">
        <f t="shared" si="74"/>
        <v/>
      </c>
      <c r="OE24" s="265" t="str">
        <f t="shared" si="74"/>
        <v/>
      </c>
      <c r="OF24" s="265" t="str">
        <f t="shared" si="74"/>
        <v/>
      </c>
      <c r="OG24" s="415" t="str">
        <f t="shared" si="74"/>
        <v/>
      </c>
    </row>
    <row r="25" spans="1:397" ht="15" customHeight="1">
      <c r="B25" s="66"/>
      <c r="D25" s="786"/>
      <c r="E25" s="222">
        <f>'Step 1. Enter overall info'!I35</f>
        <v>0</v>
      </c>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4"/>
      <c r="BC25" s="668"/>
      <c r="BD25" s="61"/>
      <c r="BE25" s="61"/>
      <c r="BF25" s="88"/>
      <c r="BG25" s="232"/>
      <c r="BH25" s="61"/>
      <c r="BI25" s="61"/>
      <c r="BJ25" s="4"/>
      <c r="BL25" s="84" t="str">
        <f t="shared" si="8"/>
        <v/>
      </c>
      <c r="BM25" s="260">
        <f t="shared" si="9"/>
        <v>0</v>
      </c>
      <c r="BN25" s="534">
        <f t="shared" si="10"/>
        <v>0</v>
      </c>
      <c r="BO25" s="274" t="str">
        <f t="shared" si="75"/>
        <v/>
      </c>
      <c r="BP25" s="670">
        <f t="shared" si="11"/>
        <v>0</v>
      </c>
      <c r="BQ25" s="527">
        <f t="shared" si="12"/>
        <v>0</v>
      </c>
      <c r="BR25" s="527">
        <f t="shared" si="13"/>
        <v>0</v>
      </c>
      <c r="BS25" s="535">
        <f t="shared" si="76"/>
        <v>0</v>
      </c>
      <c r="BT25" s="263" t="str">
        <f t="shared" si="14"/>
        <v/>
      </c>
      <c r="BU25" s="263" t="str">
        <f>IF(BQ25=1, IF(ISBLANK(#REF!),message_complete,""),"")</f>
        <v/>
      </c>
      <c r="BV25" s="263" t="str">
        <f t="shared" si="15"/>
        <v/>
      </c>
      <c r="BW25" s="263" t="str">
        <f t="shared" si="16"/>
        <v/>
      </c>
      <c r="BX25" s="261"/>
      <c r="BY25" s="328" t="str">
        <f t="shared" si="17"/>
        <v/>
      </c>
      <c r="BZ25" s="269" t="str">
        <f t="shared" si="18"/>
        <v/>
      </c>
      <c r="CA25" s="269" t="str">
        <f t="shared" si="19"/>
        <v/>
      </c>
      <c r="CB25" s="269" t="str">
        <f t="shared" si="20"/>
        <v/>
      </c>
      <c r="CC25" s="269" t="str">
        <f t="shared" si="21"/>
        <v/>
      </c>
      <c r="CD25" s="269" t="str">
        <f t="shared" si="22"/>
        <v/>
      </c>
      <c r="CE25" s="269" t="str">
        <f t="shared" si="23"/>
        <v/>
      </c>
      <c r="CF25" s="269" t="str">
        <f t="shared" si="24"/>
        <v/>
      </c>
      <c r="CG25" s="269" t="str">
        <f t="shared" si="25"/>
        <v/>
      </c>
      <c r="CH25" s="269" t="str">
        <f t="shared" si="26"/>
        <v/>
      </c>
      <c r="CI25" s="269" t="str">
        <f t="shared" si="27"/>
        <v/>
      </c>
      <c r="CJ25" s="329" t="str">
        <f t="shared" si="28"/>
        <v/>
      </c>
      <c r="CL25" s="423" t="str">
        <f t="shared" si="77"/>
        <v/>
      </c>
      <c r="CM25" s="419" t="str">
        <f t="shared" si="78"/>
        <v/>
      </c>
      <c r="CN25" s="419" t="str">
        <f t="shared" si="79"/>
        <v/>
      </c>
      <c r="CO25" s="419" t="str">
        <f t="shared" si="80"/>
        <v/>
      </c>
      <c r="CP25" s="419" t="str">
        <f t="shared" si="81"/>
        <v/>
      </c>
      <c r="CQ25" s="424" t="str">
        <f t="shared" si="82"/>
        <v/>
      </c>
      <c r="CR25" s="121" t="str">
        <f t="shared" si="29"/>
        <v/>
      </c>
      <c r="CS25" s="283" t="str">
        <f t="shared" si="30"/>
        <v/>
      </c>
      <c r="CT25" s="264" t="str">
        <f t="shared" si="31"/>
        <v/>
      </c>
      <c r="CU25" s="264" t="str">
        <f t="shared" si="32"/>
        <v/>
      </c>
      <c r="CV25" s="264" t="str">
        <f t="shared" si="33"/>
        <v/>
      </c>
      <c r="CW25" s="264" t="str">
        <f t="shared" si="34"/>
        <v/>
      </c>
      <c r="CX25" s="284" t="str">
        <f t="shared" si="35"/>
        <v/>
      </c>
      <c r="CY25" s="263">
        <f t="shared" si="83"/>
        <v>0</v>
      </c>
      <c r="CZ25" s="263"/>
      <c r="DA25" s="291">
        <f t="shared" si="36"/>
        <v>0</v>
      </c>
      <c r="DB25" s="265">
        <f t="shared" si="36"/>
        <v>0</v>
      </c>
      <c r="DC25" s="265">
        <f t="shared" si="36"/>
        <v>0</v>
      </c>
      <c r="DD25" s="265">
        <f t="shared" si="36"/>
        <v>0</v>
      </c>
      <c r="DE25" s="265">
        <f t="shared" si="36"/>
        <v>0</v>
      </c>
      <c r="DF25" s="265">
        <f t="shared" si="36"/>
        <v>0</v>
      </c>
      <c r="DG25" s="265">
        <f t="shared" si="36"/>
        <v>0</v>
      </c>
      <c r="DH25" s="265">
        <f t="shared" si="36"/>
        <v>0</v>
      </c>
      <c r="DI25" s="265">
        <f t="shared" si="36"/>
        <v>0</v>
      </c>
      <c r="DJ25" s="265">
        <f t="shared" si="36"/>
        <v>0</v>
      </c>
      <c r="DK25" s="265">
        <f t="shared" si="37"/>
        <v>0</v>
      </c>
      <c r="DL25" s="265">
        <f t="shared" si="37"/>
        <v>0</v>
      </c>
      <c r="DM25" s="265">
        <f t="shared" si="37"/>
        <v>0</v>
      </c>
      <c r="DN25" s="265">
        <f t="shared" si="37"/>
        <v>0</v>
      </c>
      <c r="DO25" s="265">
        <f t="shared" si="37"/>
        <v>0</v>
      </c>
      <c r="DP25" s="265">
        <f t="shared" si="37"/>
        <v>0</v>
      </c>
      <c r="DQ25" s="265">
        <f t="shared" si="37"/>
        <v>0</v>
      </c>
      <c r="DR25" s="265">
        <f t="shared" si="37"/>
        <v>0</v>
      </c>
      <c r="DS25" s="265">
        <f t="shared" si="37"/>
        <v>0</v>
      </c>
      <c r="DT25" s="265">
        <f t="shared" si="37"/>
        <v>0</v>
      </c>
      <c r="DU25" s="292">
        <f t="shared" si="37"/>
        <v>0</v>
      </c>
      <c r="DV25" s="291">
        <f t="shared" si="38"/>
        <v>0</v>
      </c>
      <c r="DW25" s="265">
        <f t="shared" si="38"/>
        <v>0</v>
      </c>
      <c r="DX25" s="265">
        <f t="shared" si="38"/>
        <v>0</v>
      </c>
      <c r="DY25" s="265">
        <f t="shared" si="38"/>
        <v>0</v>
      </c>
      <c r="DZ25" s="265">
        <f t="shared" si="38"/>
        <v>0</v>
      </c>
      <c r="EA25" s="265">
        <f t="shared" si="38"/>
        <v>0</v>
      </c>
      <c r="EB25" s="265">
        <f t="shared" si="38"/>
        <v>0</v>
      </c>
      <c r="EC25" s="265">
        <f t="shared" si="38"/>
        <v>0</v>
      </c>
      <c r="ED25" s="265">
        <f t="shared" si="38"/>
        <v>0</v>
      </c>
      <c r="EE25" s="265">
        <f t="shared" si="38"/>
        <v>0</v>
      </c>
      <c r="EF25" s="265">
        <f t="shared" si="39"/>
        <v>0</v>
      </c>
      <c r="EG25" s="265">
        <f t="shared" si="39"/>
        <v>0</v>
      </c>
      <c r="EH25" s="265">
        <f t="shared" si="39"/>
        <v>0</v>
      </c>
      <c r="EI25" s="265">
        <f t="shared" si="39"/>
        <v>0</v>
      </c>
      <c r="EJ25" s="265">
        <f t="shared" si="39"/>
        <v>0</v>
      </c>
      <c r="EK25" s="265">
        <f t="shared" si="39"/>
        <v>0</v>
      </c>
      <c r="EL25" s="265">
        <f t="shared" si="39"/>
        <v>0</v>
      </c>
      <c r="EM25" s="265">
        <f t="shared" si="39"/>
        <v>0</v>
      </c>
      <c r="EN25" s="265">
        <f t="shared" si="39"/>
        <v>0</v>
      </c>
      <c r="EO25" s="265">
        <f t="shared" si="39"/>
        <v>0</v>
      </c>
      <c r="EP25" s="265">
        <f t="shared" si="39"/>
        <v>0</v>
      </c>
      <c r="EQ25" s="414">
        <f t="shared" si="40"/>
        <v>0</v>
      </c>
      <c r="ER25" s="265">
        <f t="shared" si="40"/>
        <v>0</v>
      </c>
      <c r="ES25" s="265">
        <f t="shared" si="40"/>
        <v>0</v>
      </c>
      <c r="ET25" s="265">
        <f t="shared" si="40"/>
        <v>0</v>
      </c>
      <c r="EU25" s="265">
        <f t="shared" si="40"/>
        <v>0</v>
      </c>
      <c r="EV25" s="265">
        <f t="shared" si="40"/>
        <v>0</v>
      </c>
      <c r="EW25" s="265">
        <f t="shared" si="40"/>
        <v>0</v>
      </c>
      <c r="EX25" s="265">
        <f t="shared" si="40"/>
        <v>0</v>
      </c>
      <c r="EY25" s="265">
        <f t="shared" si="40"/>
        <v>0</v>
      </c>
      <c r="EZ25" s="265">
        <f t="shared" si="40"/>
        <v>0</v>
      </c>
      <c r="FA25" s="265">
        <f t="shared" si="41"/>
        <v>0</v>
      </c>
      <c r="FB25" s="265">
        <f t="shared" si="41"/>
        <v>0</v>
      </c>
      <c r="FC25" s="265">
        <f t="shared" si="41"/>
        <v>0</v>
      </c>
      <c r="FD25" s="265">
        <f t="shared" si="41"/>
        <v>0</v>
      </c>
      <c r="FE25" s="265">
        <f t="shared" si="41"/>
        <v>0</v>
      </c>
      <c r="FF25" s="265">
        <f t="shared" si="41"/>
        <v>0</v>
      </c>
      <c r="FG25" s="265">
        <f t="shared" si="41"/>
        <v>0</v>
      </c>
      <c r="FH25" s="265">
        <f t="shared" si="41"/>
        <v>0</v>
      </c>
      <c r="FI25" s="265">
        <f t="shared" si="41"/>
        <v>0</v>
      </c>
      <c r="FJ25" s="265">
        <f t="shared" si="41"/>
        <v>0</v>
      </c>
      <c r="FK25" s="415">
        <f t="shared" si="41"/>
        <v>0</v>
      </c>
      <c r="FL25" s="265">
        <f t="shared" si="42"/>
        <v>0</v>
      </c>
      <c r="FM25" s="265">
        <f t="shared" si="42"/>
        <v>0</v>
      </c>
      <c r="FN25" s="265">
        <f t="shared" si="42"/>
        <v>0</v>
      </c>
      <c r="FO25" s="265">
        <f t="shared" si="42"/>
        <v>0</v>
      </c>
      <c r="FP25" s="265">
        <f t="shared" si="42"/>
        <v>0</v>
      </c>
      <c r="FQ25" s="265">
        <f t="shared" si="42"/>
        <v>0</v>
      </c>
      <c r="FR25" s="265">
        <f t="shared" si="42"/>
        <v>0</v>
      </c>
      <c r="FS25" s="265">
        <f t="shared" si="42"/>
        <v>0</v>
      </c>
      <c r="FT25" s="265">
        <f t="shared" si="42"/>
        <v>0</v>
      </c>
      <c r="FU25" s="265">
        <f t="shared" si="42"/>
        <v>0</v>
      </c>
      <c r="FV25" s="265">
        <f t="shared" si="43"/>
        <v>0</v>
      </c>
      <c r="FW25" s="265">
        <f t="shared" si="43"/>
        <v>0</v>
      </c>
      <c r="FX25" s="265">
        <f t="shared" si="43"/>
        <v>0</v>
      </c>
      <c r="FY25" s="265">
        <f t="shared" si="43"/>
        <v>0</v>
      </c>
      <c r="FZ25" s="265">
        <f t="shared" si="43"/>
        <v>0</v>
      </c>
      <c r="GA25" s="265">
        <f t="shared" si="43"/>
        <v>0</v>
      </c>
      <c r="GB25" s="265">
        <f t="shared" si="43"/>
        <v>0</v>
      </c>
      <c r="GC25" s="265">
        <f t="shared" si="43"/>
        <v>0</v>
      </c>
      <c r="GD25" s="265">
        <f t="shared" si="43"/>
        <v>0</v>
      </c>
      <c r="GE25" s="265">
        <f t="shared" si="43"/>
        <v>0</v>
      </c>
      <c r="GF25" s="265">
        <f t="shared" si="43"/>
        <v>0</v>
      </c>
      <c r="GG25" s="345">
        <f t="shared" si="84"/>
        <v>0</v>
      </c>
      <c r="GH25" s="346">
        <f t="shared" si="44"/>
        <v>0</v>
      </c>
      <c r="GI25" s="346">
        <f t="shared" si="44"/>
        <v>0</v>
      </c>
      <c r="GJ25" s="346">
        <f t="shared" si="44"/>
        <v>0</v>
      </c>
      <c r="GK25" s="346">
        <f t="shared" si="44"/>
        <v>0</v>
      </c>
      <c r="GL25" s="346">
        <f t="shared" si="44"/>
        <v>0</v>
      </c>
      <c r="GM25" s="346">
        <f t="shared" si="44"/>
        <v>0</v>
      </c>
      <c r="GN25" s="346">
        <f t="shared" si="44"/>
        <v>0</v>
      </c>
      <c r="GO25" s="346">
        <f t="shared" si="44"/>
        <v>0</v>
      </c>
      <c r="GP25" s="346">
        <f t="shared" si="44"/>
        <v>0</v>
      </c>
      <c r="GQ25" s="346">
        <f t="shared" si="44"/>
        <v>0</v>
      </c>
      <c r="GR25" s="346">
        <f t="shared" si="44"/>
        <v>0</v>
      </c>
      <c r="GS25" s="346">
        <f t="shared" si="44"/>
        <v>0</v>
      </c>
      <c r="GT25" s="346">
        <f t="shared" si="44"/>
        <v>0</v>
      </c>
      <c r="GU25" s="346">
        <f t="shared" si="44"/>
        <v>0</v>
      </c>
      <c r="GV25" s="346">
        <f t="shared" si="44"/>
        <v>0</v>
      </c>
      <c r="GW25" s="346">
        <f t="shared" si="44"/>
        <v>0</v>
      </c>
      <c r="GX25" s="346">
        <f t="shared" si="44"/>
        <v>0</v>
      </c>
      <c r="GY25" s="346">
        <f t="shared" si="44"/>
        <v>0</v>
      </c>
      <c r="GZ25" s="346">
        <f t="shared" si="44"/>
        <v>0</v>
      </c>
      <c r="HA25" s="346">
        <f t="shared" si="44"/>
        <v>0</v>
      </c>
      <c r="HB25" s="336">
        <f t="shared" si="45"/>
        <v>0</v>
      </c>
      <c r="HC25" s="337">
        <f t="shared" si="85"/>
        <v>0</v>
      </c>
      <c r="HD25" s="337">
        <f t="shared" si="86"/>
        <v>0</v>
      </c>
      <c r="HE25" s="337">
        <f t="shared" si="87"/>
        <v>0</v>
      </c>
      <c r="HF25" s="337">
        <f t="shared" si="88"/>
        <v>0</v>
      </c>
      <c r="HG25" s="337">
        <f t="shared" si="89"/>
        <v>0</v>
      </c>
      <c r="HH25" s="337">
        <f t="shared" si="90"/>
        <v>0</v>
      </c>
      <c r="HI25" s="337">
        <f t="shared" si="91"/>
        <v>0</v>
      </c>
      <c r="HJ25" s="337">
        <f t="shared" si="92"/>
        <v>0</v>
      </c>
      <c r="HK25" s="337">
        <f t="shared" si="93"/>
        <v>0</v>
      </c>
      <c r="HL25" s="337">
        <f t="shared" si="94"/>
        <v>0</v>
      </c>
      <c r="HM25" s="337">
        <f t="shared" si="95"/>
        <v>0</v>
      </c>
      <c r="HN25" s="337">
        <f t="shared" si="96"/>
        <v>0</v>
      </c>
      <c r="HO25" s="337">
        <f t="shared" si="97"/>
        <v>0</v>
      </c>
      <c r="HP25" s="337">
        <f t="shared" si="98"/>
        <v>0</v>
      </c>
      <c r="HQ25" s="337">
        <f t="shared" si="99"/>
        <v>0</v>
      </c>
      <c r="HR25" s="337">
        <f t="shared" si="100"/>
        <v>0</v>
      </c>
      <c r="HS25" s="337">
        <f t="shared" si="101"/>
        <v>0</v>
      </c>
      <c r="HT25" s="337">
        <f t="shared" si="102"/>
        <v>0</v>
      </c>
      <c r="HU25" s="337">
        <f t="shared" si="103"/>
        <v>0</v>
      </c>
      <c r="HV25" s="338">
        <f t="shared" si="104"/>
        <v>0</v>
      </c>
      <c r="HW25" s="264" t="str">
        <f t="shared" si="47"/>
        <v/>
      </c>
      <c r="HX25" s="264" t="str">
        <f t="shared" si="48"/>
        <v/>
      </c>
      <c r="HY25" s="264" t="str">
        <f t="shared" si="49"/>
        <v/>
      </c>
      <c r="HZ25" s="264" t="str">
        <f t="shared" si="50"/>
        <v/>
      </c>
      <c r="IA25" s="264" t="str">
        <f t="shared" si="51"/>
        <v/>
      </c>
      <c r="IB25" s="264" t="str">
        <f t="shared" si="52"/>
        <v/>
      </c>
      <c r="IC25" s="264" t="str">
        <f t="shared" si="53"/>
        <v/>
      </c>
      <c r="ID25" s="264" t="str">
        <f t="shared" si="54"/>
        <v/>
      </c>
      <c r="IE25" s="264" t="str">
        <f t="shared" si="55"/>
        <v/>
      </c>
      <c r="IF25" s="264" t="str">
        <f t="shared" si="56"/>
        <v/>
      </c>
      <c r="IG25" s="264" t="str">
        <f t="shared" si="57"/>
        <v/>
      </c>
      <c r="IH25" s="264" t="str">
        <f t="shared" si="58"/>
        <v/>
      </c>
      <c r="II25" s="264" t="str">
        <f t="shared" si="59"/>
        <v/>
      </c>
      <c r="IJ25" s="264" t="str">
        <f t="shared" si="60"/>
        <v/>
      </c>
      <c r="IK25" s="264" t="str">
        <f t="shared" si="61"/>
        <v/>
      </c>
      <c r="IL25" s="264" t="str">
        <f t="shared" si="62"/>
        <v/>
      </c>
      <c r="IM25" s="264" t="str">
        <f t="shared" si="63"/>
        <v/>
      </c>
      <c r="IN25" s="264" t="str">
        <f t="shared" si="64"/>
        <v/>
      </c>
      <c r="IO25" s="264" t="str">
        <f t="shared" si="65"/>
        <v/>
      </c>
      <c r="IP25" s="264" t="str">
        <f t="shared" si="66"/>
        <v/>
      </c>
      <c r="IQ25" s="284" t="str">
        <f t="shared" si="67"/>
        <v/>
      </c>
      <c r="IR25" s="265">
        <f t="shared" si="105"/>
        <v>0</v>
      </c>
      <c r="IS25" s="266">
        <f t="shared" si="68"/>
        <v>48</v>
      </c>
      <c r="IT25" s="266">
        <f t="shared" si="106"/>
        <v>0</v>
      </c>
      <c r="IU25" s="266">
        <f t="shared" si="69"/>
        <v>0</v>
      </c>
      <c r="IV25" s="302">
        <f t="shared" si="70"/>
        <v>0</v>
      </c>
      <c r="IW25" s="266">
        <f t="shared" si="70"/>
        <v>0</v>
      </c>
      <c r="IX25" s="266">
        <f t="shared" si="70"/>
        <v>0</v>
      </c>
      <c r="IY25" s="266">
        <f t="shared" si="70"/>
        <v>0</v>
      </c>
      <c r="IZ25" s="266">
        <f t="shared" si="70"/>
        <v>0</v>
      </c>
      <c r="JA25" s="266">
        <f t="shared" si="70"/>
        <v>0</v>
      </c>
      <c r="JB25" s="266">
        <f t="shared" si="70"/>
        <v>0</v>
      </c>
      <c r="JC25" s="266">
        <f t="shared" si="70"/>
        <v>0</v>
      </c>
      <c r="JD25" s="266">
        <f t="shared" si="70"/>
        <v>0</v>
      </c>
      <c r="JE25" s="266">
        <f t="shared" si="70"/>
        <v>0</v>
      </c>
      <c r="JF25" s="266">
        <f t="shared" si="71"/>
        <v>0</v>
      </c>
      <c r="JG25" s="266">
        <f t="shared" si="71"/>
        <v>0</v>
      </c>
      <c r="JH25" s="266">
        <f t="shared" si="71"/>
        <v>0</v>
      </c>
      <c r="JI25" s="266">
        <f t="shared" si="71"/>
        <v>0</v>
      </c>
      <c r="JJ25" s="266">
        <f t="shared" si="71"/>
        <v>0</v>
      </c>
      <c r="JK25" s="266">
        <f t="shared" si="71"/>
        <v>0</v>
      </c>
      <c r="JL25" s="266">
        <f t="shared" si="71"/>
        <v>0</v>
      </c>
      <c r="JM25" s="266">
        <f t="shared" si="71"/>
        <v>0</v>
      </c>
      <c r="JN25" s="266">
        <f t="shared" si="71"/>
        <v>0</v>
      </c>
      <c r="JO25" s="266">
        <f t="shared" si="71"/>
        <v>0</v>
      </c>
      <c r="JP25" s="266">
        <f t="shared" si="71"/>
        <v>0</v>
      </c>
      <c r="JQ25" s="291">
        <f t="shared" si="72"/>
        <v>0</v>
      </c>
      <c r="JR25" s="265">
        <f t="shared" si="72"/>
        <v>0</v>
      </c>
      <c r="JS25" s="265">
        <f t="shared" si="72"/>
        <v>0</v>
      </c>
      <c r="JT25" s="265">
        <f t="shared" si="72"/>
        <v>0</v>
      </c>
      <c r="JU25" s="265">
        <f t="shared" si="72"/>
        <v>0</v>
      </c>
      <c r="JV25" s="265">
        <f t="shared" si="72"/>
        <v>0</v>
      </c>
      <c r="JW25" s="265">
        <f t="shared" si="72"/>
        <v>0</v>
      </c>
      <c r="JX25" s="265">
        <f t="shared" si="72"/>
        <v>0</v>
      </c>
      <c r="JY25" s="265">
        <f t="shared" si="72"/>
        <v>0</v>
      </c>
      <c r="JZ25" s="265">
        <f t="shared" si="72"/>
        <v>0</v>
      </c>
      <c r="KA25" s="265">
        <f t="shared" si="73"/>
        <v>0</v>
      </c>
      <c r="KB25" s="265">
        <f t="shared" si="73"/>
        <v>0</v>
      </c>
      <c r="KC25" s="265">
        <f t="shared" si="73"/>
        <v>0</v>
      </c>
      <c r="KD25" s="265">
        <f t="shared" si="73"/>
        <v>0</v>
      </c>
      <c r="KE25" s="265">
        <f t="shared" si="73"/>
        <v>0</v>
      </c>
      <c r="KF25" s="265">
        <f t="shared" si="73"/>
        <v>0</v>
      </c>
      <c r="KG25" s="265">
        <f t="shared" si="73"/>
        <v>0</v>
      </c>
      <c r="KH25" s="265">
        <f t="shared" si="73"/>
        <v>0</v>
      </c>
      <c r="KI25" s="265">
        <f t="shared" si="73"/>
        <v>0</v>
      </c>
      <c r="KJ25" s="265">
        <f t="shared" si="73"/>
        <v>0</v>
      </c>
      <c r="KK25" s="292">
        <f t="shared" si="73"/>
        <v>0</v>
      </c>
      <c r="KL25" s="279">
        <f t="shared" si="107"/>
        <v>48</v>
      </c>
      <c r="KN25" s="262" t="str">
        <f t="shared" si="108"/>
        <v>Mon</v>
      </c>
      <c r="KO25" s="405" t="str">
        <f>IF(OR(F25=Dropdown_list!$AA$20,F25=Dropdown_list!$AA$21,ISBLANK(F25)), "", LEFT(F25,FIND(":",F25)-1)/RIGHT(F25,LEN(F25)-(FIND(":",F25))))</f>
        <v/>
      </c>
      <c r="KP25" s="406" t="str">
        <f>IF(OR(G25=Dropdown_list!$AA$20,G25=Dropdown_list!$AA$21,ISBLANK(G25)), "", LEFT(G25,FIND(":",G25)-1)/RIGHT(G25,LEN(G25)-(FIND(":",G25))))</f>
        <v/>
      </c>
      <c r="KQ25" s="406" t="str">
        <f>IF(OR(H25=Dropdown_list!$AA$20,H25=Dropdown_list!$AA$21,ISBLANK(H25)), "", LEFT(H25,FIND(":",H25)-1)/RIGHT(H25,LEN(H25)-(FIND(":",H25))))</f>
        <v/>
      </c>
      <c r="KR25" s="406" t="str">
        <f>IF(OR(I25=Dropdown_list!$AA$20,I25=Dropdown_list!$AA$21,ISBLANK(I25)), "", LEFT(I25,FIND(":",I25)-1)/RIGHT(I25,LEN(I25)-(FIND(":",I25))))</f>
        <v/>
      </c>
      <c r="KS25" s="406" t="str">
        <f>IF(OR(J25=Dropdown_list!$AA$20,J25=Dropdown_list!$AA$21,ISBLANK(J25)), "", LEFT(J25,FIND(":",J25)-1)/RIGHT(J25,LEN(J25)-(FIND(":",J25))))</f>
        <v/>
      </c>
      <c r="KT25" s="406" t="str">
        <f>IF(OR(K25=Dropdown_list!$AA$20,K25=Dropdown_list!$AA$21,ISBLANK(K25)), "", LEFT(K25,FIND(":",K25)-1)/RIGHT(K25,LEN(K25)-(FIND(":",K25))))</f>
        <v/>
      </c>
      <c r="KU25" s="406" t="str">
        <f>IF(OR(L25=Dropdown_list!$AA$20,L25=Dropdown_list!$AA$21,ISBLANK(L25)), "", LEFT(L25,FIND(":",L25)-1)/RIGHT(L25,LEN(L25)-(FIND(":",L25))))</f>
        <v/>
      </c>
      <c r="KV25" s="406" t="str">
        <f>IF(OR(M25=Dropdown_list!$AA$20,M25=Dropdown_list!$AA$21,ISBLANK(M25)), "", LEFT(M25,FIND(":",M25)-1)/RIGHT(M25,LEN(M25)-(FIND(":",M25))))</f>
        <v/>
      </c>
      <c r="KW25" s="406" t="str">
        <f>IF(OR(N25=Dropdown_list!$AA$20,N25=Dropdown_list!$AA$21,ISBLANK(N25)), "", LEFT(N25,FIND(":",N25)-1)/RIGHT(N25,LEN(N25)-(FIND(":",N25))))</f>
        <v/>
      </c>
      <c r="KX25" s="406" t="str">
        <f>IF(OR(O25=Dropdown_list!$AA$20,O25=Dropdown_list!$AA$21,ISBLANK(O25)), "", LEFT(O25,FIND(":",O25)-1)/RIGHT(O25,LEN(O25)-(FIND(":",O25))))</f>
        <v/>
      </c>
      <c r="KY25" s="406" t="str">
        <f>IF(OR(P25=Dropdown_list!$AA$20,P25=Dropdown_list!$AA$21,ISBLANK(P25)), "", LEFT(P25,FIND(":",P25)-1)/RIGHT(P25,LEN(P25)-(FIND(":",P25))))</f>
        <v/>
      </c>
      <c r="KZ25" s="406" t="str">
        <f>IF(OR(Q25=Dropdown_list!$AA$20,Q25=Dropdown_list!$AA$21,ISBLANK(Q25)), "", LEFT(Q25,FIND(":",Q25)-1)/RIGHT(Q25,LEN(Q25)-(FIND(":",Q25))))</f>
        <v/>
      </c>
      <c r="LA25" s="406" t="str">
        <f>IF(OR(R25=Dropdown_list!$AA$20,R25=Dropdown_list!$AA$21,ISBLANK(R25)), "", LEFT(R25,FIND(":",R25)-1)/RIGHT(R25,LEN(R25)-(FIND(":",R25))))</f>
        <v/>
      </c>
      <c r="LB25" s="406" t="str">
        <f>IF(OR(S25=Dropdown_list!$AA$20,S25=Dropdown_list!$AA$21,ISBLANK(S25)), "", LEFT(S25,FIND(":",S25)-1)/RIGHT(S25,LEN(S25)-(FIND(":",S25))))</f>
        <v/>
      </c>
      <c r="LC25" s="406" t="str">
        <f>IF(OR(T25=Dropdown_list!$AA$20,T25=Dropdown_list!$AA$21,ISBLANK(T25)), "", LEFT(T25,FIND(":",T25)-1)/RIGHT(T25,LEN(T25)-(FIND(":",T25))))</f>
        <v/>
      </c>
      <c r="LD25" s="406" t="str">
        <f>IF(OR(U25=Dropdown_list!$AA$20,U25=Dropdown_list!$AA$21,ISBLANK(U25)), "", LEFT(U25,FIND(":",U25)-1)/RIGHT(U25,LEN(U25)-(FIND(":",U25))))</f>
        <v/>
      </c>
      <c r="LE25" s="406" t="str">
        <f>IF(OR(V25=Dropdown_list!$AA$20,V25=Dropdown_list!$AA$21,ISBLANK(V25)), "", LEFT(V25,FIND(":",V25)-1)/RIGHT(V25,LEN(V25)-(FIND(":",V25))))</f>
        <v/>
      </c>
      <c r="LF25" s="406" t="str">
        <f>IF(OR(W25=Dropdown_list!$AA$20,W25=Dropdown_list!$AA$21,ISBLANK(W25)), "", LEFT(W25,FIND(":",W25)-1)/RIGHT(W25,LEN(W25)-(FIND(":",W25))))</f>
        <v/>
      </c>
      <c r="LG25" s="406" t="str">
        <f>IF(OR(X25=Dropdown_list!$AA$20,X25=Dropdown_list!$AA$21,ISBLANK(X25)), "", LEFT(X25,FIND(":",X25)-1)/RIGHT(X25,LEN(X25)-(FIND(":",X25))))</f>
        <v/>
      </c>
      <c r="LH25" s="406" t="str">
        <f>IF(OR(Y25=Dropdown_list!$AA$20,Y25=Dropdown_list!$AA$21,ISBLANK(Y25)), "", LEFT(Y25,FIND(":",Y25)-1)/RIGHT(Y25,LEN(Y25)-(FIND(":",Y25))))</f>
        <v/>
      </c>
      <c r="LI25" s="406" t="str">
        <f>IF(OR(Z25=Dropdown_list!$AA$20,Z25=Dropdown_list!$AA$21,ISBLANK(Z25)), "", LEFT(Z25,FIND(":",Z25)-1)/RIGHT(Z25,LEN(Z25)-(FIND(":",Z25))))</f>
        <v/>
      </c>
      <c r="LJ25" s="406" t="str">
        <f>IF(OR(AA25=Dropdown_list!$AA$20,AA25=Dropdown_list!$AA$21,ISBLANK(AA25)), "", LEFT(AA25,FIND(":",AA25)-1)/RIGHT(AA25,LEN(AA25)-(FIND(":",AA25))))</f>
        <v/>
      </c>
      <c r="LK25" s="406" t="str">
        <f>IF(OR(AB25=Dropdown_list!$AA$20,AB25=Dropdown_list!$AA$21,ISBLANK(AB25)), "", LEFT(AB25,FIND(":",AB25)-1)/RIGHT(AB25,LEN(AB25)-(FIND(":",AB25))))</f>
        <v/>
      </c>
      <c r="LL25" s="406" t="str">
        <f>IF(OR(AC25=Dropdown_list!$AA$20,AC25=Dropdown_list!$AA$21,ISBLANK(AC25)), "", LEFT(AC25,FIND(":",AC25)-1)/RIGHT(AC25,LEN(AC25)-(FIND(":",AC25))))</f>
        <v/>
      </c>
      <c r="LM25" s="406" t="str">
        <f>IF(OR(AD25=Dropdown_list!$AA$20,AD25=Dropdown_list!$AA$21,ISBLANK(AD25)), "", LEFT(AD25,FIND(":",AD25)-1)/RIGHT(AD25,LEN(AD25)-(FIND(":",AD25))))</f>
        <v/>
      </c>
      <c r="LN25" s="406" t="str">
        <f>IF(OR(AE25=Dropdown_list!$AA$20,AE25=Dropdown_list!$AA$21,ISBLANK(AE25)), "", LEFT(AE25,FIND(":",AE25)-1)/RIGHT(AE25,LEN(AE25)-(FIND(":",AE25))))</f>
        <v/>
      </c>
      <c r="LO25" s="406" t="str">
        <f>IF(OR(AF25=Dropdown_list!$AA$20,AF25=Dropdown_list!$AA$21,ISBLANK(AF25)), "", LEFT(AF25,FIND(":",AF25)-1)/RIGHT(AF25,LEN(AF25)-(FIND(":",AF25))))</f>
        <v/>
      </c>
      <c r="LP25" s="406" t="str">
        <f>IF(OR(AG25=Dropdown_list!$AA$20,AG25=Dropdown_list!$AA$21,ISBLANK(AG25)), "", LEFT(AG25,FIND(":",AG25)-1)/RIGHT(AG25,LEN(AG25)-(FIND(":",AG25))))</f>
        <v/>
      </c>
      <c r="LQ25" s="406" t="str">
        <f>IF(OR(AH25=Dropdown_list!$AA$20,AH25=Dropdown_list!$AA$21,ISBLANK(AH25)), "", LEFT(AH25,FIND(":",AH25)-1)/RIGHT(AH25,LEN(AH25)-(FIND(":",AH25))))</f>
        <v/>
      </c>
      <c r="LR25" s="406" t="str">
        <f>IF(OR(AI25=Dropdown_list!$AA$20,AI25=Dropdown_list!$AA$21,ISBLANK(AI25)), "", LEFT(AI25,FIND(":",AI25)-1)/RIGHT(AI25,LEN(AI25)-(FIND(":",AI25))))</f>
        <v/>
      </c>
      <c r="LS25" s="406" t="str">
        <f>IF(OR(AJ25=Dropdown_list!$AA$20,AJ25=Dropdown_list!$AA$21,ISBLANK(AJ25)), "", LEFT(AJ25,FIND(":",AJ25)-1)/RIGHT(AJ25,LEN(AJ25)-(FIND(":",AJ25))))</f>
        <v/>
      </c>
      <c r="LT25" s="406" t="str">
        <f>IF(OR(AK25=Dropdown_list!$AA$20,AK25=Dropdown_list!$AA$21,ISBLANK(AK25)), "", LEFT(AK25,FIND(":",AK25)-1)/RIGHT(AK25,LEN(AK25)-(FIND(":",AK25))))</f>
        <v/>
      </c>
      <c r="LU25" s="406" t="str">
        <f>IF(OR(AL25=Dropdown_list!$AA$20,AL25=Dropdown_list!$AA$21,ISBLANK(AL25)), "", LEFT(AL25,FIND(":",AL25)-1)/RIGHT(AL25,LEN(AL25)-(FIND(":",AL25))))</f>
        <v/>
      </c>
      <c r="LV25" s="406" t="str">
        <f>IF(OR(AM25=Dropdown_list!$AA$20,AM25=Dropdown_list!$AA$21,ISBLANK(AM25)), "", LEFT(AM25,FIND(":",AM25)-1)/RIGHT(AM25,LEN(AM25)-(FIND(":",AM25))))</f>
        <v/>
      </c>
      <c r="LW25" s="406" t="str">
        <f>IF(OR(AN25=Dropdown_list!$AA$20,AN25=Dropdown_list!$AA$21,ISBLANK(AN25)), "", LEFT(AN25,FIND(":",AN25)-1)/RIGHT(AN25,LEN(AN25)-(FIND(":",AN25))))</f>
        <v/>
      </c>
      <c r="LX25" s="406" t="str">
        <f>IF(OR(AO25=Dropdown_list!$AA$20,AO25=Dropdown_list!$AA$21,ISBLANK(AO25)), "", LEFT(AO25,FIND(":",AO25)-1)/RIGHT(AO25,LEN(AO25)-(FIND(":",AO25))))</f>
        <v/>
      </c>
      <c r="LY25" s="406" t="str">
        <f>IF(OR(AP25=Dropdown_list!$AA$20,AP25=Dropdown_list!$AA$21,ISBLANK(AP25)), "", LEFT(AP25,FIND(":",AP25)-1)/RIGHT(AP25,LEN(AP25)-(FIND(":",AP25))))</f>
        <v/>
      </c>
      <c r="LZ25" s="406" t="str">
        <f>IF(OR(AQ25=Dropdown_list!$AA$20,AQ25=Dropdown_list!$AA$21,ISBLANK(AQ25)), "", LEFT(AQ25,FIND(":",AQ25)-1)/RIGHT(AQ25,LEN(AQ25)-(FIND(":",AQ25))))</f>
        <v/>
      </c>
      <c r="MA25" s="406" t="str">
        <f>IF(OR(AR25=Dropdown_list!$AA$20,AR25=Dropdown_list!$AA$21,ISBLANK(AR25)), "", LEFT(AR25,FIND(":",AR25)-1)/RIGHT(AR25,LEN(AR25)-(FIND(":",AR25))))</f>
        <v/>
      </c>
      <c r="MB25" s="406" t="str">
        <f>IF(OR(AS25=Dropdown_list!$AA$20,AS25=Dropdown_list!$AA$21,ISBLANK(AS25)), "", LEFT(AS25,FIND(":",AS25)-1)/RIGHT(AS25,LEN(AS25)-(FIND(":",AS25))))</f>
        <v/>
      </c>
      <c r="MC25" s="406" t="str">
        <f>IF(OR(AT25=Dropdown_list!$AA$20,AT25=Dropdown_list!$AA$21,ISBLANK(AT25)), "", LEFT(AT25,FIND(":",AT25)-1)/RIGHT(AT25,LEN(AT25)-(FIND(":",AT25))))</f>
        <v/>
      </c>
      <c r="MD25" s="406" t="str">
        <f>IF(OR(AU25=Dropdown_list!$AA$20,AU25=Dropdown_list!$AA$21,ISBLANK(AU25)), "", LEFT(AU25,FIND(":",AU25)-1)/RIGHT(AU25,LEN(AU25)-(FIND(":",AU25))))</f>
        <v/>
      </c>
      <c r="ME25" s="406" t="str">
        <f>IF(OR(AV25=Dropdown_list!$AA$20,AV25=Dropdown_list!$AA$21,ISBLANK(AV25)), "", LEFT(AV25,FIND(":",AV25)-1)/RIGHT(AV25,LEN(AV25)-(FIND(":",AV25))))</f>
        <v/>
      </c>
      <c r="MF25" s="406" t="str">
        <f>IF(OR(AW25=Dropdown_list!$AA$20,AW25=Dropdown_list!$AA$21,ISBLANK(AW25)), "", LEFT(AW25,FIND(":",AW25)-1)/RIGHT(AW25,LEN(AW25)-(FIND(":",AW25))))</f>
        <v/>
      </c>
      <c r="MG25" s="406" t="str">
        <f>IF(OR(AX25=Dropdown_list!$AA$20,AX25=Dropdown_list!$AA$21,ISBLANK(AX25)), "", LEFT(AX25,FIND(":",AX25)-1)/RIGHT(AX25,LEN(AX25)-(FIND(":",AX25))))</f>
        <v/>
      </c>
      <c r="MH25" s="406" t="str">
        <f>IF(OR(AY25=Dropdown_list!$AA$20,AY25=Dropdown_list!$AA$21,ISBLANK(AY25)), "", LEFT(AY25,FIND(":",AY25)-1)/RIGHT(AY25,LEN(AY25)-(FIND(":",AY25))))</f>
        <v/>
      </c>
      <c r="MI25" s="406" t="str">
        <f>IF(OR(AZ25=Dropdown_list!$AA$20,AZ25=Dropdown_list!$AA$21,ISBLANK(AZ25)), "", LEFT(AZ25,FIND(":",AZ25)-1)/RIGHT(AZ25,LEN(AZ25)-(FIND(":",AZ25))))</f>
        <v/>
      </c>
      <c r="MJ25" s="407" t="str">
        <f>IF(OR(BA25=Dropdown_list!$AA$20,BA25=Dropdown_list!$AA$21,ISBLANK(BA25)), "", LEFT(BA25,FIND(":",BA25)-1)/RIGHT(BA25,LEN(BA25)-(FIND(":",BA25))))</f>
        <v/>
      </c>
      <c r="ML25" s="414" t="str">
        <f t="shared" si="109"/>
        <v/>
      </c>
      <c r="MM25" s="265" t="str">
        <f t="shared" si="74"/>
        <v/>
      </c>
      <c r="MN25" s="265" t="str">
        <f t="shared" si="74"/>
        <v/>
      </c>
      <c r="MO25" s="265" t="str">
        <f t="shared" si="74"/>
        <v/>
      </c>
      <c r="MP25" s="265" t="str">
        <f t="shared" si="74"/>
        <v/>
      </c>
      <c r="MQ25" s="265" t="str">
        <f t="shared" si="74"/>
        <v/>
      </c>
      <c r="MR25" s="265" t="str">
        <f t="shared" si="74"/>
        <v/>
      </c>
      <c r="MS25" s="265" t="str">
        <f t="shared" si="74"/>
        <v/>
      </c>
      <c r="MT25" s="265" t="str">
        <f t="shared" si="74"/>
        <v/>
      </c>
      <c r="MU25" s="265" t="str">
        <f t="shared" si="74"/>
        <v/>
      </c>
      <c r="MV25" s="265" t="str">
        <f t="shared" si="74"/>
        <v/>
      </c>
      <c r="MW25" s="265" t="str">
        <f t="shared" si="74"/>
        <v/>
      </c>
      <c r="MX25" s="265" t="str">
        <f t="shared" si="74"/>
        <v/>
      </c>
      <c r="MY25" s="265" t="str">
        <f t="shared" si="74"/>
        <v/>
      </c>
      <c r="MZ25" s="265" t="str">
        <f t="shared" si="74"/>
        <v/>
      </c>
      <c r="NA25" s="265" t="str">
        <f t="shared" si="74"/>
        <v/>
      </c>
      <c r="NB25" s="265" t="str">
        <f t="shared" si="74"/>
        <v/>
      </c>
      <c r="NC25" s="265" t="str">
        <f t="shared" si="74"/>
        <v/>
      </c>
      <c r="ND25" s="265" t="str">
        <f t="shared" si="74"/>
        <v/>
      </c>
      <c r="NE25" s="265" t="str">
        <f t="shared" si="74"/>
        <v/>
      </c>
      <c r="NF25" s="265" t="str">
        <f t="shared" si="74"/>
        <v/>
      </c>
      <c r="NG25" s="265" t="str">
        <f t="shared" si="74"/>
        <v/>
      </c>
      <c r="NH25" s="265" t="str">
        <f t="shared" si="74"/>
        <v/>
      </c>
      <c r="NI25" s="265" t="str">
        <f t="shared" si="74"/>
        <v/>
      </c>
      <c r="NJ25" s="265" t="str">
        <f t="shared" si="74"/>
        <v/>
      </c>
      <c r="NK25" s="265" t="str">
        <f t="shared" si="74"/>
        <v/>
      </c>
      <c r="NL25" s="265" t="str">
        <f t="shared" si="74"/>
        <v/>
      </c>
      <c r="NM25" s="265" t="str">
        <f t="shared" si="74"/>
        <v/>
      </c>
      <c r="NN25" s="265" t="str">
        <f t="shared" si="74"/>
        <v/>
      </c>
      <c r="NO25" s="265" t="str">
        <f t="shared" si="74"/>
        <v/>
      </c>
      <c r="NP25" s="265" t="str">
        <f t="shared" si="74"/>
        <v/>
      </c>
      <c r="NQ25" s="265" t="str">
        <f t="shared" si="74"/>
        <v/>
      </c>
      <c r="NR25" s="265" t="str">
        <f t="shared" si="74"/>
        <v/>
      </c>
      <c r="NS25" s="265" t="str">
        <f t="shared" si="74"/>
        <v/>
      </c>
      <c r="NT25" s="265" t="str">
        <f t="shared" si="74"/>
        <v/>
      </c>
      <c r="NU25" s="265" t="str">
        <f t="shared" si="74"/>
        <v/>
      </c>
      <c r="NV25" s="265" t="str">
        <f t="shared" si="74"/>
        <v/>
      </c>
      <c r="NW25" s="265" t="str">
        <f t="shared" si="74"/>
        <v/>
      </c>
      <c r="NX25" s="265" t="str">
        <f t="shared" si="74"/>
        <v/>
      </c>
      <c r="NY25" s="265" t="str">
        <f t="shared" si="74"/>
        <v/>
      </c>
      <c r="NZ25" s="265" t="str">
        <f t="shared" si="74"/>
        <v/>
      </c>
      <c r="OA25" s="265" t="str">
        <f t="shared" si="74"/>
        <v/>
      </c>
      <c r="OB25" s="265" t="str">
        <f t="shared" si="74"/>
        <v/>
      </c>
      <c r="OC25" s="265" t="str">
        <f t="shared" si="74"/>
        <v/>
      </c>
      <c r="OD25" s="265" t="str">
        <f t="shared" si="74"/>
        <v/>
      </c>
      <c r="OE25" s="265" t="str">
        <f t="shared" si="74"/>
        <v/>
      </c>
      <c r="OF25" s="265" t="str">
        <f t="shared" si="74"/>
        <v/>
      </c>
      <c r="OG25" s="415" t="str">
        <f t="shared" si="74"/>
        <v/>
      </c>
    </row>
    <row r="26" spans="1:397" ht="15" customHeight="1">
      <c r="B26" s="66"/>
      <c r="D26" s="786"/>
      <c r="E26" s="223">
        <f>'Step 1. Enter overall info'!I36</f>
        <v>0</v>
      </c>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4"/>
      <c r="BC26" s="668"/>
      <c r="BD26" s="61"/>
      <c r="BE26" s="61"/>
      <c r="BF26" s="88"/>
      <c r="BG26" s="232"/>
      <c r="BH26" s="61"/>
      <c r="BI26" s="61"/>
      <c r="BJ26" s="4"/>
      <c r="BL26" s="84" t="str">
        <f t="shared" si="8"/>
        <v/>
      </c>
      <c r="BM26" s="260">
        <f t="shared" si="9"/>
        <v>0</v>
      </c>
      <c r="BN26" s="534">
        <f t="shared" si="10"/>
        <v>0</v>
      </c>
      <c r="BO26" s="274" t="str">
        <f t="shared" si="75"/>
        <v/>
      </c>
      <c r="BP26" s="670">
        <f t="shared" si="11"/>
        <v>0</v>
      </c>
      <c r="BQ26" s="527">
        <f t="shared" si="12"/>
        <v>0</v>
      </c>
      <c r="BR26" s="527">
        <f t="shared" si="13"/>
        <v>0</v>
      </c>
      <c r="BS26" s="535">
        <f t="shared" si="76"/>
        <v>0</v>
      </c>
      <c r="BT26" s="263" t="str">
        <f t="shared" si="14"/>
        <v/>
      </c>
      <c r="BU26" s="263" t="str">
        <f>IF(BQ26=1, IF(ISBLANK(#REF!),message_complete,""),"")</f>
        <v/>
      </c>
      <c r="BV26" s="263" t="str">
        <f t="shared" si="15"/>
        <v/>
      </c>
      <c r="BW26" s="263" t="str">
        <f t="shared" si="16"/>
        <v/>
      </c>
      <c r="BX26" s="261"/>
      <c r="BY26" s="328" t="str">
        <f t="shared" si="17"/>
        <v/>
      </c>
      <c r="BZ26" s="269" t="str">
        <f t="shared" si="18"/>
        <v/>
      </c>
      <c r="CA26" s="269" t="str">
        <f t="shared" si="19"/>
        <v/>
      </c>
      <c r="CB26" s="269" t="str">
        <f t="shared" si="20"/>
        <v/>
      </c>
      <c r="CC26" s="269" t="str">
        <f t="shared" si="21"/>
        <v/>
      </c>
      <c r="CD26" s="269" t="str">
        <f t="shared" si="22"/>
        <v/>
      </c>
      <c r="CE26" s="269" t="str">
        <f t="shared" si="23"/>
        <v/>
      </c>
      <c r="CF26" s="269" t="str">
        <f t="shared" si="24"/>
        <v/>
      </c>
      <c r="CG26" s="269" t="str">
        <f t="shared" si="25"/>
        <v/>
      </c>
      <c r="CH26" s="269" t="str">
        <f t="shared" si="26"/>
        <v/>
      </c>
      <c r="CI26" s="269" t="str">
        <f t="shared" si="27"/>
        <v/>
      </c>
      <c r="CJ26" s="329" t="str">
        <f t="shared" si="28"/>
        <v/>
      </c>
      <c r="CL26" s="423" t="str">
        <f t="shared" si="77"/>
        <v/>
      </c>
      <c r="CM26" s="419" t="str">
        <f t="shared" si="78"/>
        <v/>
      </c>
      <c r="CN26" s="419" t="str">
        <f t="shared" si="79"/>
        <v/>
      </c>
      <c r="CO26" s="419" t="str">
        <f t="shared" si="80"/>
        <v/>
      </c>
      <c r="CP26" s="419" t="str">
        <f t="shared" si="81"/>
        <v/>
      </c>
      <c r="CQ26" s="424" t="str">
        <f t="shared" si="82"/>
        <v/>
      </c>
      <c r="CR26" s="121" t="str">
        <f t="shared" si="29"/>
        <v/>
      </c>
      <c r="CS26" s="283" t="str">
        <f t="shared" si="30"/>
        <v/>
      </c>
      <c r="CT26" s="264" t="str">
        <f t="shared" si="31"/>
        <v/>
      </c>
      <c r="CU26" s="264" t="str">
        <f t="shared" si="32"/>
        <v/>
      </c>
      <c r="CV26" s="264" t="str">
        <f t="shared" si="33"/>
        <v/>
      </c>
      <c r="CW26" s="264" t="str">
        <f t="shared" si="34"/>
        <v/>
      </c>
      <c r="CX26" s="284" t="str">
        <f t="shared" si="35"/>
        <v/>
      </c>
      <c r="CY26" s="263">
        <f t="shared" si="83"/>
        <v>0</v>
      </c>
      <c r="CZ26" s="263"/>
      <c r="DA26" s="291">
        <f t="shared" si="36"/>
        <v>0</v>
      </c>
      <c r="DB26" s="265">
        <f t="shared" si="36"/>
        <v>0</v>
      </c>
      <c r="DC26" s="265">
        <f t="shared" si="36"/>
        <v>0</v>
      </c>
      <c r="DD26" s="265">
        <f t="shared" si="36"/>
        <v>0</v>
      </c>
      <c r="DE26" s="265">
        <f t="shared" si="36"/>
        <v>0</v>
      </c>
      <c r="DF26" s="265">
        <f t="shared" si="36"/>
        <v>0</v>
      </c>
      <c r="DG26" s="265">
        <f t="shared" si="36"/>
        <v>0</v>
      </c>
      <c r="DH26" s="265">
        <f t="shared" si="36"/>
        <v>0</v>
      </c>
      <c r="DI26" s="265">
        <f t="shared" si="36"/>
        <v>0</v>
      </c>
      <c r="DJ26" s="265">
        <f t="shared" si="36"/>
        <v>0</v>
      </c>
      <c r="DK26" s="265">
        <f t="shared" si="37"/>
        <v>0</v>
      </c>
      <c r="DL26" s="265">
        <f t="shared" si="37"/>
        <v>0</v>
      </c>
      <c r="DM26" s="265">
        <f t="shared" si="37"/>
        <v>0</v>
      </c>
      <c r="DN26" s="265">
        <f t="shared" si="37"/>
        <v>0</v>
      </c>
      <c r="DO26" s="265">
        <f t="shared" si="37"/>
        <v>0</v>
      </c>
      <c r="DP26" s="265">
        <f t="shared" si="37"/>
        <v>0</v>
      </c>
      <c r="DQ26" s="265">
        <f t="shared" si="37"/>
        <v>0</v>
      </c>
      <c r="DR26" s="265">
        <f t="shared" si="37"/>
        <v>0</v>
      </c>
      <c r="DS26" s="265">
        <f t="shared" si="37"/>
        <v>0</v>
      </c>
      <c r="DT26" s="265">
        <f t="shared" si="37"/>
        <v>0</v>
      </c>
      <c r="DU26" s="292">
        <f t="shared" si="37"/>
        <v>0</v>
      </c>
      <c r="DV26" s="291">
        <f t="shared" si="38"/>
        <v>0</v>
      </c>
      <c r="DW26" s="265">
        <f t="shared" si="38"/>
        <v>0</v>
      </c>
      <c r="DX26" s="265">
        <f t="shared" si="38"/>
        <v>0</v>
      </c>
      <c r="DY26" s="265">
        <f t="shared" si="38"/>
        <v>0</v>
      </c>
      <c r="DZ26" s="265">
        <f t="shared" si="38"/>
        <v>0</v>
      </c>
      <c r="EA26" s="265">
        <f t="shared" si="38"/>
        <v>0</v>
      </c>
      <c r="EB26" s="265">
        <f t="shared" si="38"/>
        <v>0</v>
      </c>
      <c r="EC26" s="265">
        <f t="shared" si="38"/>
        <v>0</v>
      </c>
      <c r="ED26" s="265">
        <f t="shared" si="38"/>
        <v>0</v>
      </c>
      <c r="EE26" s="265">
        <f t="shared" si="38"/>
        <v>0</v>
      </c>
      <c r="EF26" s="265">
        <f t="shared" si="39"/>
        <v>0</v>
      </c>
      <c r="EG26" s="265">
        <f t="shared" si="39"/>
        <v>0</v>
      </c>
      <c r="EH26" s="265">
        <f t="shared" si="39"/>
        <v>0</v>
      </c>
      <c r="EI26" s="265">
        <f t="shared" si="39"/>
        <v>0</v>
      </c>
      <c r="EJ26" s="265">
        <f t="shared" si="39"/>
        <v>0</v>
      </c>
      <c r="EK26" s="265">
        <f t="shared" si="39"/>
        <v>0</v>
      </c>
      <c r="EL26" s="265">
        <f t="shared" si="39"/>
        <v>0</v>
      </c>
      <c r="EM26" s="265">
        <f t="shared" si="39"/>
        <v>0</v>
      </c>
      <c r="EN26" s="265">
        <f t="shared" si="39"/>
        <v>0</v>
      </c>
      <c r="EO26" s="265">
        <f t="shared" si="39"/>
        <v>0</v>
      </c>
      <c r="EP26" s="265">
        <f t="shared" si="39"/>
        <v>0</v>
      </c>
      <c r="EQ26" s="414">
        <f t="shared" si="40"/>
        <v>0</v>
      </c>
      <c r="ER26" s="265">
        <f t="shared" si="40"/>
        <v>0</v>
      </c>
      <c r="ES26" s="265">
        <f t="shared" si="40"/>
        <v>0</v>
      </c>
      <c r="ET26" s="265">
        <f t="shared" si="40"/>
        <v>0</v>
      </c>
      <c r="EU26" s="265">
        <f t="shared" si="40"/>
        <v>0</v>
      </c>
      <c r="EV26" s="265">
        <f t="shared" si="40"/>
        <v>0</v>
      </c>
      <c r="EW26" s="265">
        <f t="shared" si="40"/>
        <v>0</v>
      </c>
      <c r="EX26" s="265">
        <f t="shared" si="40"/>
        <v>0</v>
      </c>
      <c r="EY26" s="265">
        <f t="shared" si="40"/>
        <v>0</v>
      </c>
      <c r="EZ26" s="265">
        <f t="shared" si="40"/>
        <v>0</v>
      </c>
      <c r="FA26" s="265">
        <f t="shared" si="41"/>
        <v>0</v>
      </c>
      <c r="FB26" s="265">
        <f t="shared" si="41"/>
        <v>0</v>
      </c>
      <c r="FC26" s="265">
        <f t="shared" si="41"/>
        <v>0</v>
      </c>
      <c r="FD26" s="265">
        <f t="shared" si="41"/>
        <v>0</v>
      </c>
      <c r="FE26" s="265">
        <f t="shared" si="41"/>
        <v>0</v>
      </c>
      <c r="FF26" s="265">
        <f t="shared" si="41"/>
        <v>0</v>
      </c>
      <c r="FG26" s="265">
        <f t="shared" si="41"/>
        <v>0</v>
      </c>
      <c r="FH26" s="265">
        <f t="shared" si="41"/>
        <v>0</v>
      </c>
      <c r="FI26" s="265">
        <f t="shared" si="41"/>
        <v>0</v>
      </c>
      <c r="FJ26" s="265">
        <f t="shared" si="41"/>
        <v>0</v>
      </c>
      <c r="FK26" s="415">
        <f t="shared" si="41"/>
        <v>0</v>
      </c>
      <c r="FL26" s="265">
        <f t="shared" si="42"/>
        <v>0</v>
      </c>
      <c r="FM26" s="265">
        <f t="shared" si="42"/>
        <v>0</v>
      </c>
      <c r="FN26" s="265">
        <f t="shared" si="42"/>
        <v>0</v>
      </c>
      <c r="FO26" s="265">
        <f t="shared" si="42"/>
        <v>0</v>
      </c>
      <c r="FP26" s="265">
        <f t="shared" si="42"/>
        <v>0</v>
      </c>
      <c r="FQ26" s="265">
        <f t="shared" si="42"/>
        <v>0</v>
      </c>
      <c r="FR26" s="265">
        <f t="shared" si="42"/>
        <v>0</v>
      </c>
      <c r="FS26" s="265">
        <f t="shared" si="42"/>
        <v>0</v>
      </c>
      <c r="FT26" s="265">
        <f t="shared" si="42"/>
        <v>0</v>
      </c>
      <c r="FU26" s="265">
        <f t="shared" si="42"/>
        <v>0</v>
      </c>
      <c r="FV26" s="265">
        <f t="shared" si="43"/>
        <v>0</v>
      </c>
      <c r="FW26" s="265">
        <f t="shared" si="43"/>
        <v>0</v>
      </c>
      <c r="FX26" s="265">
        <f t="shared" si="43"/>
        <v>0</v>
      </c>
      <c r="FY26" s="265">
        <f t="shared" si="43"/>
        <v>0</v>
      </c>
      <c r="FZ26" s="265">
        <f t="shared" si="43"/>
        <v>0</v>
      </c>
      <c r="GA26" s="265">
        <f t="shared" si="43"/>
        <v>0</v>
      </c>
      <c r="GB26" s="265">
        <f t="shared" si="43"/>
        <v>0</v>
      </c>
      <c r="GC26" s="265">
        <f t="shared" si="43"/>
        <v>0</v>
      </c>
      <c r="GD26" s="265">
        <f t="shared" si="43"/>
        <v>0</v>
      </c>
      <c r="GE26" s="265">
        <f t="shared" si="43"/>
        <v>0</v>
      </c>
      <c r="GF26" s="265">
        <f t="shared" si="43"/>
        <v>0</v>
      </c>
      <c r="GG26" s="345">
        <f t="shared" si="84"/>
        <v>0</v>
      </c>
      <c r="GH26" s="346">
        <f t="shared" si="44"/>
        <v>0</v>
      </c>
      <c r="GI26" s="346">
        <f t="shared" si="44"/>
        <v>0</v>
      </c>
      <c r="GJ26" s="346">
        <f t="shared" si="44"/>
        <v>0</v>
      </c>
      <c r="GK26" s="346">
        <f t="shared" si="44"/>
        <v>0</v>
      </c>
      <c r="GL26" s="346">
        <f t="shared" si="44"/>
        <v>0</v>
      </c>
      <c r="GM26" s="346">
        <f t="shared" si="44"/>
        <v>0</v>
      </c>
      <c r="GN26" s="346">
        <f t="shared" si="44"/>
        <v>0</v>
      </c>
      <c r="GO26" s="346">
        <f t="shared" si="44"/>
        <v>0</v>
      </c>
      <c r="GP26" s="346">
        <f t="shared" si="44"/>
        <v>0</v>
      </c>
      <c r="GQ26" s="346">
        <f t="shared" si="44"/>
        <v>0</v>
      </c>
      <c r="GR26" s="346">
        <f t="shared" si="44"/>
        <v>0</v>
      </c>
      <c r="GS26" s="346">
        <f t="shared" si="44"/>
        <v>0</v>
      </c>
      <c r="GT26" s="346">
        <f t="shared" si="44"/>
        <v>0</v>
      </c>
      <c r="GU26" s="346">
        <f t="shared" si="44"/>
        <v>0</v>
      </c>
      <c r="GV26" s="346">
        <f t="shared" si="44"/>
        <v>0</v>
      </c>
      <c r="GW26" s="346">
        <f t="shared" si="44"/>
        <v>0</v>
      </c>
      <c r="GX26" s="346">
        <f t="shared" si="44"/>
        <v>0</v>
      </c>
      <c r="GY26" s="346">
        <f t="shared" si="44"/>
        <v>0</v>
      </c>
      <c r="GZ26" s="346">
        <f t="shared" si="44"/>
        <v>0</v>
      </c>
      <c r="HA26" s="346">
        <f t="shared" si="44"/>
        <v>0</v>
      </c>
      <c r="HB26" s="336">
        <f t="shared" si="45"/>
        <v>0</v>
      </c>
      <c r="HC26" s="337">
        <f t="shared" si="85"/>
        <v>0</v>
      </c>
      <c r="HD26" s="337">
        <f t="shared" si="86"/>
        <v>0</v>
      </c>
      <c r="HE26" s="337">
        <f t="shared" si="87"/>
        <v>0</v>
      </c>
      <c r="HF26" s="337">
        <f t="shared" si="88"/>
        <v>0</v>
      </c>
      <c r="HG26" s="337">
        <f t="shared" si="89"/>
        <v>0</v>
      </c>
      <c r="HH26" s="337">
        <f t="shared" si="90"/>
        <v>0</v>
      </c>
      <c r="HI26" s="337">
        <f t="shared" si="91"/>
        <v>0</v>
      </c>
      <c r="HJ26" s="337">
        <f t="shared" si="92"/>
        <v>0</v>
      </c>
      <c r="HK26" s="337">
        <f t="shared" si="93"/>
        <v>0</v>
      </c>
      <c r="HL26" s="337">
        <f t="shared" si="94"/>
        <v>0</v>
      </c>
      <c r="HM26" s="337">
        <f t="shared" si="95"/>
        <v>0</v>
      </c>
      <c r="HN26" s="337">
        <f t="shared" si="96"/>
        <v>0</v>
      </c>
      <c r="HO26" s="337">
        <f t="shared" si="97"/>
        <v>0</v>
      </c>
      <c r="HP26" s="337">
        <f t="shared" si="98"/>
        <v>0</v>
      </c>
      <c r="HQ26" s="337">
        <f t="shared" si="99"/>
        <v>0</v>
      </c>
      <c r="HR26" s="337">
        <f t="shared" si="100"/>
        <v>0</v>
      </c>
      <c r="HS26" s="337">
        <f t="shared" si="101"/>
        <v>0</v>
      </c>
      <c r="HT26" s="337">
        <f t="shared" si="102"/>
        <v>0</v>
      </c>
      <c r="HU26" s="337">
        <f t="shared" si="103"/>
        <v>0</v>
      </c>
      <c r="HV26" s="338">
        <f t="shared" si="104"/>
        <v>0</v>
      </c>
      <c r="HW26" s="264" t="str">
        <f t="shared" si="47"/>
        <v/>
      </c>
      <c r="HX26" s="264" t="str">
        <f t="shared" si="48"/>
        <v/>
      </c>
      <c r="HY26" s="264" t="str">
        <f t="shared" si="49"/>
        <v/>
      </c>
      <c r="HZ26" s="264" t="str">
        <f t="shared" si="50"/>
        <v/>
      </c>
      <c r="IA26" s="264" t="str">
        <f t="shared" si="51"/>
        <v/>
      </c>
      <c r="IB26" s="264" t="str">
        <f t="shared" si="52"/>
        <v/>
      </c>
      <c r="IC26" s="264" t="str">
        <f t="shared" si="53"/>
        <v/>
      </c>
      <c r="ID26" s="264" t="str">
        <f t="shared" si="54"/>
        <v/>
      </c>
      <c r="IE26" s="264" t="str">
        <f t="shared" si="55"/>
        <v/>
      </c>
      <c r="IF26" s="264" t="str">
        <f t="shared" si="56"/>
        <v/>
      </c>
      <c r="IG26" s="264" t="str">
        <f t="shared" si="57"/>
        <v/>
      </c>
      <c r="IH26" s="264" t="str">
        <f t="shared" si="58"/>
        <v/>
      </c>
      <c r="II26" s="264" t="str">
        <f t="shared" si="59"/>
        <v/>
      </c>
      <c r="IJ26" s="264" t="str">
        <f t="shared" si="60"/>
        <v/>
      </c>
      <c r="IK26" s="264" t="str">
        <f t="shared" si="61"/>
        <v/>
      </c>
      <c r="IL26" s="264" t="str">
        <f t="shared" si="62"/>
        <v/>
      </c>
      <c r="IM26" s="264" t="str">
        <f t="shared" si="63"/>
        <v/>
      </c>
      <c r="IN26" s="264" t="str">
        <f t="shared" si="64"/>
        <v/>
      </c>
      <c r="IO26" s="264" t="str">
        <f t="shared" si="65"/>
        <v/>
      </c>
      <c r="IP26" s="264" t="str">
        <f t="shared" si="66"/>
        <v/>
      </c>
      <c r="IQ26" s="284" t="str">
        <f t="shared" si="67"/>
        <v/>
      </c>
      <c r="IR26" s="265">
        <f t="shared" si="105"/>
        <v>0</v>
      </c>
      <c r="IS26" s="266">
        <f t="shared" si="68"/>
        <v>48</v>
      </c>
      <c r="IT26" s="266">
        <f t="shared" si="106"/>
        <v>0</v>
      </c>
      <c r="IU26" s="266">
        <f t="shared" si="69"/>
        <v>0</v>
      </c>
      <c r="IV26" s="302">
        <f t="shared" si="70"/>
        <v>0</v>
      </c>
      <c r="IW26" s="266">
        <f t="shared" si="70"/>
        <v>0</v>
      </c>
      <c r="IX26" s="266">
        <f t="shared" si="70"/>
        <v>0</v>
      </c>
      <c r="IY26" s="266">
        <f t="shared" si="70"/>
        <v>0</v>
      </c>
      <c r="IZ26" s="266">
        <f t="shared" si="70"/>
        <v>0</v>
      </c>
      <c r="JA26" s="266">
        <f t="shared" si="70"/>
        <v>0</v>
      </c>
      <c r="JB26" s="266">
        <f t="shared" si="70"/>
        <v>0</v>
      </c>
      <c r="JC26" s="266">
        <f t="shared" si="70"/>
        <v>0</v>
      </c>
      <c r="JD26" s="266">
        <f t="shared" si="70"/>
        <v>0</v>
      </c>
      <c r="JE26" s="266">
        <f t="shared" si="70"/>
        <v>0</v>
      </c>
      <c r="JF26" s="266">
        <f t="shared" si="71"/>
        <v>0</v>
      </c>
      <c r="JG26" s="266">
        <f t="shared" si="71"/>
        <v>0</v>
      </c>
      <c r="JH26" s="266">
        <f t="shared" si="71"/>
        <v>0</v>
      </c>
      <c r="JI26" s="266">
        <f t="shared" si="71"/>
        <v>0</v>
      </c>
      <c r="JJ26" s="266">
        <f t="shared" si="71"/>
        <v>0</v>
      </c>
      <c r="JK26" s="266">
        <f t="shared" si="71"/>
        <v>0</v>
      </c>
      <c r="JL26" s="266">
        <f t="shared" si="71"/>
        <v>0</v>
      </c>
      <c r="JM26" s="266">
        <f t="shared" si="71"/>
        <v>0</v>
      </c>
      <c r="JN26" s="266">
        <f t="shared" si="71"/>
        <v>0</v>
      </c>
      <c r="JO26" s="266">
        <f t="shared" si="71"/>
        <v>0</v>
      </c>
      <c r="JP26" s="266">
        <f t="shared" si="71"/>
        <v>0</v>
      </c>
      <c r="JQ26" s="291">
        <f t="shared" si="72"/>
        <v>0</v>
      </c>
      <c r="JR26" s="265">
        <f t="shared" si="72"/>
        <v>0</v>
      </c>
      <c r="JS26" s="265">
        <f t="shared" si="72"/>
        <v>0</v>
      </c>
      <c r="JT26" s="265">
        <f t="shared" si="72"/>
        <v>0</v>
      </c>
      <c r="JU26" s="265">
        <f t="shared" si="72"/>
        <v>0</v>
      </c>
      <c r="JV26" s="265">
        <f t="shared" si="72"/>
        <v>0</v>
      </c>
      <c r="JW26" s="265">
        <f t="shared" si="72"/>
        <v>0</v>
      </c>
      <c r="JX26" s="265">
        <f t="shared" si="72"/>
        <v>0</v>
      </c>
      <c r="JY26" s="265">
        <f t="shared" si="72"/>
        <v>0</v>
      </c>
      <c r="JZ26" s="265">
        <f t="shared" si="72"/>
        <v>0</v>
      </c>
      <c r="KA26" s="265">
        <f t="shared" si="73"/>
        <v>0</v>
      </c>
      <c r="KB26" s="265">
        <f t="shared" si="73"/>
        <v>0</v>
      </c>
      <c r="KC26" s="265">
        <f t="shared" si="73"/>
        <v>0</v>
      </c>
      <c r="KD26" s="265">
        <f t="shared" si="73"/>
        <v>0</v>
      </c>
      <c r="KE26" s="265">
        <f t="shared" si="73"/>
        <v>0</v>
      </c>
      <c r="KF26" s="265">
        <f t="shared" si="73"/>
        <v>0</v>
      </c>
      <c r="KG26" s="265">
        <f t="shared" si="73"/>
        <v>0</v>
      </c>
      <c r="KH26" s="265">
        <f t="shared" si="73"/>
        <v>0</v>
      </c>
      <c r="KI26" s="265">
        <f t="shared" si="73"/>
        <v>0</v>
      </c>
      <c r="KJ26" s="265">
        <f t="shared" si="73"/>
        <v>0</v>
      </c>
      <c r="KK26" s="292">
        <f t="shared" si="73"/>
        <v>0</v>
      </c>
      <c r="KL26" s="279">
        <f t="shared" si="107"/>
        <v>48</v>
      </c>
      <c r="KN26" s="262" t="str">
        <f t="shared" si="108"/>
        <v>Mon</v>
      </c>
      <c r="KO26" s="405" t="str">
        <f>IF(OR(F26=Dropdown_list!$AA$20,F26=Dropdown_list!$AA$21,ISBLANK(F26)), "", LEFT(F26,FIND(":",F26)-1)/RIGHT(F26,LEN(F26)-(FIND(":",F26))))</f>
        <v/>
      </c>
      <c r="KP26" s="406" t="str">
        <f>IF(OR(G26=Dropdown_list!$AA$20,G26=Dropdown_list!$AA$21,ISBLANK(G26)), "", LEFT(G26,FIND(":",G26)-1)/RIGHT(G26,LEN(G26)-(FIND(":",G26))))</f>
        <v/>
      </c>
      <c r="KQ26" s="406" t="str">
        <f>IF(OR(H26=Dropdown_list!$AA$20,H26=Dropdown_list!$AA$21,ISBLANK(H26)), "", LEFT(H26,FIND(":",H26)-1)/RIGHT(H26,LEN(H26)-(FIND(":",H26))))</f>
        <v/>
      </c>
      <c r="KR26" s="406" t="str">
        <f>IF(OR(I26=Dropdown_list!$AA$20,I26=Dropdown_list!$AA$21,ISBLANK(I26)), "", LEFT(I26,FIND(":",I26)-1)/RIGHT(I26,LEN(I26)-(FIND(":",I26))))</f>
        <v/>
      </c>
      <c r="KS26" s="406" t="str">
        <f>IF(OR(J26=Dropdown_list!$AA$20,J26=Dropdown_list!$AA$21,ISBLANK(J26)), "", LEFT(J26,FIND(":",J26)-1)/RIGHT(J26,LEN(J26)-(FIND(":",J26))))</f>
        <v/>
      </c>
      <c r="KT26" s="406" t="str">
        <f>IF(OR(K26=Dropdown_list!$AA$20,K26=Dropdown_list!$AA$21,ISBLANK(K26)), "", LEFT(K26,FIND(":",K26)-1)/RIGHT(K26,LEN(K26)-(FIND(":",K26))))</f>
        <v/>
      </c>
      <c r="KU26" s="406" t="str">
        <f>IF(OR(L26=Dropdown_list!$AA$20,L26=Dropdown_list!$AA$21,ISBLANK(L26)), "", LEFT(L26,FIND(":",L26)-1)/RIGHT(L26,LEN(L26)-(FIND(":",L26))))</f>
        <v/>
      </c>
      <c r="KV26" s="406" t="str">
        <f>IF(OR(M26=Dropdown_list!$AA$20,M26=Dropdown_list!$AA$21,ISBLANK(M26)), "", LEFT(M26,FIND(":",M26)-1)/RIGHT(M26,LEN(M26)-(FIND(":",M26))))</f>
        <v/>
      </c>
      <c r="KW26" s="406" t="str">
        <f>IF(OR(N26=Dropdown_list!$AA$20,N26=Dropdown_list!$AA$21,ISBLANK(N26)), "", LEFT(N26,FIND(":",N26)-1)/RIGHT(N26,LEN(N26)-(FIND(":",N26))))</f>
        <v/>
      </c>
      <c r="KX26" s="406" t="str">
        <f>IF(OR(O26=Dropdown_list!$AA$20,O26=Dropdown_list!$AA$21,ISBLANK(O26)), "", LEFT(O26,FIND(":",O26)-1)/RIGHT(O26,LEN(O26)-(FIND(":",O26))))</f>
        <v/>
      </c>
      <c r="KY26" s="406" t="str">
        <f>IF(OR(P26=Dropdown_list!$AA$20,P26=Dropdown_list!$AA$21,ISBLANK(P26)), "", LEFT(P26,FIND(":",P26)-1)/RIGHT(P26,LEN(P26)-(FIND(":",P26))))</f>
        <v/>
      </c>
      <c r="KZ26" s="406" t="str">
        <f>IF(OR(Q26=Dropdown_list!$AA$20,Q26=Dropdown_list!$AA$21,ISBLANK(Q26)), "", LEFT(Q26,FIND(":",Q26)-1)/RIGHT(Q26,LEN(Q26)-(FIND(":",Q26))))</f>
        <v/>
      </c>
      <c r="LA26" s="406" t="str">
        <f>IF(OR(R26=Dropdown_list!$AA$20,R26=Dropdown_list!$AA$21,ISBLANK(R26)), "", LEFT(R26,FIND(":",R26)-1)/RIGHT(R26,LEN(R26)-(FIND(":",R26))))</f>
        <v/>
      </c>
      <c r="LB26" s="406" t="str">
        <f>IF(OR(S26=Dropdown_list!$AA$20,S26=Dropdown_list!$AA$21,ISBLANK(S26)), "", LEFT(S26,FIND(":",S26)-1)/RIGHT(S26,LEN(S26)-(FIND(":",S26))))</f>
        <v/>
      </c>
      <c r="LC26" s="406" t="str">
        <f>IF(OR(T26=Dropdown_list!$AA$20,T26=Dropdown_list!$AA$21,ISBLANK(T26)), "", LEFT(T26,FIND(":",T26)-1)/RIGHT(T26,LEN(T26)-(FIND(":",T26))))</f>
        <v/>
      </c>
      <c r="LD26" s="406" t="str">
        <f>IF(OR(U26=Dropdown_list!$AA$20,U26=Dropdown_list!$AA$21,ISBLANK(U26)), "", LEFT(U26,FIND(":",U26)-1)/RIGHT(U26,LEN(U26)-(FIND(":",U26))))</f>
        <v/>
      </c>
      <c r="LE26" s="406" t="str">
        <f>IF(OR(V26=Dropdown_list!$AA$20,V26=Dropdown_list!$AA$21,ISBLANK(V26)), "", LEFT(V26,FIND(":",V26)-1)/RIGHT(V26,LEN(V26)-(FIND(":",V26))))</f>
        <v/>
      </c>
      <c r="LF26" s="406" t="str">
        <f>IF(OR(W26=Dropdown_list!$AA$20,W26=Dropdown_list!$AA$21,ISBLANK(W26)), "", LEFT(W26,FIND(":",W26)-1)/RIGHT(W26,LEN(W26)-(FIND(":",W26))))</f>
        <v/>
      </c>
      <c r="LG26" s="406" t="str">
        <f>IF(OR(X26=Dropdown_list!$AA$20,X26=Dropdown_list!$AA$21,ISBLANK(X26)), "", LEFT(X26,FIND(":",X26)-1)/RIGHT(X26,LEN(X26)-(FIND(":",X26))))</f>
        <v/>
      </c>
      <c r="LH26" s="406" t="str">
        <f>IF(OR(Y26=Dropdown_list!$AA$20,Y26=Dropdown_list!$AA$21,ISBLANK(Y26)), "", LEFT(Y26,FIND(":",Y26)-1)/RIGHT(Y26,LEN(Y26)-(FIND(":",Y26))))</f>
        <v/>
      </c>
      <c r="LI26" s="406" t="str">
        <f>IF(OR(Z26=Dropdown_list!$AA$20,Z26=Dropdown_list!$AA$21,ISBLANK(Z26)), "", LEFT(Z26,FIND(":",Z26)-1)/RIGHT(Z26,LEN(Z26)-(FIND(":",Z26))))</f>
        <v/>
      </c>
      <c r="LJ26" s="406" t="str">
        <f>IF(OR(AA26=Dropdown_list!$AA$20,AA26=Dropdown_list!$AA$21,ISBLANK(AA26)), "", LEFT(AA26,FIND(":",AA26)-1)/RIGHT(AA26,LEN(AA26)-(FIND(":",AA26))))</f>
        <v/>
      </c>
      <c r="LK26" s="406" t="str">
        <f>IF(OR(AB26=Dropdown_list!$AA$20,AB26=Dropdown_list!$AA$21,ISBLANK(AB26)), "", LEFT(AB26,FIND(":",AB26)-1)/RIGHT(AB26,LEN(AB26)-(FIND(":",AB26))))</f>
        <v/>
      </c>
      <c r="LL26" s="406" t="str">
        <f>IF(OR(AC26=Dropdown_list!$AA$20,AC26=Dropdown_list!$AA$21,ISBLANK(AC26)), "", LEFT(AC26,FIND(":",AC26)-1)/RIGHT(AC26,LEN(AC26)-(FIND(":",AC26))))</f>
        <v/>
      </c>
      <c r="LM26" s="406" t="str">
        <f>IF(OR(AD26=Dropdown_list!$AA$20,AD26=Dropdown_list!$AA$21,ISBLANK(AD26)), "", LEFT(AD26,FIND(":",AD26)-1)/RIGHT(AD26,LEN(AD26)-(FIND(":",AD26))))</f>
        <v/>
      </c>
      <c r="LN26" s="406" t="str">
        <f>IF(OR(AE26=Dropdown_list!$AA$20,AE26=Dropdown_list!$AA$21,ISBLANK(AE26)), "", LEFT(AE26,FIND(":",AE26)-1)/RIGHT(AE26,LEN(AE26)-(FIND(":",AE26))))</f>
        <v/>
      </c>
      <c r="LO26" s="406" t="str">
        <f>IF(OR(AF26=Dropdown_list!$AA$20,AF26=Dropdown_list!$AA$21,ISBLANK(AF26)), "", LEFT(AF26,FIND(":",AF26)-1)/RIGHT(AF26,LEN(AF26)-(FIND(":",AF26))))</f>
        <v/>
      </c>
      <c r="LP26" s="406" t="str">
        <f>IF(OR(AG26=Dropdown_list!$AA$20,AG26=Dropdown_list!$AA$21,ISBLANK(AG26)), "", LEFT(AG26,FIND(":",AG26)-1)/RIGHT(AG26,LEN(AG26)-(FIND(":",AG26))))</f>
        <v/>
      </c>
      <c r="LQ26" s="406" t="str">
        <f>IF(OR(AH26=Dropdown_list!$AA$20,AH26=Dropdown_list!$AA$21,ISBLANK(AH26)), "", LEFT(AH26,FIND(":",AH26)-1)/RIGHT(AH26,LEN(AH26)-(FIND(":",AH26))))</f>
        <v/>
      </c>
      <c r="LR26" s="406" t="str">
        <f>IF(OR(AI26=Dropdown_list!$AA$20,AI26=Dropdown_list!$AA$21,ISBLANK(AI26)), "", LEFT(AI26,FIND(":",AI26)-1)/RIGHT(AI26,LEN(AI26)-(FIND(":",AI26))))</f>
        <v/>
      </c>
      <c r="LS26" s="406" t="str">
        <f>IF(OR(AJ26=Dropdown_list!$AA$20,AJ26=Dropdown_list!$AA$21,ISBLANK(AJ26)), "", LEFT(AJ26,FIND(":",AJ26)-1)/RIGHT(AJ26,LEN(AJ26)-(FIND(":",AJ26))))</f>
        <v/>
      </c>
      <c r="LT26" s="406" t="str">
        <f>IF(OR(AK26=Dropdown_list!$AA$20,AK26=Dropdown_list!$AA$21,ISBLANK(AK26)), "", LEFT(AK26,FIND(":",AK26)-1)/RIGHT(AK26,LEN(AK26)-(FIND(":",AK26))))</f>
        <v/>
      </c>
      <c r="LU26" s="406" t="str">
        <f>IF(OR(AL26=Dropdown_list!$AA$20,AL26=Dropdown_list!$AA$21,ISBLANK(AL26)), "", LEFT(AL26,FIND(":",AL26)-1)/RIGHT(AL26,LEN(AL26)-(FIND(":",AL26))))</f>
        <v/>
      </c>
      <c r="LV26" s="406" t="str">
        <f>IF(OR(AM26=Dropdown_list!$AA$20,AM26=Dropdown_list!$AA$21,ISBLANK(AM26)), "", LEFT(AM26,FIND(":",AM26)-1)/RIGHT(AM26,LEN(AM26)-(FIND(":",AM26))))</f>
        <v/>
      </c>
      <c r="LW26" s="406" t="str">
        <f>IF(OR(AN26=Dropdown_list!$AA$20,AN26=Dropdown_list!$AA$21,ISBLANK(AN26)), "", LEFT(AN26,FIND(":",AN26)-1)/RIGHT(AN26,LEN(AN26)-(FIND(":",AN26))))</f>
        <v/>
      </c>
      <c r="LX26" s="406" t="str">
        <f>IF(OR(AO26=Dropdown_list!$AA$20,AO26=Dropdown_list!$AA$21,ISBLANK(AO26)), "", LEFT(AO26,FIND(":",AO26)-1)/RIGHT(AO26,LEN(AO26)-(FIND(":",AO26))))</f>
        <v/>
      </c>
      <c r="LY26" s="406" t="str">
        <f>IF(OR(AP26=Dropdown_list!$AA$20,AP26=Dropdown_list!$AA$21,ISBLANK(AP26)), "", LEFT(AP26,FIND(":",AP26)-1)/RIGHT(AP26,LEN(AP26)-(FIND(":",AP26))))</f>
        <v/>
      </c>
      <c r="LZ26" s="406" t="str">
        <f>IF(OR(AQ26=Dropdown_list!$AA$20,AQ26=Dropdown_list!$AA$21,ISBLANK(AQ26)), "", LEFT(AQ26,FIND(":",AQ26)-1)/RIGHT(AQ26,LEN(AQ26)-(FIND(":",AQ26))))</f>
        <v/>
      </c>
      <c r="MA26" s="406" t="str">
        <f>IF(OR(AR26=Dropdown_list!$AA$20,AR26=Dropdown_list!$AA$21,ISBLANK(AR26)), "", LEFT(AR26,FIND(":",AR26)-1)/RIGHT(AR26,LEN(AR26)-(FIND(":",AR26))))</f>
        <v/>
      </c>
      <c r="MB26" s="406" t="str">
        <f>IF(OR(AS26=Dropdown_list!$AA$20,AS26=Dropdown_list!$AA$21,ISBLANK(AS26)), "", LEFT(AS26,FIND(":",AS26)-1)/RIGHT(AS26,LEN(AS26)-(FIND(":",AS26))))</f>
        <v/>
      </c>
      <c r="MC26" s="406" t="str">
        <f>IF(OR(AT26=Dropdown_list!$AA$20,AT26=Dropdown_list!$AA$21,ISBLANK(AT26)), "", LEFT(AT26,FIND(":",AT26)-1)/RIGHT(AT26,LEN(AT26)-(FIND(":",AT26))))</f>
        <v/>
      </c>
      <c r="MD26" s="406" t="str">
        <f>IF(OR(AU26=Dropdown_list!$AA$20,AU26=Dropdown_list!$AA$21,ISBLANK(AU26)), "", LEFT(AU26,FIND(":",AU26)-1)/RIGHT(AU26,LEN(AU26)-(FIND(":",AU26))))</f>
        <v/>
      </c>
      <c r="ME26" s="406" t="str">
        <f>IF(OR(AV26=Dropdown_list!$AA$20,AV26=Dropdown_list!$AA$21,ISBLANK(AV26)), "", LEFT(AV26,FIND(":",AV26)-1)/RIGHT(AV26,LEN(AV26)-(FIND(":",AV26))))</f>
        <v/>
      </c>
      <c r="MF26" s="406" t="str">
        <f>IF(OR(AW26=Dropdown_list!$AA$20,AW26=Dropdown_list!$AA$21,ISBLANK(AW26)), "", LEFT(AW26,FIND(":",AW26)-1)/RIGHT(AW26,LEN(AW26)-(FIND(":",AW26))))</f>
        <v/>
      </c>
      <c r="MG26" s="406" t="str">
        <f>IF(OR(AX26=Dropdown_list!$AA$20,AX26=Dropdown_list!$AA$21,ISBLANK(AX26)), "", LEFT(AX26,FIND(":",AX26)-1)/RIGHT(AX26,LEN(AX26)-(FIND(":",AX26))))</f>
        <v/>
      </c>
      <c r="MH26" s="406" t="str">
        <f>IF(OR(AY26=Dropdown_list!$AA$20,AY26=Dropdown_list!$AA$21,ISBLANK(AY26)), "", LEFT(AY26,FIND(":",AY26)-1)/RIGHT(AY26,LEN(AY26)-(FIND(":",AY26))))</f>
        <v/>
      </c>
      <c r="MI26" s="406" t="str">
        <f>IF(OR(AZ26=Dropdown_list!$AA$20,AZ26=Dropdown_list!$AA$21,ISBLANK(AZ26)), "", LEFT(AZ26,FIND(":",AZ26)-1)/RIGHT(AZ26,LEN(AZ26)-(FIND(":",AZ26))))</f>
        <v/>
      </c>
      <c r="MJ26" s="407" t="str">
        <f>IF(OR(BA26=Dropdown_list!$AA$20,BA26=Dropdown_list!$AA$21,ISBLANK(BA26)), "", LEFT(BA26,FIND(":",BA26)-1)/RIGHT(BA26,LEN(BA26)-(FIND(":",BA26))))</f>
        <v/>
      </c>
      <c r="ML26" s="414" t="str">
        <f t="shared" si="109"/>
        <v/>
      </c>
      <c r="MM26" s="265" t="str">
        <f t="shared" si="74"/>
        <v/>
      </c>
      <c r="MN26" s="265" t="str">
        <f t="shared" si="74"/>
        <v/>
      </c>
      <c r="MO26" s="265" t="str">
        <f t="shared" si="74"/>
        <v/>
      </c>
      <c r="MP26" s="265" t="str">
        <f t="shared" si="74"/>
        <v/>
      </c>
      <c r="MQ26" s="265" t="str">
        <f t="shared" si="74"/>
        <v/>
      </c>
      <c r="MR26" s="265" t="str">
        <f t="shared" si="74"/>
        <v/>
      </c>
      <c r="MS26" s="265" t="str">
        <f t="shared" si="74"/>
        <v/>
      </c>
      <c r="MT26" s="265" t="str">
        <f t="shared" si="74"/>
        <v/>
      </c>
      <c r="MU26" s="265" t="str">
        <f t="shared" si="74"/>
        <v/>
      </c>
      <c r="MV26" s="265" t="str">
        <f t="shared" si="74"/>
        <v/>
      </c>
      <c r="MW26" s="265" t="str">
        <f t="shared" si="74"/>
        <v/>
      </c>
      <c r="MX26" s="265" t="str">
        <f t="shared" si="74"/>
        <v/>
      </c>
      <c r="MY26" s="265" t="str">
        <f t="shared" si="74"/>
        <v/>
      </c>
      <c r="MZ26" s="265" t="str">
        <f t="shared" si="74"/>
        <v/>
      </c>
      <c r="NA26" s="265" t="str">
        <f t="shared" si="74"/>
        <v/>
      </c>
      <c r="NB26" s="265" t="str">
        <f t="shared" si="74"/>
        <v/>
      </c>
      <c r="NC26" s="265" t="str">
        <f t="shared" si="74"/>
        <v/>
      </c>
      <c r="ND26" s="265" t="str">
        <f t="shared" si="74"/>
        <v/>
      </c>
      <c r="NE26" s="265" t="str">
        <f t="shared" si="74"/>
        <v/>
      </c>
      <c r="NF26" s="265" t="str">
        <f t="shared" si="74"/>
        <v/>
      </c>
      <c r="NG26" s="265" t="str">
        <f t="shared" ref="NG26:NV56" si="110">IFERROR(INDEX($CL$18:$CQ$18, ,MATCH(NG$18,$CL26:$CQ26,1)),"")</f>
        <v/>
      </c>
      <c r="NH26" s="265" t="str">
        <f t="shared" si="110"/>
        <v/>
      </c>
      <c r="NI26" s="265" t="str">
        <f t="shared" si="110"/>
        <v/>
      </c>
      <c r="NJ26" s="265" t="str">
        <f t="shared" si="110"/>
        <v/>
      </c>
      <c r="NK26" s="265" t="str">
        <f t="shared" si="110"/>
        <v/>
      </c>
      <c r="NL26" s="265" t="str">
        <f t="shared" si="110"/>
        <v/>
      </c>
      <c r="NM26" s="265" t="str">
        <f t="shared" si="110"/>
        <v/>
      </c>
      <c r="NN26" s="265" t="str">
        <f t="shared" si="110"/>
        <v/>
      </c>
      <c r="NO26" s="265" t="str">
        <f t="shared" si="110"/>
        <v/>
      </c>
      <c r="NP26" s="265" t="str">
        <f t="shared" si="110"/>
        <v/>
      </c>
      <c r="NQ26" s="265" t="str">
        <f t="shared" si="110"/>
        <v/>
      </c>
      <c r="NR26" s="265" t="str">
        <f t="shared" si="110"/>
        <v/>
      </c>
      <c r="NS26" s="265" t="str">
        <f t="shared" si="110"/>
        <v/>
      </c>
      <c r="NT26" s="265" t="str">
        <f t="shared" si="110"/>
        <v/>
      </c>
      <c r="NU26" s="265" t="str">
        <f t="shared" si="110"/>
        <v/>
      </c>
      <c r="NV26" s="265" t="str">
        <f t="shared" si="110"/>
        <v/>
      </c>
      <c r="NW26" s="265" t="str">
        <f t="shared" ref="NW26:OG31" si="111">IFERROR(INDEX($CL$18:$CQ$18, ,MATCH(NW$18,$CL26:$CQ26,1)),"")</f>
        <v/>
      </c>
      <c r="NX26" s="265" t="str">
        <f t="shared" si="111"/>
        <v/>
      </c>
      <c r="NY26" s="265" t="str">
        <f t="shared" si="111"/>
        <v/>
      </c>
      <c r="NZ26" s="265" t="str">
        <f t="shared" si="111"/>
        <v/>
      </c>
      <c r="OA26" s="265" t="str">
        <f t="shared" si="111"/>
        <v/>
      </c>
      <c r="OB26" s="265" t="str">
        <f t="shared" si="111"/>
        <v/>
      </c>
      <c r="OC26" s="265" t="str">
        <f t="shared" si="111"/>
        <v/>
      </c>
      <c r="OD26" s="265" t="str">
        <f t="shared" si="111"/>
        <v/>
      </c>
      <c r="OE26" s="265" t="str">
        <f t="shared" si="111"/>
        <v/>
      </c>
      <c r="OF26" s="265" t="str">
        <f t="shared" si="111"/>
        <v/>
      </c>
      <c r="OG26" s="415" t="str">
        <f t="shared" si="111"/>
        <v/>
      </c>
    </row>
    <row r="27" spans="1:397" ht="15" customHeight="1">
      <c r="B27" s="66"/>
      <c r="D27" s="786"/>
      <c r="E27" s="224">
        <f>'Step 1. Enter overall info'!I37</f>
        <v>0</v>
      </c>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4"/>
      <c r="BC27" s="668"/>
      <c r="BD27" s="61"/>
      <c r="BE27" s="61"/>
      <c r="BF27" s="88"/>
      <c r="BG27" s="232"/>
      <c r="BH27" s="61"/>
      <c r="BI27" s="61"/>
      <c r="BJ27" s="4"/>
      <c r="BL27" s="84" t="str">
        <f t="shared" si="8"/>
        <v/>
      </c>
      <c r="BM27" s="260">
        <f t="shared" si="9"/>
        <v>0</v>
      </c>
      <c r="BN27" s="534">
        <f t="shared" si="10"/>
        <v>0</v>
      </c>
      <c r="BO27" s="274" t="str">
        <f t="shared" si="75"/>
        <v/>
      </c>
      <c r="BP27" s="670">
        <f t="shared" si="11"/>
        <v>0</v>
      </c>
      <c r="BQ27" s="527">
        <f t="shared" si="12"/>
        <v>0</v>
      </c>
      <c r="BR27" s="527">
        <f t="shared" si="13"/>
        <v>0</v>
      </c>
      <c r="BS27" s="535">
        <f t="shared" si="76"/>
        <v>0</v>
      </c>
      <c r="BT27" s="263" t="str">
        <f t="shared" si="14"/>
        <v/>
      </c>
      <c r="BU27" s="263" t="str">
        <f>IF(BQ27=1, IF(ISBLANK(#REF!),message_complete,""),"")</f>
        <v/>
      </c>
      <c r="BV27" s="263" t="str">
        <f t="shared" si="15"/>
        <v/>
      </c>
      <c r="BW27" s="263" t="str">
        <f t="shared" si="16"/>
        <v/>
      </c>
      <c r="BX27" s="261"/>
      <c r="BY27" s="328" t="str">
        <f t="shared" si="17"/>
        <v/>
      </c>
      <c r="BZ27" s="269" t="str">
        <f t="shared" si="18"/>
        <v/>
      </c>
      <c r="CA27" s="269" t="str">
        <f t="shared" si="19"/>
        <v/>
      </c>
      <c r="CB27" s="269" t="str">
        <f t="shared" si="20"/>
        <v/>
      </c>
      <c r="CC27" s="269" t="str">
        <f t="shared" si="21"/>
        <v/>
      </c>
      <c r="CD27" s="269" t="str">
        <f t="shared" si="22"/>
        <v/>
      </c>
      <c r="CE27" s="269" t="str">
        <f t="shared" si="23"/>
        <v/>
      </c>
      <c r="CF27" s="269" t="str">
        <f t="shared" si="24"/>
        <v/>
      </c>
      <c r="CG27" s="269" t="str">
        <f t="shared" si="25"/>
        <v/>
      </c>
      <c r="CH27" s="269" t="str">
        <f t="shared" si="26"/>
        <v/>
      </c>
      <c r="CI27" s="269" t="str">
        <f t="shared" si="27"/>
        <v/>
      </c>
      <c r="CJ27" s="329" t="str">
        <f t="shared" si="28"/>
        <v/>
      </c>
      <c r="CL27" s="423" t="str">
        <f t="shared" si="77"/>
        <v/>
      </c>
      <c r="CM27" s="419" t="str">
        <f t="shared" si="78"/>
        <v/>
      </c>
      <c r="CN27" s="419" t="str">
        <f t="shared" si="79"/>
        <v/>
      </c>
      <c r="CO27" s="419" t="str">
        <f t="shared" si="80"/>
        <v/>
      </c>
      <c r="CP27" s="419" t="str">
        <f t="shared" si="81"/>
        <v/>
      </c>
      <c r="CQ27" s="424" t="str">
        <f t="shared" si="82"/>
        <v/>
      </c>
      <c r="CR27" s="121" t="str">
        <f t="shared" si="29"/>
        <v/>
      </c>
      <c r="CS27" s="283" t="str">
        <f t="shared" si="30"/>
        <v/>
      </c>
      <c r="CT27" s="264" t="str">
        <f t="shared" si="31"/>
        <v/>
      </c>
      <c r="CU27" s="264" t="str">
        <f t="shared" si="32"/>
        <v/>
      </c>
      <c r="CV27" s="264" t="str">
        <f t="shared" si="33"/>
        <v/>
      </c>
      <c r="CW27" s="264" t="str">
        <f t="shared" si="34"/>
        <v/>
      </c>
      <c r="CX27" s="284" t="str">
        <f t="shared" si="35"/>
        <v/>
      </c>
      <c r="CY27" s="263">
        <f t="shared" si="83"/>
        <v>0</v>
      </c>
      <c r="CZ27" s="263"/>
      <c r="DA27" s="291">
        <f t="shared" si="36"/>
        <v>0</v>
      </c>
      <c r="DB27" s="265">
        <f t="shared" si="36"/>
        <v>0</v>
      </c>
      <c r="DC27" s="265">
        <f t="shared" si="36"/>
        <v>0</v>
      </c>
      <c r="DD27" s="265">
        <f t="shared" si="36"/>
        <v>0</v>
      </c>
      <c r="DE27" s="265">
        <f t="shared" si="36"/>
        <v>0</v>
      </c>
      <c r="DF27" s="265">
        <f t="shared" si="36"/>
        <v>0</v>
      </c>
      <c r="DG27" s="265">
        <f t="shared" si="36"/>
        <v>0</v>
      </c>
      <c r="DH27" s="265">
        <f t="shared" si="36"/>
        <v>0</v>
      </c>
      <c r="DI27" s="265">
        <f t="shared" si="36"/>
        <v>0</v>
      </c>
      <c r="DJ27" s="265">
        <f t="shared" si="36"/>
        <v>0</v>
      </c>
      <c r="DK27" s="265">
        <f t="shared" si="37"/>
        <v>0</v>
      </c>
      <c r="DL27" s="265">
        <f t="shared" si="37"/>
        <v>0</v>
      </c>
      <c r="DM27" s="265">
        <f t="shared" si="37"/>
        <v>0</v>
      </c>
      <c r="DN27" s="265">
        <f t="shared" si="37"/>
        <v>0</v>
      </c>
      <c r="DO27" s="265">
        <f t="shared" si="37"/>
        <v>0</v>
      </c>
      <c r="DP27" s="265">
        <f t="shared" si="37"/>
        <v>0</v>
      </c>
      <c r="DQ27" s="265">
        <f t="shared" si="37"/>
        <v>0</v>
      </c>
      <c r="DR27" s="265">
        <f t="shared" si="37"/>
        <v>0</v>
      </c>
      <c r="DS27" s="265">
        <f t="shared" si="37"/>
        <v>0</v>
      </c>
      <c r="DT27" s="265">
        <f t="shared" si="37"/>
        <v>0</v>
      </c>
      <c r="DU27" s="292">
        <f t="shared" si="37"/>
        <v>0</v>
      </c>
      <c r="DV27" s="291">
        <f t="shared" si="38"/>
        <v>0</v>
      </c>
      <c r="DW27" s="265">
        <f t="shared" si="38"/>
        <v>0</v>
      </c>
      <c r="DX27" s="265">
        <f t="shared" si="38"/>
        <v>0</v>
      </c>
      <c r="DY27" s="265">
        <f t="shared" si="38"/>
        <v>0</v>
      </c>
      <c r="DZ27" s="265">
        <f t="shared" si="38"/>
        <v>0</v>
      </c>
      <c r="EA27" s="265">
        <f t="shared" si="38"/>
        <v>0</v>
      </c>
      <c r="EB27" s="265">
        <f t="shared" si="38"/>
        <v>0</v>
      </c>
      <c r="EC27" s="265">
        <f t="shared" si="38"/>
        <v>0</v>
      </c>
      <c r="ED27" s="265">
        <f t="shared" si="38"/>
        <v>0</v>
      </c>
      <c r="EE27" s="265">
        <f t="shared" si="38"/>
        <v>0</v>
      </c>
      <c r="EF27" s="265">
        <f t="shared" si="39"/>
        <v>0</v>
      </c>
      <c r="EG27" s="265">
        <f t="shared" si="39"/>
        <v>0</v>
      </c>
      <c r="EH27" s="265">
        <f t="shared" si="39"/>
        <v>0</v>
      </c>
      <c r="EI27" s="265">
        <f t="shared" si="39"/>
        <v>0</v>
      </c>
      <c r="EJ27" s="265">
        <f t="shared" si="39"/>
        <v>0</v>
      </c>
      <c r="EK27" s="265">
        <f t="shared" si="39"/>
        <v>0</v>
      </c>
      <c r="EL27" s="265">
        <f t="shared" si="39"/>
        <v>0</v>
      </c>
      <c r="EM27" s="265">
        <f t="shared" si="39"/>
        <v>0</v>
      </c>
      <c r="EN27" s="265">
        <f t="shared" si="39"/>
        <v>0</v>
      </c>
      <c r="EO27" s="265">
        <f t="shared" si="39"/>
        <v>0</v>
      </c>
      <c r="EP27" s="265">
        <f t="shared" si="39"/>
        <v>0</v>
      </c>
      <c r="EQ27" s="414">
        <f t="shared" si="40"/>
        <v>0</v>
      </c>
      <c r="ER27" s="265">
        <f t="shared" si="40"/>
        <v>0</v>
      </c>
      <c r="ES27" s="265">
        <f t="shared" si="40"/>
        <v>0</v>
      </c>
      <c r="ET27" s="265">
        <f t="shared" si="40"/>
        <v>0</v>
      </c>
      <c r="EU27" s="265">
        <f t="shared" si="40"/>
        <v>0</v>
      </c>
      <c r="EV27" s="265">
        <f t="shared" si="40"/>
        <v>0</v>
      </c>
      <c r="EW27" s="265">
        <f t="shared" si="40"/>
        <v>0</v>
      </c>
      <c r="EX27" s="265">
        <f t="shared" si="40"/>
        <v>0</v>
      </c>
      <c r="EY27" s="265">
        <f t="shared" si="40"/>
        <v>0</v>
      </c>
      <c r="EZ27" s="265">
        <f t="shared" si="40"/>
        <v>0</v>
      </c>
      <c r="FA27" s="265">
        <f t="shared" si="41"/>
        <v>0</v>
      </c>
      <c r="FB27" s="265">
        <f t="shared" si="41"/>
        <v>0</v>
      </c>
      <c r="FC27" s="265">
        <f t="shared" si="41"/>
        <v>0</v>
      </c>
      <c r="FD27" s="265">
        <f t="shared" si="41"/>
        <v>0</v>
      </c>
      <c r="FE27" s="265">
        <f t="shared" si="41"/>
        <v>0</v>
      </c>
      <c r="FF27" s="265">
        <f t="shared" si="41"/>
        <v>0</v>
      </c>
      <c r="FG27" s="265">
        <f t="shared" si="41"/>
        <v>0</v>
      </c>
      <c r="FH27" s="265">
        <f t="shared" si="41"/>
        <v>0</v>
      </c>
      <c r="FI27" s="265">
        <f t="shared" si="41"/>
        <v>0</v>
      </c>
      <c r="FJ27" s="265">
        <f t="shared" si="41"/>
        <v>0</v>
      </c>
      <c r="FK27" s="415">
        <f t="shared" si="41"/>
        <v>0</v>
      </c>
      <c r="FL27" s="265">
        <f t="shared" si="42"/>
        <v>0</v>
      </c>
      <c r="FM27" s="265">
        <f t="shared" si="42"/>
        <v>0</v>
      </c>
      <c r="FN27" s="265">
        <f t="shared" si="42"/>
        <v>0</v>
      </c>
      <c r="FO27" s="265">
        <f t="shared" si="42"/>
        <v>0</v>
      </c>
      <c r="FP27" s="265">
        <f t="shared" si="42"/>
        <v>0</v>
      </c>
      <c r="FQ27" s="265">
        <f t="shared" si="42"/>
        <v>0</v>
      </c>
      <c r="FR27" s="265">
        <f t="shared" si="42"/>
        <v>0</v>
      </c>
      <c r="FS27" s="265">
        <f t="shared" si="42"/>
        <v>0</v>
      </c>
      <c r="FT27" s="265">
        <f t="shared" si="42"/>
        <v>0</v>
      </c>
      <c r="FU27" s="265">
        <f t="shared" si="42"/>
        <v>0</v>
      </c>
      <c r="FV27" s="265">
        <f t="shared" si="43"/>
        <v>0</v>
      </c>
      <c r="FW27" s="265">
        <f t="shared" si="43"/>
        <v>0</v>
      </c>
      <c r="FX27" s="265">
        <f t="shared" si="43"/>
        <v>0</v>
      </c>
      <c r="FY27" s="265">
        <f t="shared" si="43"/>
        <v>0</v>
      </c>
      <c r="FZ27" s="265">
        <f t="shared" si="43"/>
        <v>0</v>
      </c>
      <c r="GA27" s="265">
        <f t="shared" si="43"/>
        <v>0</v>
      </c>
      <c r="GB27" s="265">
        <f t="shared" si="43"/>
        <v>0</v>
      </c>
      <c r="GC27" s="265">
        <f t="shared" si="43"/>
        <v>0</v>
      </c>
      <c r="GD27" s="265">
        <f t="shared" si="43"/>
        <v>0</v>
      </c>
      <c r="GE27" s="265">
        <f t="shared" si="43"/>
        <v>0</v>
      </c>
      <c r="GF27" s="265">
        <f t="shared" si="43"/>
        <v>0</v>
      </c>
      <c r="GG27" s="345">
        <f t="shared" si="84"/>
        <v>0</v>
      </c>
      <c r="GH27" s="346">
        <f t="shared" si="44"/>
        <v>0</v>
      </c>
      <c r="GI27" s="346">
        <f t="shared" si="44"/>
        <v>0</v>
      </c>
      <c r="GJ27" s="346">
        <f t="shared" si="44"/>
        <v>0</v>
      </c>
      <c r="GK27" s="346">
        <f t="shared" si="44"/>
        <v>0</v>
      </c>
      <c r="GL27" s="346">
        <f t="shared" si="44"/>
        <v>0</v>
      </c>
      <c r="GM27" s="346">
        <f t="shared" si="44"/>
        <v>0</v>
      </c>
      <c r="GN27" s="346">
        <f t="shared" si="44"/>
        <v>0</v>
      </c>
      <c r="GO27" s="346">
        <f t="shared" si="44"/>
        <v>0</v>
      </c>
      <c r="GP27" s="346">
        <f t="shared" si="44"/>
        <v>0</v>
      </c>
      <c r="GQ27" s="346">
        <f t="shared" si="44"/>
        <v>0</v>
      </c>
      <c r="GR27" s="346">
        <f t="shared" si="44"/>
        <v>0</v>
      </c>
      <c r="GS27" s="346">
        <f t="shared" si="44"/>
        <v>0</v>
      </c>
      <c r="GT27" s="346">
        <f t="shared" si="44"/>
        <v>0</v>
      </c>
      <c r="GU27" s="346">
        <f t="shared" si="44"/>
        <v>0</v>
      </c>
      <c r="GV27" s="346">
        <f t="shared" si="44"/>
        <v>0</v>
      </c>
      <c r="GW27" s="346">
        <f t="shared" si="44"/>
        <v>0</v>
      </c>
      <c r="GX27" s="346">
        <f t="shared" si="44"/>
        <v>0</v>
      </c>
      <c r="GY27" s="346">
        <f t="shared" si="44"/>
        <v>0</v>
      </c>
      <c r="GZ27" s="346">
        <f t="shared" si="44"/>
        <v>0</v>
      </c>
      <c r="HA27" s="346">
        <f t="shared" si="44"/>
        <v>0</v>
      </c>
      <c r="HB27" s="336">
        <f t="shared" si="45"/>
        <v>0</v>
      </c>
      <c r="HC27" s="337">
        <f t="shared" si="85"/>
        <v>0</v>
      </c>
      <c r="HD27" s="337">
        <f t="shared" si="86"/>
        <v>0</v>
      </c>
      <c r="HE27" s="337">
        <f t="shared" si="87"/>
        <v>0</v>
      </c>
      <c r="HF27" s="337">
        <f t="shared" si="88"/>
        <v>0</v>
      </c>
      <c r="HG27" s="337">
        <f t="shared" si="89"/>
        <v>0</v>
      </c>
      <c r="HH27" s="337">
        <f t="shared" si="90"/>
        <v>0</v>
      </c>
      <c r="HI27" s="337">
        <f t="shared" si="91"/>
        <v>0</v>
      </c>
      <c r="HJ27" s="337">
        <f t="shared" si="92"/>
        <v>0</v>
      </c>
      <c r="HK27" s="337">
        <f t="shared" si="93"/>
        <v>0</v>
      </c>
      <c r="HL27" s="337">
        <f t="shared" si="94"/>
        <v>0</v>
      </c>
      <c r="HM27" s="337">
        <f t="shared" si="95"/>
        <v>0</v>
      </c>
      <c r="HN27" s="337">
        <f t="shared" si="96"/>
        <v>0</v>
      </c>
      <c r="HO27" s="337">
        <f t="shared" si="97"/>
        <v>0</v>
      </c>
      <c r="HP27" s="337">
        <f t="shared" si="98"/>
        <v>0</v>
      </c>
      <c r="HQ27" s="337">
        <f t="shared" si="99"/>
        <v>0</v>
      </c>
      <c r="HR27" s="337">
        <f t="shared" si="100"/>
        <v>0</v>
      </c>
      <c r="HS27" s="337">
        <f t="shared" si="101"/>
        <v>0</v>
      </c>
      <c r="HT27" s="337">
        <f t="shared" si="102"/>
        <v>0</v>
      </c>
      <c r="HU27" s="337">
        <f t="shared" si="103"/>
        <v>0</v>
      </c>
      <c r="HV27" s="338">
        <f t="shared" si="104"/>
        <v>0</v>
      </c>
      <c r="HW27" s="264" t="str">
        <f t="shared" si="47"/>
        <v/>
      </c>
      <c r="HX27" s="264" t="str">
        <f t="shared" si="48"/>
        <v/>
      </c>
      <c r="HY27" s="264" t="str">
        <f t="shared" si="49"/>
        <v/>
      </c>
      <c r="HZ27" s="264" t="str">
        <f t="shared" si="50"/>
        <v/>
      </c>
      <c r="IA27" s="264" t="str">
        <f t="shared" si="51"/>
        <v/>
      </c>
      <c r="IB27" s="264" t="str">
        <f t="shared" si="52"/>
        <v/>
      </c>
      <c r="IC27" s="264" t="str">
        <f t="shared" si="53"/>
        <v/>
      </c>
      <c r="ID27" s="264" t="str">
        <f t="shared" si="54"/>
        <v/>
      </c>
      <c r="IE27" s="264" t="str">
        <f t="shared" si="55"/>
        <v/>
      </c>
      <c r="IF27" s="264" t="str">
        <f t="shared" si="56"/>
        <v/>
      </c>
      <c r="IG27" s="264" t="str">
        <f t="shared" si="57"/>
        <v/>
      </c>
      <c r="IH27" s="264" t="str">
        <f t="shared" si="58"/>
        <v/>
      </c>
      <c r="II27" s="264" t="str">
        <f t="shared" si="59"/>
        <v/>
      </c>
      <c r="IJ27" s="264" t="str">
        <f t="shared" si="60"/>
        <v/>
      </c>
      <c r="IK27" s="264" t="str">
        <f t="shared" si="61"/>
        <v/>
      </c>
      <c r="IL27" s="264" t="str">
        <f t="shared" si="62"/>
        <v/>
      </c>
      <c r="IM27" s="264" t="str">
        <f t="shared" si="63"/>
        <v/>
      </c>
      <c r="IN27" s="264" t="str">
        <f t="shared" si="64"/>
        <v/>
      </c>
      <c r="IO27" s="264" t="str">
        <f t="shared" si="65"/>
        <v/>
      </c>
      <c r="IP27" s="264" t="str">
        <f t="shared" si="66"/>
        <v/>
      </c>
      <c r="IQ27" s="284" t="str">
        <f t="shared" si="67"/>
        <v/>
      </c>
      <c r="IR27" s="265">
        <f t="shared" si="105"/>
        <v>0</v>
      </c>
      <c r="IS27" s="266">
        <f t="shared" si="68"/>
        <v>48</v>
      </c>
      <c r="IT27" s="266">
        <f t="shared" si="106"/>
        <v>0</v>
      </c>
      <c r="IU27" s="266">
        <f t="shared" si="69"/>
        <v>0</v>
      </c>
      <c r="IV27" s="302">
        <f t="shared" si="70"/>
        <v>0</v>
      </c>
      <c r="IW27" s="266">
        <f t="shared" si="70"/>
        <v>0</v>
      </c>
      <c r="IX27" s="266">
        <f t="shared" si="70"/>
        <v>0</v>
      </c>
      <c r="IY27" s="266">
        <f t="shared" si="70"/>
        <v>0</v>
      </c>
      <c r="IZ27" s="266">
        <f t="shared" si="70"/>
        <v>0</v>
      </c>
      <c r="JA27" s="266">
        <f t="shared" si="70"/>
        <v>0</v>
      </c>
      <c r="JB27" s="266">
        <f t="shared" si="70"/>
        <v>0</v>
      </c>
      <c r="JC27" s="266">
        <f t="shared" si="70"/>
        <v>0</v>
      </c>
      <c r="JD27" s="266">
        <f t="shared" si="70"/>
        <v>0</v>
      </c>
      <c r="JE27" s="266">
        <f t="shared" si="70"/>
        <v>0</v>
      </c>
      <c r="JF27" s="266">
        <f t="shared" si="71"/>
        <v>0</v>
      </c>
      <c r="JG27" s="266">
        <f t="shared" si="71"/>
        <v>0</v>
      </c>
      <c r="JH27" s="266">
        <f t="shared" si="71"/>
        <v>0</v>
      </c>
      <c r="JI27" s="266">
        <f t="shared" si="71"/>
        <v>0</v>
      </c>
      <c r="JJ27" s="266">
        <f t="shared" si="71"/>
        <v>0</v>
      </c>
      <c r="JK27" s="266">
        <f t="shared" si="71"/>
        <v>0</v>
      </c>
      <c r="JL27" s="266">
        <f t="shared" si="71"/>
        <v>0</v>
      </c>
      <c r="JM27" s="266">
        <f t="shared" si="71"/>
        <v>0</v>
      </c>
      <c r="JN27" s="266">
        <f t="shared" si="71"/>
        <v>0</v>
      </c>
      <c r="JO27" s="266">
        <f t="shared" si="71"/>
        <v>0</v>
      </c>
      <c r="JP27" s="266">
        <f t="shared" si="71"/>
        <v>0</v>
      </c>
      <c r="JQ27" s="291">
        <f t="shared" si="72"/>
        <v>0</v>
      </c>
      <c r="JR27" s="265">
        <f t="shared" si="72"/>
        <v>0</v>
      </c>
      <c r="JS27" s="265">
        <f t="shared" si="72"/>
        <v>0</v>
      </c>
      <c r="JT27" s="265">
        <f t="shared" si="72"/>
        <v>0</v>
      </c>
      <c r="JU27" s="265">
        <f t="shared" si="72"/>
        <v>0</v>
      </c>
      <c r="JV27" s="265">
        <f t="shared" si="72"/>
        <v>0</v>
      </c>
      <c r="JW27" s="265">
        <f t="shared" si="72"/>
        <v>0</v>
      </c>
      <c r="JX27" s="265">
        <f t="shared" si="72"/>
        <v>0</v>
      </c>
      <c r="JY27" s="265">
        <f t="shared" si="72"/>
        <v>0</v>
      </c>
      <c r="JZ27" s="265">
        <f t="shared" si="72"/>
        <v>0</v>
      </c>
      <c r="KA27" s="265">
        <f t="shared" si="73"/>
        <v>0</v>
      </c>
      <c r="KB27" s="265">
        <f t="shared" si="73"/>
        <v>0</v>
      </c>
      <c r="KC27" s="265">
        <f t="shared" si="73"/>
        <v>0</v>
      </c>
      <c r="KD27" s="265">
        <f t="shared" si="73"/>
        <v>0</v>
      </c>
      <c r="KE27" s="265">
        <f t="shared" si="73"/>
        <v>0</v>
      </c>
      <c r="KF27" s="265">
        <f t="shared" si="73"/>
        <v>0</v>
      </c>
      <c r="KG27" s="265">
        <f t="shared" si="73"/>
        <v>0</v>
      </c>
      <c r="KH27" s="265">
        <f t="shared" si="73"/>
        <v>0</v>
      </c>
      <c r="KI27" s="265">
        <f t="shared" si="73"/>
        <v>0</v>
      </c>
      <c r="KJ27" s="265">
        <f t="shared" si="73"/>
        <v>0</v>
      </c>
      <c r="KK27" s="292">
        <f t="shared" si="73"/>
        <v>0</v>
      </c>
      <c r="KL27" s="279">
        <f t="shared" si="107"/>
        <v>48</v>
      </c>
      <c r="KN27" s="262" t="str">
        <f t="shared" si="108"/>
        <v>Mon</v>
      </c>
      <c r="KO27" s="405" t="str">
        <f>IF(OR(F27=Dropdown_list!$AA$20,F27=Dropdown_list!$AA$21,ISBLANK(F27)), "", LEFT(F27,FIND(":",F27)-1)/RIGHT(F27,LEN(F27)-(FIND(":",F27))))</f>
        <v/>
      </c>
      <c r="KP27" s="406" t="str">
        <f>IF(OR(G27=Dropdown_list!$AA$20,G27=Dropdown_list!$AA$21,ISBLANK(G27)), "", LEFT(G27,FIND(":",G27)-1)/RIGHT(G27,LEN(G27)-(FIND(":",G27))))</f>
        <v/>
      </c>
      <c r="KQ27" s="406" t="str">
        <f>IF(OR(H27=Dropdown_list!$AA$20,H27=Dropdown_list!$AA$21,ISBLANK(H27)), "", LEFT(H27,FIND(":",H27)-1)/RIGHT(H27,LEN(H27)-(FIND(":",H27))))</f>
        <v/>
      </c>
      <c r="KR27" s="406" t="str">
        <f>IF(OR(I27=Dropdown_list!$AA$20,I27=Dropdown_list!$AA$21,ISBLANK(I27)), "", LEFT(I27,FIND(":",I27)-1)/RIGHT(I27,LEN(I27)-(FIND(":",I27))))</f>
        <v/>
      </c>
      <c r="KS27" s="406" t="str">
        <f>IF(OR(J27=Dropdown_list!$AA$20,J27=Dropdown_list!$AA$21,ISBLANK(J27)), "", LEFT(J27,FIND(":",J27)-1)/RIGHT(J27,LEN(J27)-(FIND(":",J27))))</f>
        <v/>
      </c>
      <c r="KT27" s="406" t="str">
        <f>IF(OR(K27=Dropdown_list!$AA$20,K27=Dropdown_list!$AA$21,ISBLANK(K27)), "", LEFT(K27,FIND(":",K27)-1)/RIGHT(K27,LEN(K27)-(FIND(":",K27))))</f>
        <v/>
      </c>
      <c r="KU27" s="406" t="str">
        <f>IF(OR(L27=Dropdown_list!$AA$20,L27=Dropdown_list!$AA$21,ISBLANK(L27)), "", LEFT(L27,FIND(":",L27)-1)/RIGHT(L27,LEN(L27)-(FIND(":",L27))))</f>
        <v/>
      </c>
      <c r="KV27" s="406" t="str">
        <f>IF(OR(M27=Dropdown_list!$AA$20,M27=Dropdown_list!$AA$21,ISBLANK(M27)), "", LEFT(M27,FIND(":",M27)-1)/RIGHT(M27,LEN(M27)-(FIND(":",M27))))</f>
        <v/>
      </c>
      <c r="KW27" s="406" t="str">
        <f>IF(OR(N27=Dropdown_list!$AA$20,N27=Dropdown_list!$AA$21,ISBLANK(N27)), "", LEFT(N27,FIND(":",N27)-1)/RIGHT(N27,LEN(N27)-(FIND(":",N27))))</f>
        <v/>
      </c>
      <c r="KX27" s="406" t="str">
        <f>IF(OR(O27=Dropdown_list!$AA$20,O27=Dropdown_list!$AA$21,ISBLANK(O27)), "", LEFT(O27,FIND(":",O27)-1)/RIGHT(O27,LEN(O27)-(FIND(":",O27))))</f>
        <v/>
      </c>
      <c r="KY27" s="406" t="str">
        <f>IF(OR(P27=Dropdown_list!$AA$20,P27=Dropdown_list!$AA$21,ISBLANK(P27)), "", LEFT(P27,FIND(":",P27)-1)/RIGHT(P27,LEN(P27)-(FIND(":",P27))))</f>
        <v/>
      </c>
      <c r="KZ27" s="406" t="str">
        <f>IF(OR(Q27=Dropdown_list!$AA$20,Q27=Dropdown_list!$AA$21,ISBLANK(Q27)), "", LEFT(Q27,FIND(":",Q27)-1)/RIGHT(Q27,LEN(Q27)-(FIND(":",Q27))))</f>
        <v/>
      </c>
      <c r="LA27" s="406" t="str">
        <f>IF(OR(R27=Dropdown_list!$AA$20,R27=Dropdown_list!$AA$21,ISBLANK(R27)), "", LEFT(R27,FIND(":",R27)-1)/RIGHT(R27,LEN(R27)-(FIND(":",R27))))</f>
        <v/>
      </c>
      <c r="LB27" s="406" t="str">
        <f>IF(OR(S27=Dropdown_list!$AA$20,S27=Dropdown_list!$AA$21,ISBLANK(S27)), "", LEFT(S27,FIND(":",S27)-1)/RIGHT(S27,LEN(S27)-(FIND(":",S27))))</f>
        <v/>
      </c>
      <c r="LC27" s="406" t="str">
        <f>IF(OR(T27=Dropdown_list!$AA$20,T27=Dropdown_list!$AA$21,ISBLANK(T27)), "", LEFT(T27,FIND(":",T27)-1)/RIGHT(T27,LEN(T27)-(FIND(":",T27))))</f>
        <v/>
      </c>
      <c r="LD27" s="406" t="str">
        <f>IF(OR(U27=Dropdown_list!$AA$20,U27=Dropdown_list!$AA$21,ISBLANK(U27)), "", LEFT(U27,FIND(":",U27)-1)/RIGHT(U27,LEN(U27)-(FIND(":",U27))))</f>
        <v/>
      </c>
      <c r="LE27" s="406" t="str">
        <f>IF(OR(V27=Dropdown_list!$AA$20,V27=Dropdown_list!$AA$21,ISBLANK(V27)), "", LEFT(V27,FIND(":",V27)-1)/RIGHT(V27,LEN(V27)-(FIND(":",V27))))</f>
        <v/>
      </c>
      <c r="LF27" s="406" t="str">
        <f>IF(OR(W27=Dropdown_list!$AA$20,W27=Dropdown_list!$AA$21,ISBLANK(W27)), "", LEFT(W27,FIND(":",W27)-1)/RIGHT(W27,LEN(W27)-(FIND(":",W27))))</f>
        <v/>
      </c>
      <c r="LG27" s="406" t="str">
        <f>IF(OR(X27=Dropdown_list!$AA$20,X27=Dropdown_list!$AA$21,ISBLANK(X27)), "", LEFT(X27,FIND(":",X27)-1)/RIGHT(X27,LEN(X27)-(FIND(":",X27))))</f>
        <v/>
      </c>
      <c r="LH27" s="406" t="str">
        <f>IF(OR(Y27=Dropdown_list!$AA$20,Y27=Dropdown_list!$AA$21,ISBLANK(Y27)), "", LEFT(Y27,FIND(":",Y27)-1)/RIGHT(Y27,LEN(Y27)-(FIND(":",Y27))))</f>
        <v/>
      </c>
      <c r="LI27" s="406" t="str">
        <f>IF(OR(Z27=Dropdown_list!$AA$20,Z27=Dropdown_list!$AA$21,ISBLANK(Z27)), "", LEFT(Z27,FIND(":",Z27)-1)/RIGHT(Z27,LEN(Z27)-(FIND(":",Z27))))</f>
        <v/>
      </c>
      <c r="LJ27" s="406" t="str">
        <f>IF(OR(AA27=Dropdown_list!$AA$20,AA27=Dropdown_list!$AA$21,ISBLANK(AA27)), "", LEFT(AA27,FIND(":",AA27)-1)/RIGHT(AA27,LEN(AA27)-(FIND(":",AA27))))</f>
        <v/>
      </c>
      <c r="LK27" s="406" t="str">
        <f>IF(OR(AB27=Dropdown_list!$AA$20,AB27=Dropdown_list!$AA$21,ISBLANK(AB27)), "", LEFT(AB27,FIND(":",AB27)-1)/RIGHT(AB27,LEN(AB27)-(FIND(":",AB27))))</f>
        <v/>
      </c>
      <c r="LL27" s="406" t="str">
        <f>IF(OR(AC27=Dropdown_list!$AA$20,AC27=Dropdown_list!$AA$21,ISBLANK(AC27)), "", LEFT(AC27,FIND(":",AC27)-1)/RIGHT(AC27,LEN(AC27)-(FIND(":",AC27))))</f>
        <v/>
      </c>
      <c r="LM27" s="406" t="str">
        <f>IF(OR(AD27=Dropdown_list!$AA$20,AD27=Dropdown_list!$AA$21,ISBLANK(AD27)), "", LEFT(AD27,FIND(":",AD27)-1)/RIGHT(AD27,LEN(AD27)-(FIND(":",AD27))))</f>
        <v/>
      </c>
      <c r="LN27" s="406" t="str">
        <f>IF(OR(AE27=Dropdown_list!$AA$20,AE27=Dropdown_list!$AA$21,ISBLANK(AE27)), "", LEFT(AE27,FIND(":",AE27)-1)/RIGHT(AE27,LEN(AE27)-(FIND(":",AE27))))</f>
        <v/>
      </c>
      <c r="LO27" s="406" t="str">
        <f>IF(OR(AF27=Dropdown_list!$AA$20,AF27=Dropdown_list!$AA$21,ISBLANK(AF27)), "", LEFT(AF27,FIND(":",AF27)-1)/RIGHT(AF27,LEN(AF27)-(FIND(":",AF27))))</f>
        <v/>
      </c>
      <c r="LP27" s="406" t="str">
        <f>IF(OR(AG27=Dropdown_list!$AA$20,AG27=Dropdown_list!$AA$21,ISBLANK(AG27)), "", LEFT(AG27,FIND(":",AG27)-1)/RIGHT(AG27,LEN(AG27)-(FIND(":",AG27))))</f>
        <v/>
      </c>
      <c r="LQ27" s="406" t="str">
        <f>IF(OR(AH27=Dropdown_list!$AA$20,AH27=Dropdown_list!$AA$21,ISBLANK(AH27)), "", LEFT(AH27,FIND(":",AH27)-1)/RIGHT(AH27,LEN(AH27)-(FIND(":",AH27))))</f>
        <v/>
      </c>
      <c r="LR27" s="406" t="str">
        <f>IF(OR(AI27=Dropdown_list!$AA$20,AI27=Dropdown_list!$AA$21,ISBLANK(AI27)), "", LEFT(AI27,FIND(":",AI27)-1)/RIGHT(AI27,LEN(AI27)-(FIND(":",AI27))))</f>
        <v/>
      </c>
      <c r="LS27" s="406" t="str">
        <f>IF(OR(AJ27=Dropdown_list!$AA$20,AJ27=Dropdown_list!$AA$21,ISBLANK(AJ27)), "", LEFT(AJ27,FIND(":",AJ27)-1)/RIGHT(AJ27,LEN(AJ27)-(FIND(":",AJ27))))</f>
        <v/>
      </c>
      <c r="LT27" s="406" t="str">
        <f>IF(OR(AK27=Dropdown_list!$AA$20,AK27=Dropdown_list!$AA$21,ISBLANK(AK27)), "", LEFT(AK27,FIND(":",AK27)-1)/RIGHT(AK27,LEN(AK27)-(FIND(":",AK27))))</f>
        <v/>
      </c>
      <c r="LU27" s="406" t="str">
        <f>IF(OR(AL27=Dropdown_list!$AA$20,AL27=Dropdown_list!$AA$21,ISBLANK(AL27)), "", LEFT(AL27,FIND(":",AL27)-1)/RIGHT(AL27,LEN(AL27)-(FIND(":",AL27))))</f>
        <v/>
      </c>
      <c r="LV27" s="406" t="str">
        <f>IF(OR(AM27=Dropdown_list!$AA$20,AM27=Dropdown_list!$AA$21,ISBLANK(AM27)), "", LEFT(AM27,FIND(":",AM27)-1)/RIGHT(AM27,LEN(AM27)-(FIND(":",AM27))))</f>
        <v/>
      </c>
      <c r="LW27" s="406" t="str">
        <f>IF(OR(AN27=Dropdown_list!$AA$20,AN27=Dropdown_list!$AA$21,ISBLANK(AN27)), "", LEFT(AN27,FIND(":",AN27)-1)/RIGHT(AN27,LEN(AN27)-(FIND(":",AN27))))</f>
        <v/>
      </c>
      <c r="LX27" s="406" t="str">
        <f>IF(OR(AO27=Dropdown_list!$AA$20,AO27=Dropdown_list!$AA$21,ISBLANK(AO27)), "", LEFT(AO27,FIND(":",AO27)-1)/RIGHT(AO27,LEN(AO27)-(FIND(":",AO27))))</f>
        <v/>
      </c>
      <c r="LY27" s="406" t="str">
        <f>IF(OR(AP27=Dropdown_list!$AA$20,AP27=Dropdown_list!$AA$21,ISBLANK(AP27)), "", LEFT(AP27,FIND(":",AP27)-1)/RIGHT(AP27,LEN(AP27)-(FIND(":",AP27))))</f>
        <v/>
      </c>
      <c r="LZ27" s="406" t="str">
        <f>IF(OR(AQ27=Dropdown_list!$AA$20,AQ27=Dropdown_list!$AA$21,ISBLANK(AQ27)), "", LEFT(AQ27,FIND(":",AQ27)-1)/RIGHT(AQ27,LEN(AQ27)-(FIND(":",AQ27))))</f>
        <v/>
      </c>
      <c r="MA27" s="406" t="str">
        <f>IF(OR(AR27=Dropdown_list!$AA$20,AR27=Dropdown_list!$AA$21,ISBLANK(AR27)), "", LEFT(AR27,FIND(":",AR27)-1)/RIGHT(AR27,LEN(AR27)-(FIND(":",AR27))))</f>
        <v/>
      </c>
      <c r="MB27" s="406" t="str">
        <f>IF(OR(AS27=Dropdown_list!$AA$20,AS27=Dropdown_list!$AA$21,ISBLANK(AS27)), "", LEFT(AS27,FIND(":",AS27)-1)/RIGHT(AS27,LEN(AS27)-(FIND(":",AS27))))</f>
        <v/>
      </c>
      <c r="MC27" s="406" t="str">
        <f>IF(OR(AT27=Dropdown_list!$AA$20,AT27=Dropdown_list!$AA$21,ISBLANK(AT27)), "", LEFT(AT27,FIND(":",AT27)-1)/RIGHT(AT27,LEN(AT27)-(FIND(":",AT27))))</f>
        <v/>
      </c>
      <c r="MD27" s="406" t="str">
        <f>IF(OR(AU27=Dropdown_list!$AA$20,AU27=Dropdown_list!$AA$21,ISBLANK(AU27)), "", LEFT(AU27,FIND(":",AU27)-1)/RIGHT(AU27,LEN(AU27)-(FIND(":",AU27))))</f>
        <v/>
      </c>
      <c r="ME27" s="406" t="str">
        <f>IF(OR(AV27=Dropdown_list!$AA$20,AV27=Dropdown_list!$AA$21,ISBLANK(AV27)), "", LEFT(AV27,FIND(":",AV27)-1)/RIGHT(AV27,LEN(AV27)-(FIND(":",AV27))))</f>
        <v/>
      </c>
      <c r="MF27" s="406" t="str">
        <f>IF(OR(AW27=Dropdown_list!$AA$20,AW27=Dropdown_list!$AA$21,ISBLANK(AW27)), "", LEFT(AW27,FIND(":",AW27)-1)/RIGHT(AW27,LEN(AW27)-(FIND(":",AW27))))</f>
        <v/>
      </c>
      <c r="MG27" s="406" t="str">
        <f>IF(OR(AX27=Dropdown_list!$AA$20,AX27=Dropdown_list!$AA$21,ISBLANK(AX27)), "", LEFT(AX27,FIND(":",AX27)-1)/RIGHT(AX27,LEN(AX27)-(FIND(":",AX27))))</f>
        <v/>
      </c>
      <c r="MH27" s="406" t="str">
        <f>IF(OR(AY27=Dropdown_list!$AA$20,AY27=Dropdown_list!$AA$21,ISBLANK(AY27)), "", LEFT(AY27,FIND(":",AY27)-1)/RIGHT(AY27,LEN(AY27)-(FIND(":",AY27))))</f>
        <v/>
      </c>
      <c r="MI27" s="406" t="str">
        <f>IF(OR(AZ27=Dropdown_list!$AA$20,AZ27=Dropdown_list!$AA$21,ISBLANK(AZ27)), "", LEFT(AZ27,FIND(":",AZ27)-1)/RIGHT(AZ27,LEN(AZ27)-(FIND(":",AZ27))))</f>
        <v/>
      </c>
      <c r="MJ27" s="407" t="str">
        <f>IF(OR(BA27=Dropdown_list!$AA$20,BA27=Dropdown_list!$AA$21,ISBLANK(BA27)), "", LEFT(BA27,FIND(":",BA27)-1)/RIGHT(BA27,LEN(BA27)-(FIND(":",BA27))))</f>
        <v/>
      </c>
      <c r="ML27" s="414" t="str">
        <f t="shared" si="109"/>
        <v/>
      </c>
      <c r="MM27" s="265" t="str">
        <f t="shared" si="109"/>
        <v/>
      </c>
      <c r="MN27" s="265" t="str">
        <f t="shared" si="109"/>
        <v/>
      </c>
      <c r="MO27" s="265" t="str">
        <f t="shared" si="109"/>
        <v/>
      </c>
      <c r="MP27" s="265" t="str">
        <f t="shared" si="109"/>
        <v/>
      </c>
      <c r="MQ27" s="265" t="str">
        <f t="shared" si="109"/>
        <v/>
      </c>
      <c r="MR27" s="265" t="str">
        <f t="shared" si="109"/>
        <v/>
      </c>
      <c r="MS27" s="265" t="str">
        <f t="shared" si="109"/>
        <v/>
      </c>
      <c r="MT27" s="265" t="str">
        <f t="shared" si="109"/>
        <v/>
      </c>
      <c r="MU27" s="265" t="str">
        <f t="shared" si="109"/>
        <v/>
      </c>
      <c r="MV27" s="265" t="str">
        <f t="shared" si="109"/>
        <v/>
      </c>
      <c r="MW27" s="265" t="str">
        <f t="shared" si="109"/>
        <v/>
      </c>
      <c r="MX27" s="265" t="str">
        <f t="shared" si="109"/>
        <v/>
      </c>
      <c r="MY27" s="265" t="str">
        <f t="shared" si="109"/>
        <v/>
      </c>
      <c r="MZ27" s="265" t="str">
        <f t="shared" si="109"/>
        <v/>
      </c>
      <c r="NA27" s="265" t="str">
        <f t="shared" si="109"/>
        <v/>
      </c>
      <c r="NB27" s="265" t="str">
        <f t="shared" ref="NB27:NQ30" si="112">IFERROR(INDEX($CL$18:$CQ$18, ,MATCH(NB$18,$CL27:$CQ27,1)),"")</f>
        <v/>
      </c>
      <c r="NC27" s="265" t="str">
        <f t="shared" si="112"/>
        <v/>
      </c>
      <c r="ND27" s="265" t="str">
        <f t="shared" si="112"/>
        <v/>
      </c>
      <c r="NE27" s="265" t="str">
        <f t="shared" si="112"/>
        <v/>
      </c>
      <c r="NF27" s="265" t="str">
        <f t="shared" si="112"/>
        <v/>
      </c>
      <c r="NG27" s="265" t="str">
        <f t="shared" si="112"/>
        <v/>
      </c>
      <c r="NH27" s="265" t="str">
        <f t="shared" si="112"/>
        <v/>
      </c>
      <c r="NI27" s="265" t="str">
        <f t="shared" si="112"/>
        <v/>
      </c>
      <c r="NJ27" s="265" t="str">
        <f t="shared" si="112"/>
        <v/>
      </c>
      <c r="NK27" s="265" t="str">
        <f t="shared" si="112"/>
        <v/>
      </c>
      <c r="NL27" s="265" t="str">
        <f t="shared" si="112"/>
        <v/>
      </c>
      <c r="NM27" s="265" t="str">
        <f t="shared" si="112"/>
        <v/>
      </c>
      <c r="NN27" s="265" t="str">
        <f t="shared" si="112"/>
        <v/>
      </c>
      <c r="NO27" s="265" t="str">
        <f t="shared" si="112"/>
        <v/>
      </c>
      <c r="NP27" s="265" t="str">
        <f t="shared" si="112"/>
        <v/>
      </c>
      <c r="NQ27" s="265" t="str">
        <f t="shared" si="112"/>
        <v/>
      </c>
      <c r="NR27" s="265" t="str">
        <f t="shared" si="110"/>
        <v/>
      </c>
      <c r="NS27" s="265" t="str">
        <f t="shared" si="110"/>
        <v/>
      </c>
      <c r="NT27" s="265" t="str">
        <f t="shared" si="110"/>
        <v/>
      </c>
      <c r="NU27" s="265" t="str">
        <f t="shared" si="110"/>
        <v/>
      </c>
      <c r="NV27" s="265" t="str">
        <f t="shared" si="110"/>
        <v/>
      </c>
      <c r="NW27" s="265" t="str">
        <f t="shared" si="111"/>
        <v/>
      </c>
      <c r="NX27" s="265" t="str">
        <f t="shared" si="111"/>
        <v/>
      </c>
      <c r="NY27" s="265" t="str">
        <f t="shared" si="111"/>
        <v/>
      </c>
      <c r="NZ27" s="265" t="str">
        <f t="shared" si="111"/>
        <v/>
      </c>
      <c r="OA27" s="265" t="str">
        <f t="shared" si="111"/>
        <v/>
      </c>
      <c r="OB27" s="265" t="str">
        <f t="shared" si="111"/>
        <v/>
      </c>
      <c r="OC27" s="265" t="str">
        <f t="shared" si="111"/>
        <v/>
      </c>
      <c r="OD27" s="265" t="str">
        <f t="shared" si="111"/>
        <v/>
      </c>
      <c r="OE27" s="265" t="str">
        <f t="shared" si="111"/>
        <v/>
      </c>
      <c r="OF27" s="265" t="str">
        <f t="shared" si="111"/>
        <v/>
      </c>
      <c r="OG27" s="415" t="str">
        <f t="shared" si="111"/>
        <v/>
      </c>
    </row>
    <row r="28" spans="1:397" ht="15" customHeight="1">
      <c r="B28" s="66"/>
      <c r="D28" s="786"/>
      <c r="E28" s="225">
        <f>'Step 1. Enter overall info'!I38</f>
        <v>0</v>
      </c>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4"/>
      <c r="BC28" s="668"/>
      <c r="BD28" s="61"/>
      <c r="BE28" s="61"/>
      <c r="BF28" s="88"/>
      <c r="BG28" s="232"/>
      <c r="BH28" s="61"/>
      <c r="BI28" s="61"/>
      <c r="BJ28" s="4"/>
      <c r="BL28" s="84" t="str">
        <f t="shared" si="8"/>
        <v/>
      </c>
      <c r="BM28" s="260">
        <f t="shared" si="9"/>
        <v>0</v>
      </c>
      <c r="BN28" s="534">
        <f t="shared" si="10"/>
        <v>0</v>
      </c>
      <c r="BO28" s="274" t="str">
        <f t="shared" si="75"/>
        <v/>
      </c>
      <c r="BP28" s="670">
        <f t="shared" si="11"/>
        <v>0</v>
      </c>
      <c r="BQ28" s="527">
        <f t="shared" si="12"/>
        <v>0</v>
      </c>
      <c r="BR28" s="527">
        <f t="shared" si="13"/>
        <v>0</v>
      </c>
      <c r="BS28" s="535">
        <f t="shared" si="76"/>
        <v>0</v>
      </c>
      <c r="BT28" s="263" t="str">
        <f t="shared" si="14"/>
        <v/>
      </c>
      <c r="BU28" s="263" t="str">
        <f>IF(BQ28=1, IF(ISBLANK(#REF!),message_complete,""),"")</f>
        <v/>
      </c>
      <c r="BV28" s="263" t="str">
        <f t="shared" si="15"/>
        <v/>
      </c>
      <c r="BW28" s="263" t="str">
        <f t="shared" si="16"/>
        <v/>
      </c>
      <c r="BX28" s="261"/>
      <c r="BY28" s="328" t="str">
        <f t="shared" si="17"/>
        <v/>
      </c>
      <c r="BZ28" s="269" t="str">
        <f t="shared" si="18"/>
        <v/>
      </c>
      <c r="CA28" s="269" t="str">
        <f t="shared" si="19"/>
        <v/>
      </c>
      <c r="CB28" s="269" t="str">
        <f t="shared" si="20"/>
        <v/>
      </c>
      <c r="CC28" s="269" t="str">
        <f t="shared" si="21"/>
        <v/>
      </c>
      <c r="CD28" s="269" t="str">
        <f t="shared" si="22"/>
        <v/>
      </c>
      <c r="CE28" s="269" t="str">
        <f t="shared" si="23"/>
        <v/>
      </c>
      <c r="CF28" s="269" t="str">
        <f t="shared" si="24"/>
        <v/>
      </c>
      <c r="CG28" s="269" t="str">
        <f t="shared" si="25"/>
        <v/>
      </c>
      <c r="CH28" s="269" t="str">
        <f t="shared" si="26"/>
        <v/>
      </c>
      <c r="CI28" s="269" t="str">
        <f t="shared" si="27"/>
        <v/>
      </c>
      <c r="CJ28" s="329" t="str">
        <f t="shared" si="28"/>
        <v/>
      </c>
      <c r="CL28" s="423" t="str">
        <f t="shared" si="77"/>
        <v/>
      </c>
      <c r="CM28" s="419" t="str">
        <f t="shared" si="78"/>
        <v/>
      </c>
      <c r="CN28" s="419" t="str">
        <f t="shared" si="79"/>
        <v/>
      </c>
      <c r="CO28" s="419" t="str">
        <f t="shared" si="80"/>
        <v/>
      </c>
      <c r="CP28" s="419" t="str">
        <f t="shared" si="81"/>
        <v/>
      </c>
      <c r="CQ28" s="424" t="str">
        <f t="shared" si="82"/>
        <v/>
      </c>
      <c r="CR28" s="121" t="str">
        <f t="shared" si="29"/>
        <v/>
      </c>
      <c r="CS28" s="283" t="str">
        <f t="shared" si="30"/>
        <v/>
      </c>
      <c r="CT28" s="264" t="str">
        <f t="shared" si="31"/>
        <v/>
      </c>
      <c r="CU28" s="264" t="str">
        <f t="shared" si="32"/>
        <v/>
      </c>
      <c r="CV28" s="264" t="str">
        <f t="shared" si="33"/>
        <v/>
      </c>
      <c r="CW28" s="264" t="str">
        <f t="shared" si="34"/>
        <v/>
      </c>
      <c r="CX28" s="284" t="str">
        <f t="shared" si="35"/>
        <v/>
      </c>
      <c r="CY28" s="263">
        <f t="shared" si="83"/>
        <v>0</v>
      </c>
      <c r="CZ28" s="263"/>
      <c r="DA28" s="291">
        <f t="shared" si="36"/>
        <v>0</v>
      </c>
      <c r="DB28" s="265">
        <f t="shared" si="36"/>
        <v>0</v>
      </c>
      <c r="DC28" s="265">
        <f t="shared" si="36"/>
        <v>0</v>
      </c>
      <c r="DD28" s="265">
        <f t="shared" si="36"/>
        <v>0</v>
      </c>
      <c r="DE28" s="265">
        <f t="shared" si="36"/>
        <v>0</v>
      </c>
      <c r="DF28" s="265">
        <f t="shared" si="36"/>
        <v>0</v>
      </c>
      <c r="DG28" s="265">
        <f t="shared" si="36"/>
        <v>0</v>
      </c>
      <c r="DH28" s="265">
        <f t="shared" si="36"/>
        <v>0</v>
      </c>
      <c r="DI28" s="265">
        <f t="shared" si="36"/>
        <v>0</v>
      </c>
      <c r="DJ28" s="265">
        <f t="shared" si="36"/>
        <v>0</v>
      </c>
      <c r="DK28" s="265">
        <f t="shared" si="37"/>
        <v>0</v>
      </c>
      <c r="DL28" s="265">
        <f t="shared" si="37"/>
        <v>0</v>
      </c>
      <c r="DM28" s="265">
        <f t="shared" si="37"/>
        <v>0</v>
      </c>
      <c r="DN28" s="265">
        <f t="shared" si="37"/>
        <v>0</v>
      </c>
      <c r="DO28" s="265">
        <f t="shared" si="37"/>
        <v>0</v>
      </c>
      <c r="DP28" s="265">
        <f t="shared" si="37"/>
        <v>0</v>
      </c>
      <c r="DQ28" s="265">
        <f t="shared" si="37"/>
        <v>0</v>
      </c>
      <c r="DR28" s="265">
        <f t="shared" si="37"/>
        <v>0</v>
      </c>
      <c r="DS28" s="265">
        <f t="shared" si="37"/>
        <v>0</v>
      </c>
      <c r="DT28" s="265">
        <f t="shared" si="37"/>
        <v>0</v>
      </c>
      <c r="DU28" s="292">
        <f t="shared" si="37"/>
        <v>0</v>
      </c>
      <c r="DV28" s="291">
        <f t="shared" si="38"/>
        <v>0</v>
      </c>
      <c r="DW28" s="265">
        <f t="shared" si="38"/>
        <v>0</v>
      </c>
      <c r="DX28" s="265">
        <f t="shared" si="38"/>
        <v>0</v>
      </c>
      <c r="DY28" s="265">
        <f t="shared" si="38"/>
        <v>0</v>
      </c>
      <c r="DZ28" s="265">
        <f t="shared" si="38"/>
        <v>0</v>
      </c>
      <c r="EA28" s="265">
        <f t="shared" si="38"/>
        <v>0</v>
      </c>
      <c r="EB28" s="265">
        <f t="shared" si="38"/>
        <v>0</v>
      </c>
      <c r="EC28" s="265">
        <f t="shared" si="38"/>
        <v>0</v>
      </c>
      <c r="ED28" s="265">
        <f t="shared" si="38"/>
        <v>0</v>
      </c>
      <c r="EE28" s="265">
        <f t="shared" si="38"/>
        <v>0</v>
      </c>
      <c r="EF28" s="265">
        <f t="shared" si="39"/>
        <v>0</v>
      </c>
      <c r="EG28" s="265">
        <f t="shared" si="39"/>
        <v>0</v>
      </c>
      <c r="EH28" s="265">
        <f t="shared" si="39"/>
        <v>0</v>
      </c>
      <c r="EI28" s="265">
        <f t="shared" si="39"/>
        <v>0</v>
      </c>
      <c r="EJ28" s="265">
        <f t="shared" si="39"/>
        <v>0</v>
      </c>
      <c r="EK28" s="265">
        <f t="shared" si="39"/>
        <v>0</v>
      </c>
      <c r="EL28" s="265">
        <f t="shared" si="39"/>
        <v>0</v>
      </c>
      <c r="EM28" s="265">
        <f t="shared" si="39"/>
        <v>0</v>
      </c>
      <c r="EN28" s="265">
        <f t="shared" si="39"/>
        <v>0</v>
      </c>
      <c r="EO28" s="265">
        <f t="shared" si="39"/>
        <v>0</v>
      </c>
      <c r="EP28" s="265">
        <f t="shared" si="39"/>
        <v>0</v>
      </c>
      <c r="EQ28" s="414">
        <f t="shared" si="40"/>
        <v>0</v>
      </c>
      <c r="ER28" s="265">
        <f t="shared" si="40"/>
        <v>0</v>
      </c>
      <c r="ES28" s="265">
        <f t="shared" si="40"/>
        <v>0</v>
      </c>
      <c r="ET28" s="265">
        <f t="shared" si="40"/>
        <v>0</v>
      </c>
      <c r="EU28" s="265">
        <f t="shared" si="40"/>
        <v>0</v>
      </c>
      <c r="EV28" s="265">
        <f t="shared" si="40"/>
        <v>0</v>
      </c>
      <c r="EW28" s="265">
        <f t="shared" si="40"/>
        <v>0</v>
      </c>
      <c r="EX28" s="265">
        <f t="shared" si="40"/>
        <v>0</v>
      </c>
      <c r="EY28" s="265">
        <f t="shared" si="40"/>
        <v>0</v>
      </c>
      <c r="EZ28" s="265">
        <f t="shared" si="40"/>
        <v>0</v>
      </c>
      <c r="FA28" s="265">
        <f t="shared" si="41"/>
        <v>0</v>
      </c>
      <c r="FB28" s="265">
        <f t="shared" si="41"/>
        <v>0</v>
      </c>
      <c r="FC28" s="265">
        <f t="shared" si="41"/>
        <v>0</v>
      </c>
      <c r="FD28" s="265">
        <f t="shared" si="41"/>
        <v>0</v>
      </c>
      <c r="FE28" s="265">
        <f t="shared" si="41"/>
        <v>0</v>
      </c>
      <c r="FF28" s="265">
        <f t="shared" si="41"/>
        <v>0</v>
      </c>
      <c r="FG28" s="265">
        <f t="shared" si="41"/>
        <v>0</v>
      </c>
      <c r="FH28" s="265">
        <f t="shared" si="41"/>
        <v>0</v>
      </c>
      <c r="FI28" s="265">
        <f t="shared" si="41"/>
        <v>0</v>
      </c>
      <c r="FJ28" s="265">
        <f t="shared" si="41"/>
        <v>0</v>
      </c>
      <c r="FK28" s="415">
        <f t="shared" si="41"/>
        <v>0</v>
      </c>
      <c r="FL28" s="265">
        <f t="shared" si="42"/>
        <v>0</v>
      </c>
      <c r="FM28" s="265">
        <f t="shared" si="42"/>
        <v>0</v>
      </c>
      <c r="FN28" s="265">
        <f t="shared" si="42"/>
        <v>0</v>
      </c>
      <c r="FO28" s="265">
        <f t="shared" si="42"/>
        <v>0</v>
      </c>
      <c r="FP28" s="265">
        <f t="shared" si="42"/>
        <v>0</v>
      </c>
      <c r="FQ28" s="265">
        <f t="shared" si="42"/>
        <v>0</v>
      </c>
      <c r="FR28" s="265">
        <f t="shared" si="42"/>
        <v>0</v>
      </c>
      <c r="FS28" s="265">
        <f t="shared" si="42"/>
        <v>0</v>
      </c>
      <c r="FT28" s="265">
        <f t="shared" si="42"/>
        <v>0</v>
      </c>
      <c r="FU28" s="265">
        <f t="shared" si="42"/>
        <v>0</v>
      </c>
      <c r="FV28" s="265">
        <f t="shared" si="43"/>
        <v>0</v>
      </c>
      <c r="FW28" s="265">
        <f t="shared" si="43"/>
        <v>0</v>
      </c>
      <c r="FX28" s="265">
        <f t="shared" si="43"/>
        <v>0</v>
      </c>
      <c r="FY28" s="265">
        <f t="shared" si="43"/>
        <v>0</v>
      </c>
      <c r="FZ28" s="265">
        <f t="shared" si="43"/>
        <v>0</v>
      </c>
      <c r="GA28" s="265">
        <f t="shared" si="43"/>
        <v>0</v>
      </c>
      <c r="GB28" s="265">
        <f t="shared" si="43"/>
        <v>0</v>
      </c>
      <c r="GC28" s="265">
        <f t="shared" si="43"/>
        <v>0</v>
      </c>
      <c r="GD28" s="265">
        <f t="shared" si="43"/>
        <v>0</v>
      </c>
      <c r="GE28" s="265">
        <f t="shared" si="43"/>
        <v>0</v>
      </c>
      <c r="GF28" s="265">
        <f t="shared" si="43"/>
        <v>0</v>
      </c>
      <c r="GG28" s="345">
        <f t="shared" si="84"/>
        <v>0</v>
      </c>
      <c r="GH28" s="346">
        <f t="shared" si="44"/>
        <v>0</v>
      </c>
      <c r="GI28" s="346">
        <f t="shared" si="44"/>
        <v>0</v>
      </c>
      <c r="GJ28" s="346">
        <f t="shared" si="44"/>
        <v>0</v>
      </c>
      <c r="GK28" s="346">
        <f t="shared" si="44"/>
        <v>0</v>
      </c>
      <c r="GL28" s="346">
        <f t="shared" si="44"/>
        <v>0</v>
      </c>
      <c r="GM28" s="346">
        <f t="shared" si="44"/>
        <v>0</v>
      </c>
      <c r="GN28" s="346">
        <f t="shared" si="44"/>
        <v>0</v>
      </c>
      <c r="GO28" s="346">
        <f t="shared" si="44"/>
        <v>0</v>
      </c>
      <c r="GP28" s="346">
        <f t="shared" si="44"/>
        <v>0</v>
      </c>
      <c r="GQ28" s="346">
        <f t="shared" si="44"/>
        <v>0</v>
      </c>
      <c r="GR28" s="346">
        <f t="shared" si="44"/>
        <v>0</v>
      </c>
      <c r="GS28" s="346">
        <f t="shared" si="44"/>
        <v>0</v>
      </c>
      <c r="GT28" s="346">
        <f t="shared" si="44"/>
        <v>0</v>
      </c>
      <c r="GU28" s="346">
        <f t="shared" si="44"/>
        <v>0</v>
      </c>
      <c r="GV28" s="346">
        <f t="shared" si="44"/>
        <v>0</v>
      </c>
      <c r="GW28" s="346">
        <f t="shared" si="44"/>
        <v>0</v>
      </c>
      <c r="GX28" s="346">
        <f t="shared" si="44"/>
        <v>0</v>
      </c>
      <c r="GY28" s="346">
        <f t="shared" si="44"/>
        <v>0</v>
      </c>
      <c r="GZ28" s="346">
        <f t="shared" si="44"/>
        <v>0</v>
      </c>
      <c r="HA28" s="346">
        <f t="shared" si="44"/>
        <v>0</v>
      </c>
      <c r="HB28" s="336">
        <f t="shared" si="45"/>
        <v>0</v>
      </c>
      <c r="HC28" s="337">
        <f t="shared" si="85"/>
        <v>0</v>
      </c>
      <c r="HD28" s="337">
        <f t="shared" si="86"/>
        <v>0</v>
      </c>
      <c r="HE28" s="337">
        <f t="shared" si="87"/>
        <v>0</v>
      </c>
      <c r="HF28" s="337">
        <f t="shared" si="88"/>
        <v>0</v>
      </c>
      <c r="HG28" s="337">
        <f t="shared" si="89"/>
        <v>0</v>
      </c>
      <c r="HH28" s="337">
        <f t="shared" si="90"/>
        <v>0</v>
      </c>
      <c r="HI28" s="337">
        <f t="shared" si="91"/>
        <v>0</v>
      </c>
      <c r="HJ28" s="337">
        <f t="shared" si="92"/>
        <v>0</v>
      </c>
      <c r="HK28" s="337">
        <f t="shared" si="93"/>
        <v>0</v>
      </c>
      <c r="HL28" s="337">
        <f t="shared" si="94"/>
        <v>0</v>
      </c>
      <c r="HM28" s="337">
        <f t="shared" si="95"/>
        <v>0</v>
      </c>
      <c r="HN28" s="337">
        <f t="shared" si="96"/>
        <v>0</v>
      </c>
      <c r="HO28" s="337">
        <f t="shared" si="97"/>
        <v>0</v>
      </c>
      <c r="HP28" s="337">
        <f t="shared" si="98"/>
        <v>0</v>
      </c>
      <c r="HQ28" s="337">
        <f t="shared" si="99"/>
        <v>0</v>
      </c>
      <c r="HR28" s="337">
        <f t="shared" si="100"/>
        <v>0</v>
      </c>
      <c r="HS28" s="337">
        <f t="shared" si="101"/>
        <v>0</v>
      </c>
      <c r="HT28" s="337">
        <f t="shared" si="102"/>
        <v>0</v>
      </c>
      <c r="HU28" s="337">
        <f t="shared" si="103"/>
        <v>0</v>
      </c>
      <c r="HV28" s="338">
        <f t="shared" si="104"/>
        <v>0</v>
      </c>
      <c r="HW28" s="264" t="str">
        <f t="shared" si="47"/>
        <v/>
      </c>
      <c r="HX28" s="264" t="str">
        <f t="shared" si="48"/>
        <v/>
      </c>
      <c r="HY28" s="264" t="str">
        <f t="shared" si="49"/>
        <v/>
      </c>
      <c r="HZ28" s="264" t="str">
        <f t="shared" si="50"/>
        <v/>
      </c>
      <c r="IA28" s="264" t="str">
        <f t="shared" si="51"/>
        <v/>
      </c>
      <c r="IB28" s="264" t="str">
        <f t="shared" si="52"/>
        <v/>
      </c>
      <c r="IC28" s="264" t="str">
        <f t="shared" si="53"/>
        <v/>
      </c>
      <c r="ID28" s="264" t="str">
        <f t="shared" si="54"/>
        <v/>
      </c>
      <c r="IE28" s="264" t="str">
        <f t="shared" si="55"/>
        <v/>
      </c>
      <c r="IF28" s="264" t="str">
        <f t="shared" si="56"/>
        <v/>
      </c>
      <c r="IG28" s="264" t="str">
        <f t="shared" si="57"/>
        <v/>
      </c>
      <c r="IH28" s="264" t="str">
        <f t="shared" si="58"/>
        <v/>
      </c>
      <c r="II28" s="264" t="str">
        <f t="shared" si="59"/>
        <v/>
      </c>
      <c r="IJ28" s="264" t="str">
        <f t="shared" si="60"/>
        <v/>
      </c>
      <c r="IK28" s="264" t="str">
        <f t="shared" si="61"/>
        <v/>
      </c>
      <c r="IL28" s="264" t="str">
        <f t="shared" si="62"/>
        <v/>
      </c>
      <c r="IM28" s="264" t="str">
        <f t="shared" si="63"/>
        <v/>
      </c>
      <c r="IN28" s="264" t="str">
        <f t="shared" si="64"/>
        <v/>
      </c>
      <c r="IO28" s="264" t="str">
        <f t="shared" si="65"/>
        <v/>
      </c>
      <c r="IP28" s="264" t="str">
        <f t="shared" si="66"/>
        <v/>
      </c>
      <c r="IQ28" s="284" t="str">
        <f t="shared" si="67"/>
        <v/>
      </c>
      <c r="IR28" s="265">
        <f t="shared" si="105"/>
        <v>0</v>
      </c>
      <c r="IS28" s="266">
        <f t="shared" si="68"/>
        <v>48</v>
      </c>
      <c r="IT28" s="266">
        <f t="shared" si="106"/>
        <v>0</v>
      </c>
      <c r="IU28" s="266">
        <f t="shared" si="69"/>
        <v>0</v>
      </c>
      <c r="IV28" s="302">
        <f t="shared" si="70"/>
        <v>0</v>
      </c>
      <c r="IW28" s="266">
        <f t="shared" si="70"/>
        <v>0</v>
      </c>
      <c r="IX28" s="266">
        <f t="shared" si="70"/>
        <v>0</v>
      </c>
      <c r="IY28" s="266">
        <f t="shared" si="70"/>
        <v>0</v>
      </c>
      <c r="IZ28" s="266">
        <f t="shared" si="70"/>
        <v>0</v>
      </c>
      <c r="JA28" s="266">
        <f t="shared" si="70"/>
        <v>0</v>
      </c>
      <c r="JB28" s="266">
        <f t="shared" si="70"/>
        <v>0</v>
      </c>
      <c r="JC28" s="266">
        <f t="shared" si="70"/>
        <v>0</v>
      </c>
      <c r="JD28" s="266">
        <f t="shared" si="70"/>
        <v>0</v>
      </c>
      <c r="JE28" s="266">
        <f t="shared" si="70"/>
        <v>0</v>
      </c>
      <c r="JF28" s="266">
        <f t="shared" si="71"/>
        <v>0</v>
      </c>
      <c r="JG28" s="266">
        <f t="shared" si="71"/>
        <v>0</v>
      </c>
      <c r="JH28" s="266">
        <f t="shared" si="71"/>
        <v>0</v>
      </c>
      <c r="JI28" s="266">
        <f t="shared" si="71"/>
        <v>0</v>
      </c>
      <c r="JJ28" s="266">
        <f t="shared" si="71"/>
        <v>0</v>
      </c>
      <c r="JK28" s="266">
        <f t="shared" si="71"/>
        <v>0</v>
      </c>
      <c r="JL28" s="266">
        <f t="shared" si="71"/>
        <v>0</v>
      </c>
      <c r="JM28" s="266">
        <f t="shared" si="71"/>
        <v>0</v>
      </c>
      <c r="JN28" s="266">
        <f t="shared" si="71"/>
        <v>0</v>
      </c>
      <c r="JO28" s="266">
        <f t="shared" si="71"/>
        <v>0</v>
      </c>
      <c r="JP28" s="266">
        <f t="shared" si="71"/>
        <v>0</v>
      </c>
      <c r="JQ28" s="291">
        <f t="shared" si="72"/>
        <v>0</v>
      </c>
      <c r="JR28" s="265">
        <f t="shared" si="72"/>
        <v>0</v>
      </c>
      <c r="JS28" s="265">
        <f t="shared" si="72"/>
        <v>0</v>
      </c>
      <c r="JT28" s="265">
        <f t="shared" si="72"/>
        <v>0</v>
      </c>
      <c r="JU28" s="265">
        <f t="shared" si="72"/>
        <v>0</v>
      </c>
      <c r="JV28" s="265">
        <f t="shared" si="72"/>
        <v>0</v>
      </c>
      <c r="JW28" s="265">
        <f t="shared" si="72"/>
        <v>0</v>
      </c>
      <c r="JX28" s="265">
        <f t="shared" si="72"/>
        <v>0</v>
      </c>
      <c r="JY28" s="265">
        <f t="shared" si="72"/>
        <v>0</v>
      </c>
      <c r="JZ28" s="265">
        <f t="shared" si="72"/>
        <v>0</v>
      </c>
      <c r="KA28" s="265">
        <f t="shared" si="73"/>
        <v>0</v>
      </c>
      <c r="KB28" s="265">
        <f t="shared" si="73"/>
        <v>0</v>
      </c>
      <c r="KC28" s="265">
        <f t="shared" si="73"/>
        <v>0</v>
      </c>
      <c r="KD28" s="265">
        <f t="shared" si="73"/>
        <v>0</v>
      </c>
      <c r="KE28" s="265">
        <f t="shared" si="73"/>
        <v>0</v>
      </c>
      <c r="KF28" s="265">
        <f t="shared" si="73"/>
        <v>0</v>
      </c>
      <c r="KG28" s="265">
        <f t="shared" si="73"/>
        <v>0</v>
      </c>
      <c r="KH28" s="265">
        <f t="shared" si="73"/>
        <v>0</v>
      </c>
      <c r="KI28" s="265">
        <f t="shared" si="73"/>
        <v>0</v>
      </c>
      <c r="KJ28" s="265">
        <f t="shared" si="73"/>
        <v>0</v>
      </c>
      <c r="KK28" s="292">
        <f t="shared" si="73"/>
        <v>0</v>
      </c>
      <c r="KL28" s="279">
        <f t="shared" si="107"/>
        <v>48</v>
      </c>
      <c r="KN28" s="262" t="str">
        <f t="shared" si="108"/>
        <v>Mon</v>
      </c>
      <c r="KO28" s="405" t="str">
        <f>IF(OR(F28=Dropdown_list!$AA$20,F28=Dropdown_list!$AA$21,ISBLANK(F28)), "", LEFT(F28,FIND(":",F28)-1)/RIGHT(F28,LEN(F28)-(FIND(":",F28))))</f>
        <v/>
      </c>
      <c r="KP28" s="406" t="str">
        <f>IF(OR(G28=Dropdown_list!$AA$20,G28=Dropdown_list!$AA$21,ISBLANK(G28)), "", LEFT(G28,FIND(":",G28)-1)/RIGHT(G28,LEN(G28)-(FIND(":",G28))))</f>
        <v/>
      </c>
      <c r="KQ28" s="406" t="str">
        <f>IF(OR(H28=Dropdown_list!$AA$20,H28=Dropdown_list!$AA$21,ISBLANK(H28)), "", LEFT(H28,FIND(":",H28)-1)/RIGHT(H28,LEN(H28)-(FIND(":",H28))))</f>
        <v/>
      </c>
      <c r="KR28" s="406" t="str">
        <f>IF(OR(I28=Dropdown_list!$AA$20,I28=Dropdown_list!$AA$21,ISBLANK(I28)), "", LEFT(I28,FIND(":",I28)-1)/RIGHT(I28,LEN(I28)-(FIND(":",I28))))</f>
        <v/>
      </c>
      <c r="KS28" s="406" t="str">
        <f>IF(OR(J28=Dropdown_list!$AA$20,J28=Dropdown_list!$AA$21,ISBLANK(J28)), "", LEFT(J28,FIND(":",J28)-1)/RIGHT(J28,LEN(J28)-(FIND(":",J28))))</f>
        <v/>
      </c>
      <c r="KT28" s="406" t="str">
        <f>IF(OR(K28=Dropdown_list!$AA$20,K28=Dropdown_list!$AA$21,ISBLANK(K28)), "", LEFT(K28,FIND(":",K28)-1)/RIGHT(K28,LEN(K28)-(FIND(":",K28))))</f>
        <v/>
      </c>
      <c r="KU28" s="406" t="str">
        <f>IF(OR(L28=Dropdown_list!$AA$20,L28=Dropdown_list!$AA$21,ISBLANK(L28)), "", LEFT(L28,FIND(":",L28)-1)/RIGHT(L28,LEN(L28)-(FIND(":",L28))))</f>
        <v/>
      </c>
      <c r="KV28" s="406" t="str">
        <f>IF(OR(M28=Dropdown_list!$AA$20,M28=Dropdown_list!$AA$21,ISBLANK(M28)), "", LEFT(M28,FIND(":",M28)-1)/RIGHT(M28,LEN(M28)-(FIND(":",M28))))</f>
        <v/>
      </c>
      <c r="KW28" s="406" t="str">
        <f>IF(OR(N28=Dropdown_list!$AA$20,N28=Dropdown_list!$AA$21,ISBLANK(N28)), "", LEFT(N28,FIND(":",N28)-1)/RIGHT(N28,LEN(N28)-(FIND(":",N28))))</f>
        <v/>
      </c>
      <c r="KX28" s="406" t="str">
        <f>IF(OR(O28=Dropdown_list!$AA$20,O28=Dropdown_list!$AA$21,ISBLANK(O28)), "", LEFT(O28,FIND(":",O28)-1)/RIGHT(O28,LEN(O28)-(FIND(":",O28))))</f>
        <v/>
      </c>
      <c r="KY28" s="406" t="str">
        <f>IF(OR(P28=Dropdown_list!$AA$20,P28=Dropdown_list!$AA$21,ISBLANK(P28)), "", LEFT(P28,FIND(":",P28)-1)/RIGHT(P28,LEN(P28)-(FIND(":",P28))))</f>
        <v/>
      </c>
      <c r="KZ28" s="406" t="str">
        <f>IF(OR(Q28=Dropdown_list!$AA$20,Q28=Dropdown_list!$AA$21,ISBLANK(Q28)), "", LEFT(Q28,FIND(":",Q28)-1)/RIGHT(Q28,LEN(Q28)-(FIND(":",Q28))))</f>
        <v/>
      </c>
      <c r="LA28" s="406" t="str">
        <f>IF(OR(R28=Dropdown_list!$AA$20,R28=Dropdown_list!$AA$21,ISBLANK(R28)), "", LEFT(R28,FIND(":",R28)-1)/RIGHT(R28,LEN(R28)-(FIND(":",R28))))</f>
        <v/>
      </c>
      <c r="LB28" s="406" t="str">
        <f>IF(OR(S28=Dropdown_list!$AA$20,S28=Dropdown_list!$AA$21,ISBLANK(S28)), "", LEFT(S28,FIND(":",S28)-1)/RIGHT(S28,LEN(S28)-(FIND(":",S28))))</f>
        <v/>
      </c>
      <c r="LC28" s="406" t="str">
        <f>IF(OR(T28=Dropdown_list!$AA$20,T28=Dropdown_list!$AA$21,ISBLANK(T28)), "", LEFT(T28,FIND(":",T28)-1)/RIGHT(T28,LEN(T28)-(FIND(":",T28))))</f>
        <v/>
      </c>
      <c r="LD28" s="406" t="str">
        <f>IF(OR(U28=Dropdown_list!$AA$20,U28=Dropdown_list!$AA$21,ISBLANK(U28)), "", LEFT(U28,FIND(":",U28)-1)/RIGHT(U28,LEN(U28)-(FIND(":",U28))))</f>
        <v/>
      </c>
      <c r="LE28" s="406" t="str">
        <f>IF(OR(V28=Dropdown_list!$AA$20,V28=Dropdown_list!$AA$21,ISBLANK(V28)), "", LEFT(V28,FIND(":",V28)-1)/RIGHT(V28,LEN(V28)-(FIND(":",V28))))</f>
        <v/>
      </c>
      <c r="LF28" s="406" t="str">
        <f>IF(OR(W28=Dropdown_list!$AA$20,W28=Dropdown_list!$AA$21,ISBLANK(W28)), "", LEFT(W28,FIND(":",W28)-1)/RIGHT(W28,LEN(W28)-(FIND(":",W28))))</f>
        <v/>
      </c>
      <c r="LG28" s="406" t="str">
        <f>IF(OR(X28=Dropdown_list!$AA$20,X28=Dropdown_list!$AA$21,ISBLANK(X28)), "", LEFT(X28,FIND(":",X28)-1)/RIGHT(X28,LEN(X28)-(FIND(":",X28))))</f>
        <v/>
      </c>
      <c r="LH28" s="406" t="str">
        <f>IF(OR(Y28=Dropdown_list!$AA$20,Y28=Dropdown_list!$AA$21,ISBLANK(Y28)), "", LEFT(Y28,FIND(":",Y28)-1)/RIGHT(Y28,LEN(Y28)-(FIND(":",Y28))))</f>
        <v/>
      </c>
      <c r="LI28" s="406" t="str">
        <f>IF(OR(Z28=Dropdown_list!$AA$20,Z28=Dropdown_list!$AA$21,ISBLANK(Z28)), "", LEFT(Z28,FIND(":",Z28)-1)/RIGHT(Z28,LEN(Z28)-(FIND(":",Z28))))</f>
        <v/>
      </c>
      <c r="LJ28" s="406" t="str">
        <f>IF(OR(AA28=Dropdown_list!$AA$20,AA28=Dropdown_list!$AA$21,ISBLANK(AA28)), "", LEFT(AA28,FIND(":",AA28)-1)/RIGHT(AA28,LEN(AA28)-(FIND(":",AA28))))</f>
        <v/>
      </c>
      <c r="LK28" s="406" t="str">
        <f>IF(OR(AB28=Dropdown_list!$AA$20,AB28=Dropdown_list!$AA$21,ISBLANK(AB28)), "", LEFT(AB28,FIND(":",AB28)-1)/RIGHT(AB28,LEN(AB28)-(FIND(":",AB28))))</f>
        <v/>
      </c>
      <c r="LL28" s="406" t="str">
        <f>IF(OR(AC28=Dropdown_list!$AA$20,AC28=Dropdown_list!$AA$21,ISBLANK(AC28)), "", LEFT(AC28,FIND(":",AC28)-1)/RIGHT(AC28,LEN(AC28)-(FIND(":",AC28))))</f>
        <v/>
      </c>
      <c r="LM28" s="406" t="str">
        <f>IF(OR(AD28=Dropdown_list!$AA$20,AD28=Dropdown_list!$AA$21,ISBLANK(AD28)), "", LEFT(AD28,FIND(":",AD28)-1)/RIGHT(AD28,LEN(AD28)-(FIND(":",AD28))))</f>
        <v/>
      </c>
      <c r="LN28" s="406" t="str">
        <f>IF(OR(AE28=Dropdown_list!$AA$20,AE28=Dropdown_list!$AA$21,ISBLANK(AE28)), "", LEFT(AE28,FIND(":",AE28)-1)/RIGHT(AE28,LEN(AE28)-(FIND(":",AE28))))</f>
        <v/>
      </c>
      <c r="LO28" s="406" t="str">
        <f>IF(OR(AF28=Dropdown_list!$AA$20,AF28=Dropdown_list!$AA$21,ISBLANK(AF28)), "", LEFT(AF28,FIND(":",AF28)-1)/RIGHT(AF28,LEN(AF28)-(FIND(":",AF28))))</f>
        <v/>
      </c>
      <c r="LP28" s="406" t="str">
        <f>IF(OR(AG28=Dropdown_list!$AA$20,AG28=Dropdown_list!$AA$21,ISBLANK(AG28)), "", LEFT(AG28,FIND(":",AG28)-1)/RIGHT(AG28,LEN(AG28)-(FIND(":",AG28))))</f>
        <v/>
      </c>
      <c r="LQ28" s="406" t="str">
        <f>IF(OR(AH28=Dropdown_list!$AA$20,AH28=Dropdown_list!$AA$21,ISBLANK(AH28)), "", LEFT(AH28,FIND(":",AH28)-1)/RIGHT(AH28,LEN(AH28)-(FIND(":",AH28))))</f>
        <v/>
      </c>
      <c r="LR28" s="406" t="str">
        <f>IF(OR(AI28=Dropdown_list!$AA$20,AI28=Dropdown_list!$AA$21,ISBLANK(AI28)), "", LEFT(AI28,FIND(":",AI28)-1)/RIGHT(AI28,LEN(AI28)-(FIND(":",AI28))))</f>
        <v/>
      </c>
      <c r="LS28" s="406" t="str">
        <f>IF(OR(AJ28=Dropdown_list!$AA$20,AJ28=Dropdown_list!$AA$21,ISBLANK(AJ28)), "", LEFT(AJ28,FIND(":",AJ28)-1)/RIGHT(AJ28,LEN(AJ28)-(FIND(":",AJ28))))</f>
        <v/>
      </c>
      <c r="LT28" s="406" t="str">
        <f>IF(OR(AK28=Dropdown_list!$AA$20,AK28=Dropdown_list!$AA$21,ISBLANK(AK28)), "", LEFT(AK28,FIND(":",AK28)-1)/RIGHT(AK28,LEN(AK28)-(FIND(":",AK28))))</f>
        <v/>
      </c>
      <c r="LU28" s="406" t="str">
        <f>IF(OR(AL28=Dropdown_list!$AA$20,AL28=Dropdown_list!$AA$21,ISBLANK(AL28)), "", LEFT(AL28,FIND(":",AL28)-1)/RIGHT(AL28,LEN(AL28)-(FIND(":",AL28))))</f>
        <v/>
      </c>
      <c r="LV28" s="406" t="str">
        <f>IF(OR(AM28=Dropdown_list!$AA$20,AM28=Dropdown_list!$AA$21,ISBLANK(AM28)), "", LEFT(AM28,FIND(":",AM28)-1)/RIGHT(AM28,LEN(AM28)-(FIND(":",AM28))))</f>
        <v/>
      </c>
      <c r="LW28" s="406" t="str">
        <f>IF(OR(AN28=Dropdown_list!$AA$20,AN28=Dropdown_list!$AA$21,ISBLANK(AN28)), "", LEFT(AN28,FIND(":",AN28)-1)/RIGHT(AN28,LEN(AN28)-(FIND(":",AN28))))</f>
        <v/>
      </c>
      <c r="LX28" s="406" t="str">
        <f>IF(OR(AO28=Dropdown_list!$AA$20,AO28=Dropdown_list!$AA$21,ISBLANK(AO28)), "", LEFT(AO28,FIND(":",AO28)-1)/RIGHT(AO28,LEN(AO28)-(FIND(":",AO28))))</f>
        <v/>
      </c>
      <c r="LY28" s="406" t="str">
        <f>IF(OR(AP28=Dropdown_list!$AA$20,AP28=Dropdown_list!$AA$21,ISBLANK(AP28)), "", LEFT(AP28,FIND(":",AP28)-1)/RIGHT(AP28,LEN(AP28)-(FIND(":",AP28))))</f>
        <v/>
      </c>
      <c r="LZ28" s="406" t="str">
        <f>IF(OR(AQ28=Dropdown_list!$AA$20,AQ28=Dropdown_list!$AA$21,ISBLANK(AQ28)), "", LEFT(AQ28,FIND(":",AQ28)-1)/RIGHT(AQ28,LEN(AQ28)-(FIND(":",AQ28))))</f>
        <v/>
      </c>
      <c r="MA28" s="406" t="str">
        <f>IF(OR(AR28=Dropdown_list!$AA$20,AR28=Dropdown_list!$AA$21,ISBLANK(AR28)), "", LEFT(AR28,FIND(":",AR28)-1)/RIGHT(AR28,LEN(AR28)-(FIND(":",AR28))))</f>
        <v/>
      </c>
      <c r="MB28" s="406" t="str">
        <f>IF(OR(AS28=Dropdown_list!$AA$20,AS28=Dropdown_list!$AA$21,ISBLANK(AS28)), "", LEFT(AS28,FIND(":",AS28)-1)/RIGHT(AS28,LEN(AS28)-(FIND(":",AS28))))</f>
        <v/>
      </c>
      <c r="MC28" s="406" t="str">
        <f>IF(OR(AT28=Dropdown_list!$AA$20,AT28=Dropdown_list!$AA$21,ISBLANK(AT28)), "", LEFT(AT28,FIND(":",AT28)-1)/RIGHT(AT28,LEN(AT28)-(FIND(":",AT28))))</f>
        <v/>
      </c>
      <c r="MD28" s="406" t="str">
        <f>IF(OR(AU28=Dropdown_list!$AA$20,AU28=Dropdown_list!$AA$21,ISBLANK(AU28)), "", LEFT(AU28,FIND(":",AU28)-1)/RIGHT(AU28,LEN(AU28)-(FIND(":",AU28))))</f>
        <v/>
      </c>
      <c r="ME28" s="406" t="str">
        <f>IF(OR(AV28=Dropdown_list!$AA$20,AV28=Dropdown_list!$AA$21,ISBLANK(AV28)), "", LEFT(AV28,FIND(":",AV28)-1)/RIGHT(AV28,LEN(AV28)-(FIND(":",AV28))))</f>
        <v/>
      </c>
      <c r="MF28" s="406" t="str">
        <f>IF(OR(AW28=Dropdown_list!$AA$20,AW28=Dropdown_list!$AA$21,ISBLANK(AW28)), "", LEFT(AW28,FIND(":",AW28)-1)/RIGHT(AW28,LEN(AW28)-(FIND(":",AW28))))</f>
        <v/>
      </c>
      <c r="MG28" s="406" t="str">
        <f>IF(OR(AX28=Dropdown_list!$AA$20,AX28=Dropdown_list!$AA$21,ISBLANK(AX28)), "", LEFT(AX28,FIND(":",AX28)-1)/RIGHT(AX28,LEN(AX28)-(FIND(":",AX28))))</f>
        <v/>
      </c>
      <c r="MH28" s="406" t="str">
        <f>IF(OR(AY28=Dropdown_list!$AA$20,AY28=Dropdown_list!$AA$21,ISBLANK(AY28)), "", LEFT(AY28,FIND(":",AY28)-1)/RIGHT(AY28,LEN(AY28)-(FIND(":",AY28))))</f>
        <v/>
      </c>
      <c r="MI28" s="406" t="str">
        <f>IF(OR(AZ28=Dropdown_list!$AA$20,AZ28=Dropdown_list!$AA$21,ISBLANK(AZ28)), "", LEFT(AZ28,FIND(":",AZ28)-1)/RIGHT(AZ28,LEN(AZ28)-(FIND(":",AZ28))))</f>
        <v/>
      </c>
      <c r="MJ28" s="407" t="str">
        <f>IF(OR(BA28=Dropdown_list!$AA$20,BA28=Dropdown_list!$AA$21,ISBLANK(BA28)), "", LEFT(BA28,FIND(":",BA28)-1)/RIGHT(BA28,LEN(BA28)-(FIND(":",BA28))))</f>
        <v/>
      </c>
      <c r="ML28" s="414" t="str">
        <f t="shared" si="109"/>
        <v/>
      </c>
      <c r="MM28" s="265" t="str">
        <f t="shared" si="109"/>
        <v/>
      </c>
      <c r="MN28" s="265" t="str">
        <f t="shared" si="109"/>
        <v/>
      </c>
      <c r="MO28" s="265" t="str">
        <f t="shared" si="109"/>
        <v/>
      </c>
      <c r="MP28" s="265" t="str">
        <f t="shared" si="109"/>
        <v/>
      </c>
      <c r="MQ28" s="265" t="str">
        <f t="shared" si="109"/>
        <v/>
      </c>
      <c r="MR28" s="265" t="str">
        <f t="shared" si="109"/>
        <v/>
      </c>
      <c r="MS28" s="265" t="str">
        <f t="shared" si="109"/>
        <v/>
      </c>
      <c r="MT28" s="265" t="str">
        <f t="shared" si="109"/>
        <v/>
      </c>
      <c r="MU28" s="265" t="str">
        <f t="shared" si="109"/>
        <v/>
      </c>
      <c r="MV28" s="265" t="str">
        <f t="shared" si="109"/>
        <v/>
      </c>
      <c r="MW28" s="265" t="str">
        <f t="shared" si="109"/>
        <v/>
      </c>
      <c r="MX28" s="265" t="str">
        <f t="shared" si="109"/>
        <v/>
      </c>
      <c r="MY28" s="265" t="str">
        <f t="shared" si="109"/>
        <v/>
      </c>
      <c r="MZ28" s="265" t="str">
        <f t="shared" si="109"/>
        <v/>
      </c>
      <c r="NA28" s="265" t="str">
        <f t="shared" si="109"/>
        <v/>
      </c>
      <c r="NB28" s="265" t="str">
        <f t="shared" si="112"/>
        <v/>
      </c>
      <c r="NC28" s="265" t="str">
        <f t="shared" si="112"/>
        <v/>
      </c>
      <c r="ND28" s="265" t="str">
        <f t="shared" si="112"/>
        <v/>
      </c>
      <c r="NE28" s="265" t="str">
        <f t="shared" si="112"/>
        <v/>
      </c>
      <c r="NF28" s="265" t="str">
        <f t="shared" si="112"/>
        <v/>
      </c>
      <c r="NG28" s="265" t="str">
        <f t="shared" si="112"/>
        <v/>
      </c>
      <c r="NH28" s="265" t="str">
        <f t="shared" si="112"/>
        <v/>
      </c>
      <c r="NI28" s="265" t="str">
        <f t="shared" si="112"/>
        <v/>
      </c>
      <c r="NJ28" s="265" t="str">
        <f t="shared" si="112"/>
        <v/>
      </c>
      <c r="NK28" s="265" t="str">
        <f t="shared" si="112"/>
        <v/>
      </c>
      <c r="NL28" s="265" t="str">
        <f t="shared" si="112"/>
        <v/>
      </c>
      <c r="NM28" s="265" t="str">
        <f t="shared" si="112"/>
        <v/>
      </c>
      <c r="NN28" s="265" t="str">
        <f t="shared" si="112"/>
        <v/>
      </c>
      <c r="NO28" s="265" t="str">
        <f t="shared" si="112"/>
        <v/>
      </c>
      <c r="NP28" s="265" t="str">
        <f t="shared" si="112"/>
        <v/>
      </c>
      <c r="NQ28" s="265" t="str">
        <f t="shared" si="112"/>
        <v/>
      </c>
      <c r="NR28" s="265" t="str">
        <f t="shared" si="110"/>
        <v/>
      </c>
      <c r="NS28" s="265" t="str">
        <f t="shared" si="110"/>
        <v/>
      </c>
      <c r="NT28" s="265" t="str">
        <f t="shared" si="110"/>
        <v/>
      </c>
      <c r="NU28" s="265" t="str">
        <f t="shared" si="110"/>
        <v/>
      </c>
      <c r="NV28" s="265" t="str">
        <f t="shared" si="110"/>
        <v/>
      </c>
      <c r="NW28" s="265" t="str">
        <f t="shared" si="111"/>
        <v/>
      </c>
      <c r="NX28" s="265" t="str">
        <f t="shared" si="111"/>
        <v/>
      </c>
      <c r="NY28" s="265" t="str">
        <f t="shared" si="111"/>
        <v/>
      </c>
      <c r="NZ28" s="265" t="str">
        <f t="shared" si="111"/>
        <v/>
      </c>
      <c r="OA28" s="265" t="str">
        <f t="shared" si="111"/>
        <v/>
      </c>
      <c r="OB28" s="265" t="str">
        <f t="shared" si="111"/>
        <v/>
      </c>
      <c r="OC28" s="265" t="str">
        <f t="shared" si="111"/>
        <v/>
      </c>
      <c r="OD28" s="265" t="str">
        <f t="shared" si="111"/>
        <v/>
      </c>
      <c r="OE28" s="265" t="str">
        <f t="shared" si="111"/>
        <v/>
      </c>
      <c r="OF28" s="265" t="str">
        <f t="shared" si="111"/>
        <v/>
      </c>
      <c r="OG28" s="415" t="str">
        <f t="shared" si="111"/>
        <v/>
      </c>
    </row>
    <row r="29" spans="1:397" ht="15" customHeight="1">
      <c r="B29" s="66"/>
      <c r="D29" s="786"/>
      <c r="E29" s="226">
        <f>'Step 1. Enter overall info'!I39</f>
        <v>0</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4"/>
      <c r="BC29" s="668"/>
      <c r="BD29" s="61"/>
      <c r="BE29" s="61"/>
      <c r="BF29" s="88"/>
      <c r="BG29" s="232"/>
      <c r="BH29" s="61"/>
      <c r="BI29" s="61"/>
      <c r="BJ29" s="4"/>
      <c r="BL29" s="84" t="str">
        <f t="shared" si="8"/>
        <v/>
      </c>
      <c r="BM29" s="260">
        <f t="shared" si="9"/>
        <v>0</v>
      </c>
      <c r="BN29" s="534">
        <f t="shared" si="10"/>
        <v>0</v>
      </c>
      <c r="BO29" s="274" t="str">
        <f t="shared" si="75"/>
        <v/>
      </c>
      <c r="BP29" s="670">
        <f t="shared" si="11"/>
        <v>0</v>
      </c>
      <c r="BQ29" s="527">
        <f t="shared" si="12"/>
        <v>0</v>
      </c>
      <c r="BR29" s="527">
        <f t="shared" si="13"/>
        <v>0</v>
      </c>
      <c r="BS29" s="535">
        <f t="shared" si="76"/>
        <v>0</v>
      </c>
      <c r="BT29" s="263" t="str">
        <f t="shared" si="14"/>
        <v/>
      </c>
      <c r="BU29" s="263" t="str">
        <f>IF(BQ29=1, IF(ISBLANK(#REF!),message_complete,""),"")</f>
        <v/>
      </c>
      <c r="BV29" s="263" t="str">
        <f t="shared" si="15"/>
        <v/>
      </c>
      <c r="BW29" s="263" t="str">
        <f t="shared" si="16"/>
        <v/>
      </c>
      <c r="BX29" s="261"/>
      <c r="BY29" s="328" t="str">
        <f t="shared" si="17"/>
        <v/>
      </c>
      <c r="BZ29" s="269" t="str">
        <f t="shared" si="18"/>
        <v/>
      </c>
      <c r="CA29" s="269" t="str">
        <f t="shared" si="19"/>
        <v/>
      </c>
      <c r="CB29" s="269" t="str">
        <f t="shared" si="20"/>
        <v/>
      </c>
      <c r="CC29" s="269" t="str">
        <f t="shared" si="21"/>
        <v/>
      </c>
      <c r="CD29" s="269" t="str">
        <f t="shared" si="22"/>
        <v/>
      </c>
      <c r="CE29" s="269" t="str">
        <f t="shared" si="23"/>
        <v/>
      </c>
      <c r="CF29" s="269" t="str">
        <f t="shared" si="24"/>
        <v/>
      </c>
      <c r="CG29" s="269" t="str">
        <f t="shared" si="25"/>
        <v/>
      </c>
      <c r="CH29" s="269" t="str">
        <f t="shared" si="26"/>
        <v/>
      </c>
      <c r="CI29" s="269" t="str">
        <f t="shared" si="27"/>
        <v/>
      </c>
      <c r="CJ29" s="329" t="str">
        <f t="shared" si="28"/>
        <v/>
      </c>
      <c r="CL29" s="423" t="str">
        <f t="shared" si="77"/>
        <v/>
      </c>
      <c r="CM29" s="419" t="str">
        <f t="shared" si="78"/>
        <v/>
      </c>
      <c r="CN29" s="419" t="str">
        <f t="shared" si="79"/>
        <v/>
      </c>
      <c r="CO29" s="419" t="str">
        <f t="shared" si="80"/>
        <v/>
      </c>
      <c r="CP29" s="419" t="str">
        <f t="shared" si="81"/>
        <v/>
      </c>
      <c r="CQ29" s="424" t="str">
        <f t="shared" si="82"/>
        <v/>
      </c>
      <c r="CR29" s="121" t="str">
        <f t="shared" si="29"/>
        <v/>
      </c>
      <c r="CS29" s="283" t="str">
        <f t="shared" si="30"/>
        <v/>
      </c>
      <c r="CT29" s="264" t="str">
        <f t="shared" si="31"/>
        <v/>
      </c>
      <c r="CU29" s="264" t="str">
        <f t="shared" si="32"/>
        <v/>
      </c>
      <c r="CV29" s="264" t="str">
        <f t="shared" si="33"/>
        <v/>
      </c>
      <c r="CW29" s="264" t="str">
        <f t="shared" si="34"/>
        <v/>
      </c>
      <c r="CX29" s="284" t="str">
        <f t="shared" si="35"/>
        <v/>
      </c>
      <c r="CY29" s="263">
        <f t="shared" si="83"/>
        <v>0</v>
      </c>
      <c r="CZ29" s="263"/>
      <c r="DA29" s="291">
        <f t="shared" si="36"/>
        <v>0</v>
      </c>
      <c r="DB29" s="265">
        <f t="shared" si="36"/>
        <v>0</v>
      </c>
      <c r="DC29" s="265">
        <f t="shared" si="36"/>
        <v>0</v>
      </c>
      <c r="DD29" s="265">
        <f t="shared" si="36"/>
        <v>0</v>
      </c>
      <c r="DE29" s="265">
        <f t="shared" si="36"/>
        <v>0</v>
      </c>
      <c r="DF29" s="265">
        <f t="shared" si="36"/>
        <v>0</v>
      </c>
      <c r="DG29" s="265">
        <f t="shared" si="36"/>
        <v>0</v>
      </c>
      <c r="DH29" s="265">
        <f t="shared" si="36"/>
        <v>0</v>
      </c>
      <c r="DI29" s="265">
        <f t="shared" si="36"/>
        <v>0</v>
      </c>
      <c r="DJ29" s="265">
        <f t="shared" si="36"/>
        <v>0</v>
      </c>
      <c r="DK29" s="265">
        <f t="shared" si="37"/>
        <v>0</v>
      </c>
      <c r="DL29" s="265">
        <f t="shared" si="37"/>
        <v>0</v>
      </c>
      <c r="DM29" s="265">
        <f t="shared" si="37"/>
        <v>0</v>
      </c>
      <c r="DN29" s="265">
        <f t="shared" si="37"/>
        <v>0</v>
      </c>
      <c r="DO29" s="265">
        <f t="shared" si="37"/>
        <v>0</v>
      </c>
      <c r="DP29" s="265">
        <f t="shared" si="37"/>
        <v>0</v>
      </c>
      <c r="DQ29" s="265">
        <f t="shared" si="37"/>
        <v>0</v>
      </c>
      <c r="DR29" s="265">
        <f t="shared" si="37"/>
        <v>0</v>
      </c>
      <c r="DS29" s="265">
        <f t="shared" si="37"/>
        <v>0</v>
      </c>
      <c r="DT29" s="265">
        <f t="shared" si="37"/>
        <v>0</v>
      </c>
      <c r="DU29" s="292">
        <f t="shared" si="37"/>
        <v>0</v>
      </c>
      <c r="DV29" s="291">
        <f t="shared" si="38"/>
        <v>0</v>
      </c>
      <c r="DW29" s="265">
        <f t="shared" si="38"/>
        <v>0</v>
      </c>
      <c r="DX29" s="265">
        <f t="shared" si="38"/>
        <v>0</v>
      </c>
      <c r="DY29" s="265">
        <f t="shared" si="38"/>
        <v>0</v>
      </c>
      <c r="DZ29" s="265">
        <f t="shared" si="38"/>
        <v>0</v>
      </c>
      <c r="EA29" s="265">
        <f t="shared" si="38"/>
        <v>0</v>
      </c>
      <c r="EB29" s="265">
        <f t="shared" si="38"/>
        <v>0</v>
      </c>
      <c r="EC29" s="265">
        <f t="shared" si="38"/>
        <v>0</v>
      </c>
      <c r="ED29" s="265">
        <f t="shared" si="38"/>
        <v>0</v>
      </c>
      <c r="EE29" s="265">
        <f t="shared" si="38"/>
        <v>0</v>
      </c>
      <c r="EF29" s="265">
        <f t="shared" si="39"/>
        <v>0</v>
      </c>
      <c r="EG29" s="265">
        <f t="shared" si="39"/>
        <v>0</v>
      </c>
      <c r="EH29" s="265">
        <f t="shared" si="39"/>
        <v>0</v>
      </c>
      <c r="EI29" s="265">
        <f t="shared" si="39"/>
        <v>0</v>
      </c>
      <c r="EJ29" s="265">
        <f t="shared" si="39"/>
        <v>0</v>
      </c>
      <c r="EK29" s="265">
        <f t="shared" si="39"/>
        <v>0</v>
      </c>
      <c r="EL29" s="265">
        <f t="shared" si="39"/>
        <v>0</v>
      </c>
      <c r="EM29" s="265">
        <f t="shared" si="39"/>
        <v>0</v>
      </c>
      <c r="EN29" s="265">
        <f t="shared" si="39"/>
        <v>0</v>
      </c>
      <c r="EO29" s="265">
        <f t="shared" si="39"/>
        <v>0</v>
      </c>
      <c r="EP29" s="265">
        <f t="shared" si="39"/>
        <v>0</v>
      </c>
      <c r="EQ29" s="414">
        <f t="shared" si="40"/>
        <v>0</v>
      </c>
      <c r="ER29" s="265">
        <f t="shared" si="40"/>
        <v>0</v>
      </c>
      <c r="ES29" s="265">
        <f t="shared" si="40"/>
        <v>0</v>
      </c>
      <c r="ET29" s="265">
        <f t="shared" si="40"/>
        <v>0</v>
      </c>
      <c r="EU29" s="265">
        <f t="shared" si="40"/>
        <v>0</v>
      </c>
      <c r="EV29" s="265">
        <f t="shared" si="40"/>
        <v>0</v>
      </c>
      <c r="EW29" s="265">
        <f t="shared" si="40"/>
        <v>0</v>
      </c>
      <c r="EX29" s="265">
        <f t="shared" si="40"/>
        <v>0</v>
      </c>
      <c r="EY29" s="265">
        <f t="shared" si="40"/>
        <v>0</v>
      </c>
      <c r="EZ29" s="265">
        <f t="shared" si="40"/>
        <v>0</v>
      </c>
      <c r="FA29" s="265">
        <f t="shared" si="41"/>
        <v>0</v>
      </c>
      <c r="FB29" s="265">
        <f t="shared" si="41"/>
        <v>0</v>
      </c>
      <c r="FC29" s="265">
        <f t="shared" si="41"/>
        <v>0</v>
      </c>
      <c r="FD29" s="265">
        <f t="shared" si="41"/>
        <v>0</v>
      </c>
      <c r="FE29" s="265">
        <f t="shared" si="41"/>
        <v>0</v>
      </c>
      <c r="FF29" s="265">
        <f t="shared" si="41"/>
        <v>0</v>
      </c>
      <c r="FG29" s="265">
        <f t="shared" si="41"/>
        <v>0</v>
      </c>
      <c r="FH29" s="265">
        <f t="shared" si="41"/>
        <v>0</v>
      </c>
      <c r="FI29" s="265">
        <f t="shared" si="41"/>
        <v>0</v>
      </c>
      <c r="FJ29" s="265">
        <f t="shared" si="41"/>
        <v>0</v>
      </c>
      <c r="FK29" s="415">
        <f t="shared" si="41"/>
        <v>0</v>
      </c>
      <c r="FL29" s="265">
        <f t="shared" si="42"/>
        <v>0</v>
      </c>
      <c r="FM29" s="265">
        <f t="shared" si="42"/>
        <v>0</v>
      </c>
      <c r="FN29" s="265">
        <f t="shared" si="42"/>
        <v>0</v>
      </c>
      <c r="FO29" s="265">
        <f t="shared" si="42"/>
        <v>0</v>
      </c>
      <c r="FP29" s="265">
        <f t="shared" si="42"/>
        <v>0</v>
      </c>
      <c r="FQ29" s="265">
        <f t="shared" si="42"/>
        <v>0</v>
      </c>
      <c r="FR29" s="265">
        <f t="shared" si="42"/>
        <v>0</v>
      </c>
      <c r="FS29" s="265">
        <f t="shared" si="42"/>
        <v>0</v>
      </c>
      <c r="FT29" s="265">
        <f t="shared" si="42"/>
        <v>0</v>
      </c>
      <c r="FU29" s="265">
        <f t="shared" si="42"/>
        <v>0</v>
      </c>
      <c r="FV29" s="265">
        <f t="shared" si="43"/>
        <v>0</v>
      </c>
      <c r="FW29" s="265">
        <f t="shared" si="43"/>
        <v>0</v>
      </c>
      <c r="FX29" s="265">
        <f t="shared" si="43"/>
        <v>0</v>
      </c>
      <c r="FY29" s="265">
        <f t="shared" si="43"/>
        <v>0</v>
      </c>
      <c r="FZ29" s="265">
        <f t="shared" si="43"/>
        <v>0</v>
      </c>
      <c r="GA29" s="265">
        <f t="shared" si="43"/>
        <v>0</v>
      </c>
      <c r="GB29" s="265">
        <f t="shared" si="43"/>
        <v>0</v>
      </c>
      <c r="GC29" s="265">
        <f t="shared" si="43"/>
        <v>0</v>
      </c>
      <c r="GD29" s="265">
        <f t="shared" si="43"/>
        <v>0</v>
      </c>
      <c r="GE29" s="265">
        <f t="shared" si="43"/>
        <v>0</v>
      </c>
      <c r="GF29" s="265">
        <f t="shared" si="43"/>
        <v>0</v>
      </c>
      <c r="GG29" s="345">
        <f t="shared" si="84"/>
        <v>0</v>
      </c>
      <c r="GH29" s="346">
        <f t="shared" si="44"/>
        <v>0</v>
      </c>
      <c r="GI29" s="346">
        <f t="shared" si="44"/>
        <v>0</v>
      </c>
      <c r="GJ29" s="346">
        <f t="shared" si="44"/>
        <v>0</v>
      </c>
      <c r="GK29" s="346">
        <f t="shared" si="44"/>
        <v>0</v>
      </c>
      <c r="GL29" s="346">
        <f t="shared" si="44"/>
        <v>0</v>
      </c>
      <c r="GM29" s="346">
        <f t="shared" si="44"/>
        <v>0</v>
      </c>
      <c r="GN29" s="346">
        <f t="shared" si="44"/>
        <v>0</v>
      </c>
      <c r="GO29" s="346">
        <f t="shared" si="44"/>
        <v>0</v>
      </c>
      <c r="GP29" s="346">
        <f t="shared" si="44"/>
        <v>0</v>
      </c>
      <c r="GQ29" s="346">
        <f t="shared" si="44"/>
        <v>0</v>
      </c>
      <c r="GR29" s="346">
        <f t="shared" si="44"/>
        <v>0</v>
      </c>
      <c r="GS29" s="346">
        <f t="shared" si="44"/>
        <v>0</v>
      </c>
      <c r="GT29" s="346">
        <f t="shared" si="44"/>
        <v>0</v>
      </c>
      <c r="GU29" s="346">
        <f t="shared" si="44"/>
        <v>0</v>
      </c>
      <c r="GV29" s="346">
        <f t="shared" si="44"/>
        <v>0</v>
      </c>
      <c r="GW29" s="346">
        <f t="shared" si="44"/>
        <v>0</v>
      </c>
      <c r="GX29" s="346">
        <f t="shared" si="44"/>
        <v>0</v>
      </c>
      <c r="GY29" s="346">
        <f t="shared" si="44"/>
        <v>0</v>
      </c>
      <c r="GZ29" s="346">
        <f t="shared" si="44"/>
        <v>0</v>
      </c>
      <c r="HA29" s="346">
        <f t="shared" si="44"/>
        <v>0</v>
      </c>
      <c r="HB29" s="336">
        <f t="shared" si="45"/>
        <v>0</v>
      </c>
      <c r="HC29" s="337">
        <f t="shared" si="85"/>
        <v>0</v>
      </c>
      <c r="HD29" s="337">
        <f t="shared" si="86"/>
        <v>0</v>
      </c>
      <c r="HE29" s="337">
        <f t="shared" si="87"/>
        <v>0</v>
      </c>
      <c r="HF29" s="337">
        <f t="shared" si="88"/>
        <v>0</v>
      </c>
      <c r="HG29" s="337">
        <f t="shared" si="89"/>
        <v>0</v>
      </c>
      <c r="HH29" s="337">
        <f t="shared" si="90"/>
        <v>0</v>
      </c>
      <c r="HI29" s="337">
        <f t="shared" si="91"/>
        <v>0</v>
      </c>
      <c r="HJ29" s="337">
        <f t="shared" si="92"/>
        <v>0</v>
      </c>
      <c r="HK29" s="337">
        <f t="shared" si="93"/>
        <v>0</v>
      </c>
      <c r="HL29" s="337">
        <f t="shared" si="94"/>
        <v>0</v>
      </c>
      <c r="HM29" s="337">
        <f t="shared" si="95"/>
        <v>0</v>
      </c>
      <c r="HN29" s="337">
        <f t="shared" si="96"/>
        <v>0</v>
      </c>
      <c r="HO29" s="337">
        <f t="shared" si="97"/>
        <v>0</v>
      </c>
      <c r="HP29" s="337">
        <f t="shared" si="98"/>
        <v>0</v>
      </c>
      <c r="HQ29" s="337">
        <f t="shared" si="99"/>
        <v>0</v>
      </c>
      <c r="HR29" s="337">
        <f t="shared" si="100"/>
        <v>0</v>
      </c>
      <c r="HS29" s="337">
        <f t="shared" si="101"/>
        <v>0</v>
      </c>
      <c r="HT29" s="337">
        <f t="shared" si="102"/>
        <v>0</v>
      </c>
      <c r="HU29" s="337">
        <f t="shared" si="103"/>
        <v>0</v>
      </c>
      <c r="HV29" s="338">
        <f t="shared" si="104"/>
        <v>0</v>
      </c>
      <c r="HW29" s="264" t="str">
        <f t="shared" si="47"/>
        <v/>
      </c>
      <c r="HX29" s="264" t="str">
        <f t="shared" si="48"/>
        <v/>
      </c>
      <c r="HY29" s="264" t="str">
        <f t="shared" si="49"/>
        <v/>
      </c>
      <c r="HZ29" s="264" t="str">
        <f t="shared" si="50"/>
        <v/>
      </c>
      <c r="IA29" s="264" t="str">
        <f t="shared" si="51"/>
        <v/>
      </c>
      <c r="IB29" s="264" t="str">
        <f t="shared" si="52"/>
        <v/>
      </c>
      <c r="IC29" s="264" t="str">
        <f t="shared" si="53"/>
        <v/>
      </c>
      <c r="ID29" s="264" t="str">
        <f t="shared" si="54"/>
        <v/>
      </c>
      <c r="IE29" s="264" t="str">
        <f t="shared" si="55"/>
        <v/>
      </c>
      <c r="IF29" s="264" t="str">
        <f t="shared" si="56"/>
        <v/>
      </c>
      <c r="IG29" s="264" t="str">
        <f t="shared" si="57"/>
        <v/>
      </c>
      <c r="IH29" s="264" t="str">
        <f t="shared" si="58"/>
        <v/>
      </c>
      <c r="II29" s="264" t="str">
        <f t="shared" si="59"/>
        <v/>
      </c>
      <c r="IJ29" s="264" t="str">
        <f t="shared" si="60"/>
        <v/>
      </c>
      <c r="IK29" s="264" t="str">
        <f t="shared" si="61"/>
        <v/>
      </c>
      <c r="IL29" s="264" t="str">
        <f t="shared" si="62"/>
        <v/>
      </c>
      <c r="IM29" s="264" t="str">
        <f t="shared" si="63"/>
        <v/>
      </c>
      <c r="IN29" s="264" t="str">
        <f t="shared" si="64"/>
        <v/>
      </c>
      <c r="IO29" s="264" t="str">
        <f t="shared" si="65"/>
        <v/>
      </c>
      <c r="IP29" s="264" t="str">
        <f t="shared" si="66"/>
        <v/>
      </c>
      <c r="IQ29" s="284" t="str">
        <f t="shared" si="67"/>
        <v/>
      </c>
      <c r="IR29" s="265">
        <f t="shared" si="105"/>
        <v>0</v>
      </c>
      <c r="IS29" s="266">
        <f t="shared" si="68"/>
        <v>48</v>
      </c>
      <c r="IT29" s="266">
        <f t="shared" si="106"/>
        <v>0</v>
      </c>
      <c r="IU29" s="266">
        <f t="shared" si="69"/>
        <v>0</v>
      </c>
      <c r="IV29" s="302">
        <f t="shared" si="70"/>
        <v>0</v>
      </c>
      <c r="IW29" s="266">
        <f t="shared" si="70"/>
        <v>0</v>
      </c>
      <c r="IX29" s="266">
        <f t="shared" si="70"/>
        <v>0</v>
      </c>
      <c r="IY29" s="266">
        <f t="shared" si="70"/>
        <v>0</v>
      </c>
      <c r="IZ29" s="266">
        <f t="shared" si="70"/>
        <v>0</v>
      </c>
      <c r="JA29" s="266">
        <f t="shared" si="70"/>
        <v>0</v>
      </c>
      <c r="JB29" s="266">
        <f t="shared" si="70"/>
        <v>0</v>
      </c>
      <c r="JC29" s="266">
        <f t="shared" si="70"/>
        <v>0</v>
      </c>
      <c r="JD29" s="266">
        <f t="shared" si="70"/>
        <v>0</v>
      </c>
      <c r="JE29" s="266">
        <f t="shared" si="70"/>
        <v>0</v>
      </c>
      <c r="JF29" s="266">
        <f t="shared" si="71"/>
        <v>0</v>
      </c>
      <c r="JG29" s="266">
        <f t="shared" si="71"/>
        <v>0</v>
      </c>
      <c r="JH29" s="266">
        <f t="shared" si="71"/>
        <v>0</v>
      </c>
      <c r="JI29" s="266">
        <f t="shared" si="71"/>
        <v>0</v>
      </c>
      <c r="JJ29" s="266">
        <f t="shared" si="71"/>
        <v>0</v>
      </c>
      <c r="JK29" s="266">
        <f t="shared" si="71"/>
        <v>0</v>
      </c>
      <c r="JL29" s="266">
        <f t="shared" si="71"/>
        <v>0</v>
      </c>
      <c r="JM29" s="266">
        <f t="shared" si="71"/>
        <v>0</v>
      </c>
      <c r="JN29" s="266">
        <f t="shared" si="71"/>
        <v>0</v>
      </c>
      <c r="JO29" s="266">
        <f t="shared" si="71"/>
        <v>0</v>
      </c>
      <c r="JP29" s="266">
        <f t="shared" si="71"/>
        <v>0</v>
      </c>
      <c r="JQ29" s="291">
        <f t="shared" si="72"/>
        <v>0</v>
      </c>
      <c r="JR29" s="265">
        <f t="shared" si="72"/>
        <v>0</v>
      </c>
      <c r="JS29" s="265">
        <f t="shared" si="72"/>
        <v>0</v>
      </c>
      <c r="JT29" s="265">
        <f t="shared" si="72"/>
        <v>0</v>
      </c>
      <c r="JU29" s="265">
        <f t="shared" si="72"/>
        <v>0</v>
      </c>
      <c r="JV29" s="265">
        <f t="shared" si="72"/>
        <v>0</v>
      </c>
      <c r="JW29" s="265">
        <f t="shared" si="72"/>
        <v>0</v>
      </c>
      <c r="JX29" s="265">
        <f t="shared" si="72"/>
        <v>0</v>
      </c>
      <c r="JY29" s="265">
        <f t="shared" si="72"/>
        <v>0</v>
      </c>
      <c r="JZ29" s="265">
        <f t="shared" si="72"/>
        <v>0</v>
      </c>
      <c r="KA29" s="265">
        <f t="shared" si="73"/>
        <v>0</v>
      </c>
      <c r="KB29" s="265">
        <f t="shared" si="73"/>
        <v>0</v>
      </c>
      <c r="KC29" s="265">
        <f t="shared" si="73"/>
        <v>0</v>
      </c>
      <c r="KD29" s="265">
        <f t="shared" si="73"/>
        <v>0</v>
      </c>
      <c r="KE29" s="265">
        <f t="shared" si="73"/>
        <v>0</v>
      </c>
      <c r="KF29" s="265">
        <f t="shared" si="73"/>
        <v>0</v>
      </c>
      <c r="KG29" s="265">
        <f t="shared" si="73"/>
        <v>0</v>
      </c>
      <c r="KH29" s="265">
        <f t="shared" si="73"/>
        <v>0</v>
      </c>
      <c r="KI29" s="265">
        <f t="shared" si="73"/>
        <v>0</v>
      </c>
      <c r="KJ29" s="265">
        <f t="shared" si="73"/>
        <v>0</v>
      </c>
      <c r="KK29" s="292">
        <f t="shared" si="73"/>
        <v>0</v>
      </c>
      <c r="KL29" s="279">
        <f t="shared" si="107"/>
        <v>48</v>
      </c>
      <c r="KN29" s="262" t="str">
        <f t="shared" si="108"/>
        <v>Mon</v>
      </c>
      <c r="KO29" s="405" t="str">
        <f>IF(OR(F29=Dropdown_list!$AA$20,F29=Dropdown_list!$AA$21,ISBLANK(F29)), "", LEFT(F29,FIND(":",F29)-1)/RIGHT(F29,LEN(F29)-(FIND(":",F29))))</f>
        <v/>
      </c>
      <c r="KP29" s="406" t="str">
        <f>IF(OR(G29=Dropdown_list!$AA$20,G29=Dropdown_list!$AA$21,ISBLANK(G29)), "", LEFT(G29,FIND(":",G29)-1)/RIGHT(G29,LEN(G29)-(FIND(":",G29))))</f>
        <v/>
      </c>
      <c r="KQ29" s="406" t="str">
        <f>IF(OR(H29=Dropdown_list!$AA$20,H29=Dropdown_list!$AA$21,ISBLANK(H29)), "", LEFT(H29,FIND(":",H29)-1)/RIGHT(H29,LEN(H29)-(FIND(":",H29))))</f>
        <v/>
      </c>
      <c r="KR29" s="406" t="str">
        <f>IF(OR(I29=Dropdown_list!$AA$20,I29=Dropdown_list!$AA$21,ISBLANK(I29)), "", LEFT(I29,FIND(":",I29)-1)/RIGHT(I29,LEN(I29)-(FIND(":",I29))))</f>
        <v/>
      </c>
      <c r="KS29" s="406" t="str">
        <f>IF(OR(J29=Dropdown_list!$AA$20,J29=Dropdown_list!$AA$21,ISBLANK(J29)), "", LEFT(J29,FIND(":",J29)-1)/RIGHT(J29,LEN(J29)-(FIND(":",J29))))</f>
        <v/>
      </c>
      <c r="KT29" s="406" t="str">
        <f>IF(OR(K29=Dropdown_list!$AA$20,K29=Dropdown_list!$AA$21,ISBLANK(K29)), "", LEFT(K29,FIND(":",K29)-1)/RIGHT(K29,LEN(K29)-(FIND(":",K29))))</f>
        <v/>
      </c>
      <c r="KU29" s="406" t="str">
        <f>IF(OR(L29=Dropdown_list!$AA$20,L29=Dropdown_list!$AA$21,ISBLANK(L29)), "", LEFT(L29,FIND(":",L29)-1)/RIGHT(L29,LEN(L29)-(FIND(":",L29))))</f>
        <v/>
      </c>
      <c r="KV29" s="406" t="str">
        <f>IF(OR(M29=Dropdown_list!$AA$20,M29=Dropdown_list!$AA$21,ISBLANK(M29)), "", LEFT(M29,FIND(":",M29)-1)/RIGHT(M29,LEN(M29)-(FIND(":",M29))))</f>
        <v/>
      </c>
      <c r="KW29" s="406" t="str">
        <f>IF(OR(N29=Dropdown_list!$AA$20,N29=Dropdown_list!$AA$21,ISBLANK(N29)), "", LEFT(N29,FIND(":",N29)-1)/RIGHT(N29,LEN(N29)-(FIND(":",N29))))</f>
        <v/>
      </c>
      <c r="KX29" s="406" t="str">
        <f>IF(OR(O29=Dropdown_list!$AA$20,O29=Dropdown_list!$AA$21,ISBLANK(O29)), "", LEFT(O29,FIND(":",O29)-1)/RIGHT(O29,LEN(O29)-(FIND(":",O29))))</f>
        <v/>
      </c>
      <c r="KY29" s="406" t="str">
        <f>IF(OR(P29=Dropdown_list!$AA$20,P29=Dropdown_list!$AA$21,ISBLANK(P29)), "", LEFT(P29,FIND(":",P29)-1)/RIGHT(P29,LEN(P29)-(FIND(":",P29))))</f>
        <v/>
      </c>
      <c r="KZ29" s="406" t="str">
        <f>IF(OR(Q29=Dropdown_list!$AA$20,Q29=Dropdown_list!$AA$21,ISBLANK(Q29)), "", LEFT(Q29,FIND(":",Q29)-1)/RIGHT(Q29,LEN(Q29)-(FIND(":",Q29))))</f>
        <v/>
      </c>
      <c r="LA29" s="406" t="str">
        <f>IF(OR(R29=Dropdown_list!$AA$20,R29=Dropdown_list!$AA$21,ISBLANK(R29)), "", LEFT(R29,FIND(":",R29)-1)/RIGHT(R29,LEN(R29)-(FIND(":",R29))))</f>
        <v/>
      </c>
      <c r="LB29" s="406" t="str">
        <f>IF(OR(S29=Dropdown_list!$AA$20,S29=Dropdown_list!$AA$21,ISBLANK(S29)), "", LEFT(S29,FIND(":",S29)-1)/RIGHT(S29,LEN(S29)-(FIND(":",S29))))</f>
        <v/>
      </c>
      <c r="LC29" s="406" t="str">
        <f>IF(OR(T29=Dropdown_list!$AA$20,T29=Dropdown_list!$AA$21,ISBLANK(T29)), "", LEFT(T29,FIND(":",T29)-1)/RIGHT(T29,LEN(T29)-(FIND(":",T29))))</f>
        <v/>
      </c>
      <c r="LD29" s="406" t="str">
        <f>IF(OR(U29=Dropdown_list!$AA$20,U29=Dropdown_list!$AA$21,ISBLANK(U29)), "", LEFT(U29,FIND(":",U29)-1)/RIGHT(U29,LEN(U29)-(FIND(":",U29))))</f>
        <v/>
      </c>
      <c r="LE29" s="406" t="str">
        <f>IF(OR(V29=Dropdown_list!$AA$20,V29=Dropdown_list!$AA$21,ISBLANK(V29)), "", LEFT(V29,FIND(":",V29)-1)/RIGHT(V29,LEN(V29)-(FIND(":",V29))))</f>
        <v/>
      </c>
      <c r="LF29" s="406" t="str">
        <f>IF(OR(W29=Dropdown_list!$AA$20,W29=Dropdown_list!$AA$21,ISBLANK(W29)), "", LEFT(W29,FIND(":",W29)-1)/RIGHT(W29,LEN(W29)-(FIND(":",W29))))</f>
        <v/>
      </c>
      <c r="LG29" s="406" t="str">
        <f>IF(OR(X29=Dropdown_list!$AA$20,X29=Dropdown_list!$AA$21,ISBLANK(X29)), "", LEFT(X29,FIND(":",X29)-1)/RIGHT(X29,LEN(X29)-(FIND(":",X29))))</f>
        <v/>
      </c>
      <c r="LH29" s="406" t="str">
        <f>IF(OR(Y29=Dropdown_list!$AA$20,Y29=Dropdown_list!$AA$21,ISBLANK(Y29)), "", LEFT(Y29,FIND(":",Y29)-1)/RIGHT(Y29,LEN(Y29)-(FIND(":",Y29))))</f>
        <v/>
      </c>
      <c r="LI29" s="406" t="str">
        <f>IF(OR(Z29=Dropdown_list!$AA$20,Z29=Dropdown_list!$AA$21,ISBLANK(Z29)), "", LEFT(Z29,FIND(":",Z29)-1)/RIGHT(Z29,LEN(Z29)-(FIND(":",Z29))))</f>
        <v/>
      </c>
      <c r="LJ29" s="406" t="str">
        <f>IF(OR(AA29=Dropdown_list!$AA$20,AA29=Dropdown_list!$AA$21,ISBLANK(AA29)), "", LEFT(AA29,FIND(":",AA29)-1)/RIGHT(AA29,LEN(AA29)-(FIND(":",AA29))))</f>
        <v/>
      </c>
      <c r="LK29" s="406" t="str">
        <f>IF(OR(AB29=Dropdown_list!$AA$20,AB29=Dropdown_list!$AA$21,ISBLANK(AB29)), "", LEFT(AB29,FIND(":",AB29)-1)/RIGHT(AB29,LEN(AB29)-(FIND(":",AB29))))</f>
        <v/>
      </c>
      <c r="LL29" s="406" t="str">
        <f>IF(OR(AC29=Dropdown_list!$AA$20,AC29=Dropdown_list!$AA$21,ISBLANK(AC29)), "", LEFT(AC29,FIND(":",AC29)-1)/RIGHT(AC29,LEN(AC29)-(FIND(":",AC29))))</f>
        <v/>
      </c>
      <c r="LM29" s="406" t="str">
        <f>IF(OR(AD29=Dropdown_list!$AA$20,AD29=Dropdown_list!$AA$21,ISBLANK(AD29)), "", LEFT(AD29,FIND(":",AD29)-1)/RIGHT(AD29,LEN(AD29)-(FIND(":",AD29))))</f>
        <v/>
      </c>
      <c r="LN29" s="406" t="str">
        <f>IF(OR(AE29=Dropdown_list!$AA$20,AE29=Dropdown_list!$AA$21,ISBLANK(AE29)), "", LEFT(AE29,FIND(":",AE29)-1)/RIGHT(AE29,LEN(AE29)-(FIND(":",AE29))))</f>
        <v/>
      </c>
      <c r="LO29" s="406" t="str">
        <f>IF(OR(AF29=Dropdown_list!$AA$20,AF29=Dropdown_list!$AA$21,ISBLANK(AF29)), "", LEFT(AF29,FIND(":",AF29)-1)/RIGHT(AF29,LEN(AF29)-(FIND(":",AF29))))</f>
        <v/>
      </c>
      <c r="LP29" s="406" t="str">
        <f>IF(OR(AG29=Dropdown_list!$AA$20,AG29=Dropdown_list!$AA$21,ISBLANK(AG29)), "", LEFT(AG29,FIND(":",AG29)-1)/RIGHT(AG29,LEN(AG29)-(FIND(":",AG29))))</f>
        <v/>
      </c>
      <c r="LQ29" s="406" t="str">
        <f>IF(OR(AH29=Dropdown_list!$AA$20,AH29=Dropdown_list!$AA$21,ISBLANK(AH29)), "", LEFT(AH29,FIND(":",AH29)-1)/RIGHT(AH29,LEN(AH29)-(FIND(":",AH29))))</f>
        <v/>
      </c>
      <c r="LR29" s="406" t="str">
        <f>IF(OR(AI29=Dropdown_list!$AA$20,AI29=Dropdown_list!$AA$21,ISBLANK(AI29)), "", LEFT(AI29,FIND(":",AI29)-1)/RIGHT(AI29,LEN(AI29)-(FIND(":",AI29))))</f>
        <v/>
      </c>
      <c r="LS29" s="406" t="str">
        <f>IF(OR(AJ29=Dropdown_list!$AA$20,AJ29=Dropdown_list!$AA$21,ISBLANK(AJ29)), "", LEFT(AJ29,FIND(":",AJ29)-1)/RIGHT(AJ29,LEN(AJ29)-(FIND(":",AJ29))))</f>
        <v/>
      </c>
      <c r="LT29" s="406" t="str">
        <f>IF(OR(AK29=Dropdown_list!$AA$20,AK29=Dropdown_list!$AA$21,ISBLANK(AK29)), "", LEFT(AK29,FIND(":",AK29)-1)/RIGHT(AK29,LEN(AK29)-(FIND(":",AK29))))</f>
        <v/>
      </c>
      <c r="LU29" s="406" t="str">
        <f>IF(OR(AL29=Dropdown_list!$AA$20,AL29=Dropdown_list!$AA$21,ISBLANK(AL29)), "", LEFT(AL29,FIND(":",AL29)-1)/RIGHT(AL29,LEN(AL29)-(FIND(":",AL29))))</f>
        <v/>
      </c>
      <c r="LV29" s="406" t="str">
        <f>IF(OR(AM29=Dropdown_list!$AA$20,AM29=Dropdown_list!$AA$21,ISBLANK(AM29)), "", LEFT(AM29,FIND(":",AM29)-1)/RIGHT(AM29,LEN(AM29)-(FIND(":",AM29))))</f>
        <v/>
      </c>
      <c r="LW29" s="406" t="str">
        <f>IF(OR(AN29=Dropdown_list!$AA$20,AN29=Dropdown_list!$AA$21,ISBLANK(AN29)), "", LEFT(AN29,FIND(":",AN29)-1)/RIGHT(AN29,LEN(AN29)-(FIND(":",AN29))))</f>
        <v/>
      </c>
      <c r="LX29" s="406" t="str">
        <f>IF(OR(AO29=Dropdown_list!$AA$20,AO29=Dropdown_list!$AA$21,ISBLANK(AO29)), "", LEFT(AO29,FIND(":",AO29)-1)/RIGHT(AO29,LEN(AO29)-(FIND(":",AO29))))</f>
        <v/>
      </c>
      <c r="LY29" s="406" t="str">
        <f>IF(OR(AP29=Dropdown_list!$AA$20,AP29=Dropdown_list!$AA$21,ISBLANK(AP29)), "", LEFT(AP29,FIND(":",AP29)-1)/RIGHT(AP29,LEN(AP29)-(FIND(":",AP29))))</f>
        <v/>
      </c>
      <c r="LZ29" s="406" t="str">
        <f>IF(OR(AQ29=Dropdown_list!$AA$20,AQ29=Dropdown_list!$AA$21,ISBLANK(AQ29)), "", LEFT(AQ29,FIND(":",AQ29)-1)/RIGHT(AQ29,LEN(AQ29)-(FIND(":",AQ29))))</f>
        <v/>
      </c>
      <c r="MA29" s="406" t="str">
        <f>IF(OR(AR29=Dropdown_list!$AA$20,AR29=Dropdown_list!$AA$21,ISBLANK(AR29)), "", LEFT(AR29,FIND(":",AR29)-1)/RIGHT(AR29,LEN(AR29)-(FIND(":",AR29))))</f>
        <v/>
      </c>
      <c r="MB29" s="406" t="str">
        <f>IF(OR(AS29=Dropdown_list!$AA$20,AS29=Dropdown_list!$AA$21,ISBLANK(AS29)), "", LEFT(AS29,FIND(":",AS29)-1)/RIGHT(AS29,LEN(AS29)-(FIND(":",AS29))))</f>
        <v/>
      </c>
      <c r="MC29" s="406" t="str">
        <f>IF(OR(AT29=Dropdown_list!$AA$20,AT29=Dropdown_list!$AA$21,ISBLANK(AT29)), "", LEFT(AT29,FIND(":",AT29)-1)/RIGHT(AT29,LEN(AT29)-(FIND(":",AT29))))</f>
        <v/>
      </c>
      <c r="MD29" s="406" t="str">
        <f>IF(OR(AU29=Dropdown_list!$AA$20,AU29=Dropdown_list!$AA$21,ISBLANK(AU29)), "", LEFT(AU29,FIND(":",AU29)-1)/RIGHT(AU29,LEN(AU29)-(FIND(":",AU29))))</f>
        <v/>
      </c>
      <c r="ME29" s="406" t="str">
        <f>IF(OR(AV29=Dropdown_list!$AA$20,AV29=Dropdown_list!$AA$21,ISBLANK(AV29)), "", LEFT(AV29,FIND(":",AV29)-1)/RIGHT(AV29,LEN(AV29)-(FIND(":",AV29))))</f>
        <v/>
      </c>
      <c r="MF29" s="406" t="str">
        <f>IF(OR(AW29=Dropdown_list!$AA$20,AW29=Dropdown_list!$AA$21,ISBLANK(AW29)), "", LEFT(AW29,FIND(":",AW29)-1)/RIGHT(AW29,LEN(AW29)-(FIND(":",AW29))))</f>
        <v/>
      </c>
      <c r="MG29" s="406" t="str">
        <f>IF(OR(AX29=Dropdown_list!$AA$20,AX29=Dropdown_list!$AA$21,ISBLANK(AX29)), "", LEFT(AX29,FIND(":",AX29)-1)/RIGHT(AX29,LEN(AX29)-(FIND(":",AX29))))</f>
        <v/>
      </c>
      <c r="MH29" s="406" t="str">
        <f>IF(OR(AY29=Dropdown_list!$AA$20,AY29=Dropdown_list!$AA$21,ISBLANK(AY29)), "", LEFT(AY29,FIND(":",AY29)-1)/RIGHT(AY29,LEN(AY29)-(FIND(":",AY29))))</f>
        <v/>
      </c>
      <c r="MI29" s="406" t="str">
        <f>IF(OR(AZ29=Dropdown_list!$AA$20,AZ29=Dropdown_list!$AA$21,ISBLANK(AZ29)), "", LEFT(AZ29,FIND(":",AZ29)-1)/RIGHT(AZ29,LEN(AZ29)-(FIND(":",AZ29))))</f>
        <v/>
      </c>
      <c r="MJ29" s="407" t="str">
        <f>IF(OR(BA29=Dropdown_list!$AA$20,BA29=Dropdown_list!$AA$21,ISBLANK(BA29)), "", LEFT(BA29,FIND(":",BA29)-1)/RIGHT(BA29,LEN(BA29)-(FIND(":",BA29))))</f>
        <v/>
      </c>
      <c r="ML29" s="414" t="str">
        <f t="shared" si="109"/>
        <v/>
      </c>
      <c r="MM29" s="265" t="str">
        <f t="shared" si="109"/>
        <v/>
      </c>
      <c r="MN29" s="265" t="str">
        <f t="shared" si="109"/>
        <v/>
      </c>
      <c r="MO29" s="265" t="str">
        <f t="shared" si="109"/>
        <v/>
      </c>
      <c r="MP29" s="265" t="str">
        <f t="shared" si="109"/>
        <v/>
      </c>
      <c r="MQ29" s="265" t="str">
        <f t="shared" si="109"/>
        <v/>
      </c>
      <c r="MR29" s="265" t="str">
        <f t="shared" si="109"/>
        <v/>
      </c>
      <c r="MS29" s="265" t="str">
        <f t="shared" si="109"/>
        <v/>
      </c>
      <c r="MT29" s="265" t="str">
        <f t="shared" si="109"/>
        <v/>
      </c>
      <c r="MU29" s="265" t="str">
        <f t="shared" si="109"/>
        <v/>
      </c>
      <c r="MV29" s="265" t="str">
        <f t="shared" si="109"/>
        <v/>
      </c>
      <c r="MW29" s="265" t="str">
        <f t="shared" si="109"/>
        <v/>
      </c>
      <c r="MX29" s="265" t="str">
        <f t="shared" si="109"/>
        <v/>
      </c>
      <c r="MY29" s="265" t="str">
        <f t="shared" si="109"/>
        <v/>
      </c>
      <c r="MZ29" s="265" t="str">
        <f t="shared" si="109"/>
        <v/>
      </c>
      <c r="NA29" s="265" t="str">
        <f t="shared" si="109"/>
        <v/>
      </c>
      <c r="NB29" s="265" t="str">
        <f t="shared" si="112"/>
        <v/>
      </c>
      <c r="NC29" s="265" t="str">
        <f t="shared" si="112"/>
        <v/>
      </c>
      <c r="ND29" s="265" t="str">
        <f t="shared" si="112"/>
        <v/>
      </c>
      <c r="NE29" s="265" t="str">
        <f t="shared" si="112"/>
        <v/>
      </c>
      <c r="NF29" s="265" t="str">
        <f t="shared" si="112"/>
        <v/>
      </c>
      <c r="NG29" s="265" t="str">
        <f t="shared" si="112"/>
        <v/>
      </c>
      <c r="NH29" s="265" t="str">
        <f t="shared" si="112"/>
        <v/>
      </c>
      <c r="NI29" s="265" t="str">
        <f t="shared" si="112"/>
        <v/>
      </c>
      <c r="NJ29" s="265" t="str">
        <f t="shared" si="112"/>
        <v/>
      </c>
      <c r="NK29" s="265" t="str">
        <f t="shared" si="112"/>
        <v/>
      </c>
      <c r="NL29" s="265" t="str">
        <f t="shared" si="112"/>
        <v/>
      </c>
      <c r="NM29" s="265" t="str">
        <f t="shared" si="112"/>
        <v/>
      </c>
      <c r="NN29" s="265" t="str">
        <f t="shared" si="112"/>
        <v/>
      </c>
      <c r="NO29" s="265" t="str">
        <f t="shared" si="112"/>
        <v/>
      </c>
      <c r="NP29" s="265" t="str">
        <f t="shared" si="112"/>
        <v/>
      </c>
      <c r="NQ29" s="265" t="str">
        <f t="shared" si="112"/>
        <v/>
      </c>
      <c r="NR29" s="265" t="str">
        <f t="shared" si="110"/>
        <v/>
      </c>
      <c r="NS29" s="265" t="str">
        <f t="shared" si="110"/>
        <v/>
      </c>
      <c r="NT29" s="265" t="str">
        <f t="shared" si="110"/>
        <v/>
      </c>
      <c r="NU29" s="265" t="str">
        <f t="shared" si="110"/>
        <v/>
      </c>
      <c r="NV29" s="265" t="str">
        <f t="shared" si="110"/>
        <v/>
      </c>
      <c r="NW29" s="265" t="str">
        <f t="shared" si="111"/>
        <v/>
      </c>
      <c r="NX29" s="265" t="str">
        <f t="shared" si="111"/>
        <v/>
      </c>
      <c r="NY29" s="265" t="str">
        <f t="shared" si="111"/>
        <v/>
      </c>
      <c r="NZ29" s="265" t="str">
        <f t="shared" si="111"/>
        <v/>
      </c>
      <c r="OA29" s="265" t="str">
        <f t="shared" si="111"/>
        <v/>
      </c>
      <c r="OB29" s="265" t="str">
        <f t="shared" si="111"/>
        <v/>
      </c>
      <c r="OC29" s="265" t="str">
        <f t="shared" si="111"/>
        <v/>
      </c>
      <c r="OD29" s="265" t="str">
        <f t="shared" si="111"/>
        <v/>
      </c>
      <c r="OE29" s="265" t="str">
        <f t="shared" si="111"/>
        <v/>
      </c>
      <c r="OF29" s="265" t="str">
        <f t="shared" si="111"/>
        <v/>
      </c>
      <c r="OG29" s="415" t="str">
        <f t="shared" si="111"/>
        <v/>
      </c>
    </row>
    <row r="30" spans="1:397" ht="15" customHeight="1" thickBot="1">
      <c r="B30" s="66"/>
      <c r="D30" s="787"/>
      <c r="E30" s="227">
        <f>'Step 1. Enter overall info'!I40</f>
        <v>0</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4"/>
      <c r="BC30" s="668"/>
      <c r="BD30" s="61"/>
      <c r="BE30" s="61"/>
      <c r="BF30" s="88"/>
      <c r="BG30" s="232"/>
      <c r="BH30" s="61"/>
      <c r="BI30" s="61"/>
      <c r="BJ30" s="4"/>
      <c r="BL30" s="84" t="str">
        <f t="shared" si="8"/>
        <v/>
      </c>
      <c r="BM30" s="260">
        <f t="shared" si="9"/>
        <v>0</v>
      </c>
      <c r="BN30" s="536">
        <f t="shared" si="10"/>
        <v>0</v>
      </c>
      <c r="BO30" s="537" t="str">
        <f t="shared" si="75"/>
        <v/>
      </c>
      <c r="BP30" s="671">
        <f t="shared" si="11"/>
        <v>0</v>
      </c>
      <c r="BQ30" s="538">
        <f t="shared" si="12"/>
        <v>0</v>
      </c>
      <c r="BR30" s="538">
        <f t="shared" si="13"/>
        <v>0</v>
      </c>
      <c r="BS30" s="539">
        <f t="shared" si="76"/>
        <v>0</v>
      </c>
      <c r="BT30" s="263" t="str">
        <f t="shared" si="14"/>
        <v/>
      </c>
      <c r="BU30" s="263" t="str">
        <f>IF(BQ30=1, IF(ISBLANK(#REF!),message_complete,""),"")</f>
        <v/>
      </c>
      <c r="BV30" s="263" t="str">
        <f t="shared" si="15"/>
        <v/>
      </c>
      <c r="BW30" s="263" t="str">
        <f t="shared" si="16"/>
        <v/>
      </c>
      <c r="BX30" s="261"/>
      <c r="BY30" s="330" t="str">
        <f t="shared" si="17"/>
        <v/>
      </c>
      <c r="BZ30" s="278" t="str">
        <f t="shared" si="18"/>
        <v/>
      </c>
      <c r="CA30" s="278" t="str">
        <f t="shared" si="19"/>
        <v/>
      </c>
      <c r="CB30" s="278" t="str">
        <f t="shared" si="20"/>
        <v/>
      </c>
      <c r="CC30" s="278" t="str">
        <f t="shared" si="21"/>
        <v/>
      </c>
      <c r="CD30" s="278" t="str">
        <f t="shared" si="22"/>
        <v/>
      </c>
      <c r="CE30" s="278" t="str">
        <f t="shared" si="23"/>
        <v/>
      </c>
      <c r="CF30" s="278" t="str">
        <f t="shared" si="24"/>
        <v/>
      </c>
      <c r="CG30" s="278" t="str">
        <f t="shared" si="25"/>
        <v/>
      </c>
      <c r="CH30" s="278" t="str">
        <f t="shared" si="26"/>
        <v/>
      </c>
      <c r="CI30" s="278" t="str">
        <f t="shared" si="27"/>
        <v/>
      </c>
      <c r="CJ30" s="331" t="str">
        <f t="shared" si="28"/>
        <v/>
      </c>
      <c r="CL30" s="423" t="str">
        <f t="shared" si="77"/>
        <v/>
      </c>
      <c r="CM30" s="419" t="str">
        <f t="shared" si="78"/>
        <v/>
      </c>
      <c r="CN30" s="419" t="str">
        <f t="shared" si="79"/>
        <v/>
      </c>
      <c r="CO30" s="419" t="str">
        <f t="shared" si="80"/>
        <v/>
      </c>
      <c r="CP30" s="419" t="str">
        <f t="shared" si="81"/>
        <v/>
      </c>
      <c r="CQ30" s="424" t="str">
        <f t="shared" si="82"/>
        <v/>
      </c>
      <c r="CR30" s="121" t="str">
        <f t="shared" si="29"/>
        <v/>
      </c>
      <c r="CS30" s="285" t="str">
        <f t="shared" si="30"/>
        <v/>
      </c>
      <c r="CT30" s="286" t="str">
        <f t="shared" si="31"/>
        <v/>
      </c>
      <c r="CU30" s="286" t="str">
        <f t="shared" si="32"/>
        <v/>
      </c>
      <c r="CV30" s="286" t="str">
        <f t="shared" si="33"/>
        <v/>
      </c>
      <c r="CW30" s="286" t="str">
        <f t="shared" si="34"/>
        <v/>
      </c>
      <c r="CX30" s="287" t="str">
        <f t="shared" si="35"/>
        <v/>
      </c>
      <c r="CY30" s="263">
        <f t="shared" si="83"/>
        <v>0</v>
      </c>
      <c r="CZ30" s="263"/>
      <c r="DA30" s="293">
        <f t="shared" si="36"/>
        <v>0</v>
      </c>
      <c r="DB30" s="294">
        <f t="shared" si="36"/>
        <v>0</v>
      </c>
      <c r="DC30" s="294">
        <f t="shared" si="36"/>
        <v>0</v>
      </c>
      <c r="DD30" s="294">
        <f t="shared" si="36"/>
        <v>0</v>
      </c>
      <c r="DE30" s="294">
        <f t="shared" si="36"/>
        <v>0</v>
      </c>
      <c r="DF30" s="294">
        <f t="shared" si="36"/>
        <v>0</v>
      </c>
      <c r="DG30" s="294">
        <f t="shared" si="36"/>
        <v>0</v>
      </c>
      <c r="DH30" s="294">
        <f t="shared" si="36"/>
        <v>0</v>
      </c>
      <c r="DI30" s="294">
        <f t="shared" si="36"/>
        <v>0</v>
      </c>
      <c r="DJ30" s="294">
        <f t="shared" si="36"/>
        <v>0</v>
      </c>
      <c r="DK30" s="294">
        <f t="shared" si="37"/>
        <v>0</v>
      </c>
      <c r="DL30" s="294">
        <f t="shared" si="37"/>
        <v>0</v>
      </c>
      <c r="DM30" s="294">
        <f t="shared" si="37"/>
        <v>0</v>
      </c>
      <c r="DN30" s="294">
        <f t="shared" si="37"/>
        <v>0</v>
      </c>
      <c r="DO30" s="294">
        <f t="shared" si="37"/>
        <v>0</v>
      </c>
      <c r="DP30" s="294">
        <f t="shared" si="37"/>
        <v>0</v>
      </c>
      <c r="DQ30" s="294">
        <f t="shared" si="37"/>
        <v>0</v>
      </c>
      <c r="DR30" s="294">
        <f t="shared" si="37"/>
        <v>0</v>
      </c>
      <c r="DS30" s="294">
        <f t="shared" si="37"/>
        <v>0</v>
      </c>
      <c r="DT30" s="294">
        <f t="shared" si="37"/>
        <v>0</v>
      </c>
      <c r="DU30" s="295">
        <f t="shared" si="37"/>
        <v>0</v>
      </c>
      <c r="DV30" s="293">
        <f t="shared" si="38"/>
        <v>0</v>
      </c>
      <c r="DW30" s="294">
        <f t="shared" si="38"/>
        <v>0</v>
      </c>
      <c r="DX30" s="294">
        <f t="shared" si="38"/>
        <v>0</v>
      </c>
      <c r="DY30" s="294">
        <f t="shared" si="38"/>
        <v>0</v>
      </c>
      <c r="DZ30" s="294">
        <f t="shared" si="38"/>
        <v>0</v>
      </c>
      <c r="EA30" s="294">
        <f t="shared" si="38"/>
        <v>0</v>
      </c>
      <c r="EB30" s="294">
        <f t="shared" si="38"/>
        <v>0</v>
      </c>
      <c r="EC30" s="294">
        <f t="shared" si="38"/>
        <v>0</v>
      </c>
      <c r="ED30" s="294">
        <f t="shared" si="38"/>
        <v>0</v>
      </c>
      <c r="EE30" s="294">
        <f t="shared" si="38"/>
        <v>0</v>
      </c>
      <c r="EF30" s="294">
        <f t="shared" si="39"/>
        <v>0</v>
      </c>
      <c r="EG30" s="294">
        <f t="shared" si="39"/>
        <v>0</v>
      </c>
      <c r="EH30" s="294">
        <f t="shared" si="39"/>
        <v>0</v>
      </c>
      <c r="EI30" s="294">
        <f t="shared" si="39"/>
        <v>0</v>
      </c>
      <c r="EJ30" s="294">
        <f t="shared" si="39"/>
        <v>0</v>
      </c>
      <c r="EK30" s="294">
        <f t="shared" si="39"/>
        <v>0</v>
      </c>
      <c r="EL30" s="294">
        <f t="shared" si="39"/>
        <v>0</v>
      </c>
      <c r="EM30" s="294">
        <f t="shared" si="39"/>
        <v>0</v>
      </c>
      <c r="EN30" s="294">
        <f t="shared" si="39"/>
        <v>0</v>
      </c>
      <c r="EO30" s="294">
        <f t="shared" si="39"/>
        <v>0</v>
      </c>
      <c r="EP30" s="294">
        <f t="shared" si="39"/>
        <v>0</v>
      </c>
      <c r="EQ30" s="416">
        <f t="shared" si="40"/>
        <v>0</v>
      </c>
      <c r="ER30" s="417">
        <f t="shared" si="40"/>
        <v>0</v>
      </c>
      <c r="ES30" s="417">
        <f t="shared" si="40"/>
        <v>0</v>
      </c>
      <c r="ET30" s="417">
        <f t="shared" si="40"/>
        <v>0</v>
      </c>
      <c r="EU30" s="417">
        <f t="shared" si="40"/>
        <v>0</v>
      </c>
      <c r="EV30" s="417">
        <f t="shared" si="40"/>
        <v>0</v>
      </c>
      <c r="EW30" s="417">
        <f t="shared" si="40"/>
        <v>0</v>
      </c>
      <c r="EX30" s="417">
        <f t="shared" si="40"/>
        <v>0</v>
      </c>
      <c r="EY30" s="417">
        <f t="shared" si="40"/>
        <v>0</v>
      </c>
      <c r="EZ30" s="417">
        <f t="shared" si="40"/>
        <v>0</v>
      </c>
      <c r="FA30" s="417">
        <f t="shared" si="41"/>
        <v>0</v>
      </c>
      <c r="FB30" s="417">
        <f t="shared" si="41"/>
        <v>0</v>
      </c>
      <c r="FC30" s="417">
        <f t="shared" si="41"/>
        <v>0</v>
      </c>
      <c r="FD30" s="417">
        <f t="shared" si="41"/>
        <v>0</v>
      </c>
      <c r="FE30" s="417">
        <f t="shared" si="41"/>
        <v>0</v>
      </c>
      <c r="FF30" s="417">
        <f t="shared" si="41"/>
        <v>0</v>
      </c>
      <c r="FG30" s="417">
        <f t="shared" si="41"/>
        <v>0</v>
      </c>
      <c r="FH30" s="417">
        <f t="shared" si="41"/>
        <v>0</v>
      </c>
      <c r="FI30" s="417">
        <f t="shared" si="41"/>
        <v>0</v>
      </c>
      <c r="FJ30" s="417">
        <f t="shared" si="41"/>
        <v>0</v>
      </c>
      <c r="FK30" s="418">
        <f t="shared" si="41"/>
        <v>0</v>
      </c>
      <c r="FL30" s="294">
        <f t="shared" si="42"/>
        <v>0</v>
      </c>
      <c r="FM30" s="294">
        <f t="shared" si="42"/>
        <v>0</v>
      </c>
      <c r="FN30" s="294">
        <f t="shared" si="42"/>
        <v>0</v>
      </c>
      <c r="FO30" s="294">
        <f t="shared" si="42"/>
        <v>0</v>
      </c>
      <c r="FP30" s="294">
        <f t="shared" si="42"/>
        <v>0</v>
      </c>
      <c r="FQ30" s="294">
        <f t="shared" si="42"/>
        <v>0</v>
      </c>
      <c r="FR30" s="294">
        <f t="shared" si="42"/>
        <v>0</v>
      </c>
      <c r="FS30" s="294">
        <f t="shared" si="42"/>
        <v>0</v>
      </c>
      <c r="FT30" s="294">
        <f t="shared" si="42"/>
        <v>0</v>
      </c>
      <c r="FU30" s="294">
        <f t="shared" si="42"/>
        <v>0</v>
      </c>
      <c r="FV30" s="294">
        <f t="shared" si="43"/>
        <v>0</v>
      </c>
      <c r="FW30" s="294">
        <f t="shared" si="43"/>
        <v>0</v>
      </c>
      <c r="FX30" s="294">
        <f t="shared" si="43"/>
        <v>0</v>
      </c>
      <c r="FY30" s="294">
        <f t="shared" si="43"/>
        <v>0</v>
      </c>
      <c r="FZ30" s="294">
        <f t="shared" si="43"/>
        <v>0</v>
      </c>
      <c r="GA30" s="294">
        <f t="shared" si="43"/>
        <v>0</v>
      </c>
      <c r="GB30" s="294">
        <f t="shared" si="43"/>
        <v>0</v>
      </c>
      <c r="GC30" s="294">
        <f t="shared" si="43"/>
        <v>0</v>
      </c>
      <c r="GD30" s="294">
        <f t="shared" si="43"/>
        <v>0</v>
      </c>
      <c r="GE30" s="294">
        <f t="shared" si="43"/>
        <v>0</v>
      </c>
      <c r="GF30" s="294">
        <f t="shared" si="43"/>
        <v>0</v>
      </c>
      <c r="GG30" s="348">
        <f t="shared" si="84"/>
        <v>0</v>
      </c>
      <c r="GH30" s="349">
        <f t="shared" si="44"/>
        <v>0</v>
      </c>
      <c r="GI30" s="349">
        <f t="shared" si="44"/>
        <v>0</v>
      </c>
      <c r="GJ30" s="349">
        <f t="shared" si="44"/>
        <v>0</v>
      </c>
      <c r="GK30" s="349">
        <f t="shared" si="44"/>
        <v>0</v>
      </c>
      <c r="GL30" s="349">
        <f t="shared" si="44"/>
        <v>0</v>
      </c>
      <c r="GM30" s="349">
        <f t="shared" si="44"/>
        <v>0</v>
      </c>
      <c r="GN30" s="349">
        <f t="shared" si="44"/>
        <v>0</v>
      </c>
      <c r="GO30" s="349">
        <f t="shared" si="44"/>
        <v>0</v>
      </c>
      <c r="GP30" s="349">
        <f t="shared" si="44"/>
        <v>0</v>
      </c>
      <c r="GQ30" s="349">
        <f t="shared" si="44"/>
        <v>0</v>
      </c>
      <c r="GR30" s="349">
        <f t="shared" si="44"/>
        <v>0</v>
      </c>
      <c r="GS30" s="349">
        <f t="shared" si="44"/>
        <v>0</v>
      </c>
      <c r="GT30" s="349">
        <f t="shared" si="44"/>
        <v>0</v>
      </c>
      <c r="GU30" s="349">
        <f t="shared" si="44"/>
        <v>0</v>
      </c>
      <c r="GV30" s="349">
        <f t="shared" si="44"/>
        <v>0</v>
      </c>
      <c r="GW30" s="349">
        <f t="shared" si="44"/>
        <v>0</v>
      </c>
      <c r="GX30" s="349">
        <f t="shared" si="44"/>
        <v>0</v>
      </c>
      <c r="GY30" s="349">
        <f t="shared" si="44"/>
        <v>0</v>
      </c>
      <c r="GZ30" s="349">
        <f t="shared" si="44"/>
        <v>0</v>
      </c>
      <c r="HA30" s="349">
        <f t="shared" si="44"/>
        <v>0</v>
      </c>
      <c r="HB30" s="339">
        <f t="shared" si="45"/>
        <v>0</v>
      </c>
      <c r="HC30" s="340">
        <f t="shared" si="85"/>
        <v>0</v>
      </c>
      <c r="HD30" s="340">
        <f t="shared" si="86"/>
        <v>0</v>
      </c>
      <c r="HE30" s="340">
        <f t="shared" si="87"/>
        <v>0</v>
      </c>
      <c r="HF30" s="340">
        <f t="shared" si="88"/>
        <v>0</v>
      </c>
      <c r="HG30" s="340">
        <f t="shared" si="89"/>
        <v>0</v>
      </c>
      <c r="HH30" s="340">
        <f t="shared" si="90"/>
        <v>0</v>
      </c>
      <c r="HI30" s="340">
        <f t="shared" si="91"/>
        <v>0</v>
      </c>
      <c r="HJ30" s="340">
        <f t="shared" si="92"/>
        <v>0</v>
      </c>
      <c r="HK30" s="340">
        <f t="shared" si="93"/>
        <v>0</v>
      </c>
      <c r="HL30" s="340">
        <f t="shared" si="94"/>
        <v>0</v>
      </c>
      <c r="HM30" s="340">
        <f t="shared" si="95"/>
        <v>0</v>
      </c>
      <c r="HN30" s="340">
        <f t="shared" si="96"/>
        <v>0</v>
      </c>
      <c r="HO30" s="340">
        <f t="shared" si="97"/>
        <v>0</v>
      </c>
      <c r="HP30" s="340">
        <f t="shared" si="98"/>
        <v>0</v>
      </c>
      <c r="HQ30" s="340">
        <f t="shared" si="99"/>
        <v>0</v>
      </c>
      <c r="HR30" s="340">
        <f t="shared" si="100"/>
        <v>0</v>
      </c>
      <c r="HS30" s="340">
        <f t="shared" si="101"/>
        <v>0</v>
      </c>
      <c r="HT30" s="340">
        <f t="shared" si="102"/>
        <v>0</v>
      </c>
      <c r="HU30" s="340">
        <f t="shared" si="103"/>
        <v>0</v>
      </c>
      <c r="HV30" s="341">
        <f t="shared" si="104"/>
        <v>0</v>
      </c>
      <c r="HW30" s="286" t="str">
        <f t="shared" si="47"/>
        <v/>
      </c>
      <c r="HX30" s="286" t="str">
        <f t="shared" si="48"/>
        <v/>
      </c>
      <c r="HY30" s="286" t="str">
        <f t="shared" si="49"/>
        <v/>
      </c>
      <c r="HZ30" s="286" t="str">
        <f t="shared" si="50"/>
        <v/>
      </c>
      <c r="IA30" s="286" t="str">
        <f t="shared" si="51"/>
        <v/>
      </c>
      <c r="IB30" s="286" t="str">
        <f t="shared" si="52"/>
        <v/>
      </c>
      <c r="IC30" s="286" t="str">
        <f t="shared" si="53"/>
        <v/>
      </c>
      <c r="ID30" s="286" t="str">
        <f t="shared" si="54"/>
        <v/>
      </c>
      <c r="IE30" s="286" t="str">
        <f t="shared" si="55"/>
        <v/>
      </c>
      <c r="IF30" s="286" t="str">
        <f t="shared" si="56"/>
        <v/>
      </c>
      <c r="IG30" s="286" t="str">
        <f t="shared" si="57"/>
        <v/>
      </c>
      <c r="IH30" s="286" t="str">
        <f t="shared" si="58"/>
        <v/>
      </c>
      <c r="II30" s="286" t="str">
        <f t="shared" si="59"/>
        <v/>
      </c>
      <c r="IJ30" s="286" t="str">
        <f t="shared" si="60"/>
        <v/>
      </c>
      <c r="IK30" s="286" t="str">
        <f t="shared" si="61"/>
        <v/>
      </c>
      <c r="IL30" s="286" t="str">
        <f t="shared" si="62"/>
        <v/>
      </c>
      <c r="IM30" s="286" t="str">
        <f t="shared" si="63"/>
        <v/>
      </c>
      <c r="IN30" s="286" t="str">
        <f t="shared" si="64"/>
        <v/>
      </c>
      <c r="IO30" s="286" t="str">
        <f t="shared" si="65"/>
        <v/>
      </c>
      <c r="IP30" s="286" t="str">
        <f t="shared" si="66"/>
        <v/>
      </c>
      <c r="IQ30" s="287" t="str">
        <f t="shared" si="67"/>
        <v/>
      </c>
      <c r="IR30" s="265">
        <f t="shared" si="105"/>
        <v>0</v>
      </c>
      <c r="IS30" s="266">
        <f t="shared" si="68"/>
        <v>48</v>
      </c>
      <c r="IT30" s="266">
        <f t="shared" si="106"/>
        <v>0</v>
      </c>
      <c r="IU30" s="266">
        <f t="shared" si="69"/>
        <v>0</v>
      </c>
      <c r="IV30" s="304">
        <f t="shared" si="70"/>
        <v>0</v>
      </c>
      <c r="IW30" s="305">
        <f t="shared" si="70"/>
        <v>0</v>
      </c>
      <c r="IX30" s="305">
        <f t="shared" si="70"/>
        <v>0</v>
      </c>
      <c r="IY30" s="305">
        <f t="shared" si="70"/>
        <v>0</v>
      </c>
      <c r="IZ30" s="305">
        <f t="shared" si="70"/>
        <v>0</v>
      </c>
      <c r="JA30" s="305">
        <f t="shared" si="70"/>
        <v>0</v>
      </c>
      <c r="JB30" s="305">
        <f t="shared" si="70"/>
        <v>0</v>
      </c>
      <c r="JC30" s="305">
        <f t="shared" si="70"/>
        <v>0</v>
      </c>
      <c r="JD30" s="305">
        <f t="shared" si="70"/>
        <v>0</v>
      </c>
      <c r="JE30" s="305">
        <f t="shared" si="70"/>
        <v>0</v>
      </c>
      <c r="JF30" s="305">
        <f t="shared" si="71"/>
        <v>0</v>
      </c>
      <c r="JG30" s="305">
        <f t="shared" si="71"/>
        <v>0</v>
      </c>
      <c r="JH30" s="305">
        <f t="shared" si="71"/>
        <v>0</v>
      </c>
      <c r="JI30" s="305">
        <f t="shared" si="71"/>
        <v>0</v>
      </c>
      <c r="JJ30" s="305">
        <f t="shared" si="71"/>
        <v>0</v>
      </c>
      <c r="JK30" s="305">
        <f t="shared" si="71"/>
        <v>0</v>
      </c>
      <c r="JL30" s="305">
        <f t="shared" si="71"/>
        <v>0</v>
      </c>
      <c r="JM30" s="305">
        <f t="shared" si="71"/>
        <v>0</v>
      </c>
      <c r="JN30" s="305">
        <f t="shared" si="71"/>
        <v>0</v>
      </c>
      <c r="JO30" s="305">
        <f t="shared" si="71"/>
        <v>0</v>
      </c>
      <c r="JP30" s="305">
        <f t="shared" si="71"/>
        <v>0</v>
      </c>
      <c r="JQ30" s="293">
        <f t="shared" si="72"/>
        <v>0</v>
      </c>
      <c r="JR30" s="294">
        <f t="shared" si="72"/>
        <v>0</v>
      </c>
      <c r="JS30" s="294">
        <f t="shared" si="72"/>
        <v>0</v>
      </c>
      <c r="JT30" s="294">
        <f t="shared" si="72"/>
        <v>0</v>
      </c>
      <c r="JU30" s="294">
        <f t="shared" si="72"/>
        <v>0</v>
      </c>
      <c r="JV30" s="294">
        <f t="shared" si="72"/>
        <v>0</v>
      </c>
      <c r="JW30" s="294">
        <f t="shared" si="72"/>
        <v>0</v>
      </c>
      <c r="JX30" s="294">
        <f t="shared" si="72"/>
        <v>0</v>
      </c>
      <c r="JY30" s="294">
        <f t="shared" si="72"/>
        <v>0</v>
      </c>
      <c r="JZ30" s="294">
        <f t="shared" si="72"/>
        <v>0</v>
      </c>
      <c r="KA30" s="294">
        <f t="shared" si="73"/>
        <v>0</v>
      </c>
      <c r="KB30" s="294">
        <f t="shared" si="73"/>
        <v>0</v>
      </c>
      <c r="KC30" s="294">
        <f t="shared" si="73"/>
        <v>0</v>
      </c>
      <c r="KD30" s="294">
        <f t="shared" si="73"/>
        <v>0</v>
      </c>
      <c r="KE30" s="294">
        <f t="shared" si="73"/>
        <v>0</v>
      </c>
      <c r="KF30" s="294">
        <f t="shared" si="73"/>
        <v>0</v>
      </c>
      <c r="KG30" s="294">
        <f t="shared" si="73"/>
        <v>0</v>
      </c>
      <c r="KH30" s="294">
        <f t="shared" si="73"/>
        <v>0</v>
      </c>
      <c r="KI30" s="294">
        <f t="shared" si="73"/>
        <v>0</v>
      </c>
      <c r="KJ30" s="294">
        <f t="shared" si="73"/>
        <v>0</v>
      </c>
      <c r="KK30" s="295">
        <f t="shared" si="73"/>
        <v>0</v>
      </c>
      <c r="KL30" s="279">
        <f t="shared" si="107"/>
        <v>48</v>
      </c>
      <c r="KN30" s="262" t="str">
        <f t="shared" si="108"/>
        <v>Mon</v>
      </c>
      <c r="KO30" s="408" t="str">
        <f>IF(OR(F30=Dropdown_list!$AA$20,F30=Dropdown_list!$AA$21,ISBLANK(F30)), "", LEFT(F30,FIND(":",F30)-1)/RIGHT(F30,LEN(F30)-(FIND(":",F30))))</f>
        <v/>
      </c>
      <c r="KP30" s="409" t="str">
        <f>IF(OR(G30=Dropdown_list!$AA$20,G30=Dropdown_list!$AA$21,ISBLANK(G30)), "", LEFT(G30,FIND(":",G30)-1)/RIGHT(G30,LEN(G30)-(FIND(":",G30))))</f>
        <v/>
      </c>
      <c r="KQ30" s="409" t="str">
        <f>IF(OR(H30=Dropdown_list!$AA$20,H30=Dropdown_list!$AA$21,ISBLANK(H30)), "", LEFT(H30,FIND(":",H30)-1)/RIGHT(H30,LEN(H30)-(FIND(":",H30))))</f>
        <v/>
      </c>
      <c r="KR30" s="409" t="str">
        <f>IF(OR(I30=Dropdown_list!$AA$20,I30=Dropdown_list!$AA$21,ISBLANK(I30)), "", LEFT(I30,FIND(":",I30)-1)/RIGHT(I30,LEN(I30)-(FIND(":",I30))))</f>
        <v/>
      </c>
      <c r="KS30" s="409" t="str">
        <f>IF(OR(J30=Dropdown_list!$AA$20,J30=Dropdown_list!$AA$21,ISBLANK(J30)), "", LEFT(J30,FIND(":",J30)-1)/RIGHT(J30,LEN(J30)-(FIND(":",J30))))</f>
        <v/>
      </c>
      <c r="KT30" s="409" t="str">
        <f>IF(OR(K30=Dropdown_list!$AA$20,K30=Dropdown_list!$AA$21,ISBLANK(K30)), "", LEFT(K30,FIND(":",K30)-1)/RIGHT(K30,LEN(K30)-(FIND(":",K30))))</f>
        <v/>
      </c>
      <c r="KU30" s="409" t="str">
        <f>IF(OR(L30=Dropdown_list!$AA$20,L30=Dropdown_list!$AA$21,ISBLANK(L30)), "", LEFT(L30,FIND(":",L30)-1)/RIGHT(L30,LEN(L30)-(FIND(":",L30))))</f>
        <v/>
      </c>
      <c r="KV30" s="409" t="str">
        <f>IF(OR(M30=Dropdown_list!$AA$20,M30=Dropdown_list!$AA$21,ISBLANK(M30)), "", LEFT(M30,FIND(":",M30)-1)/RIGHT(M30,LEN(M30)-(FIND(":",M30))))</f>
        <v/>
      </c>
      <c r="KW30" s="409" t="str">
        <f>IF(OR(N30=Dropdown_list!$AA$20,N30=Dropdown_list!$AA$21,ISBLANK(N30)), "", LEFT(N30,FIND(":",N30)-1)/RIGHT(N30,LEN(N30)-(FIND(":",N30))))</f>
        <v/>
      </c>
      <c r="KX30" s="409" t="str">
        <f>IF(OR(O30=Dropdown_list!$AA$20,O30=Dropdown_list!$AA$21,ISBLANK(O30)), "", LEFT(O30,FIND(":",O30)-1)/RIGHT(O30,LEN(O30)-(FIND(":",O30))))</f>
        <v/>
      </c>
      <c r="KY30" s="409" t="str">
        <f>IF(OR(P30=Dropdown_list!$AA$20,P30=Dropdown_list!$AA$21,ISBLANK(P30)), "", LEFT(P30,FIND(":",P30)-1)/RIGHT(P30,LEN(P30)-(FIND(":",P30))))</f>
        <v/>
      </c>
      <c r="KZ30" s="409" t="str">
        <f>IF(OR(Q30=Dropdown_list!$AA$20,Q30=Dropdown_list!$AA$21,ISBLANK(Q30)), "", LEFT(Q30,FIND(":",Q30)-1)/RIGHT(Q30,LEN(Q30)-(FIND(":",Q30))))</f>
        <v/>
      </c>
      <c r="LA30" s="409" t="str">
        <f>IF(OR(R30=Dropdown_list!$AA$20,R30=Dropdown_list!$AA$21,ISBLANK(R30)), "", LEFT(R30,FIND(":",R30)-1)/RIGHT(R30,LEN(R30)-(FIND(":",R30))))</f>
        <v/>
      </c>
      <c r="LB30" s="409" t="str">
        <f>IF(OR(S30=Dropdown_list!$AA$20,S30=Dropdown_list!$AA$21,ISBLANK(S30)), "", LEFT(S30,FIND(":",S30)-1)/RIGHT(S30,LEN(S30)-(FIND(":",S30))))</f>
        <v/>
      </c>
      <c r="LC30" s="409" t="str">
        <f>IF(OR(T30=Dropdown_list!$AA$20,T30=Dropdown_list!$AA$21,ISBLANK(T30)), "", LEFT(T30,FIND(":",T30)-1)/RIGHT(T30,LEN(T30)-(FIND(":",T30))))</f>
        <v/>
      </c>
      <c r="LD30" s="409" t="str">
        <f>IF(OR(U30=Dropdown_list!$AA$20,U30=Dropdown_list!$AA$21,ISBLANK(U30)), "", LEFT(U30,FIND(":",U30)-1)/RIGHT(U30,LEN(U30)-(FIND(":",U30))))</f>
        <v/>
      </c>
      <c r="LE30" s="409" t="str">
        <f>IF(OR(V30=Dropdown_list!$AA$20,V30=Dropdown_list!$AA$21,ISBLANK(V30)), "", LEFT(V30,FIND(":",V30)-1)/RIGHT(V30,LEN(V30)-(FIND(":",V30))))</f>
        <v/>
      </c>
      <c r="LF30" s="409" t="str">
        <f>IF(OR(W30=Dropdown_list!$AA$20,W30=Dropdown_list!$AA$21,ISBLANK(W30)), "", LEFT(W30,FIND(":",W30)-1)/RIGHT(W30,LEN(W30)-(FIND(":",W30))))</f>
        <v/>
      </c>
      <c r="LG30" s="409" t="str">
        <f>IF(OR(X30=Dropdown_list!$AA$20,X30=Dropdown_list!$AA$21,ISBLANK(X30)), "", LEFT(X30,FIND(":",X30)-1)/RIGHT(X30,LEN(X30)-(FIND(":",X30))))</f>
        <v/>
      </c>
      <c r="LH30" s="409" t="str">
        <f>IF(OR(Y30=Dropdown_list!$AA$20,Y30=Dropdown_list!$AA$21,ISBLANK(Y30)), "", LEFT(Y30,FIND(":",Y30)-1)/RIGHT(Y30,LEN(Y30)-(FIND(":",Y30))))</f>
        <v/>
      </c>
      <c r="LI30" s="409" t="str">
        <f>IF(OR(Z30=Dropdown_list!$AA$20,Z30=Dropdown_list!$AA$21,ISBLANK(Z30)), "", LEFT(Z30,FIND(":",Z30)-1)/RIGHT(Z30,LEN(Z30)-(FIND(":",Z30))))</f>
        <v/>
      </c>
      <c r="LJ30" s="409" t="str">
        <f>IF(OR(AA30=Dropdown_list!$AA$20,AA30=Dropdown_list!$AA$21,ISBLANK(AA30)), "", LEFT(AA30,FIND(":",AA30)-1)/RIGHT(AA30,LEN(AA30)-(FIND(":",AA30))))</f>
        <v/>
      </c>
      <c r="LK30" s="409" t="str">
        <f>IF(OR(AB30=Dropdown_list!$AA$20,AB30=Dropdown_list!$AA$21,ISBLANK(AB30)), "", LEFT(AB30,FIND(":",AB30)-1)/RIGHT(AB30,LEN(AB30)-(FIND(":",AB30))))</f>
        <v/>
      </c>
      <c r="LL30" s="409" t="str">
        <f>IF(OR(AC30=Dropdown_list!$AA$20,AC30=Dropdown_list!$AA$21,ISBLANK(AC30)), "", LEFT(AC30,FIND(":",AC30)-1)/RIGHT(AC30,LEN(AC30)-(FIND(":",AC30))))</f>
        <v/>
      </c>
      <c r="LM30" s="409" t="str">
        <f>IF(OR(AD30=Dropdown_list!$AA$20,AD30=Dropdown_list!$AA$21,ISBLANK(AD30)), "", LEFT(AD30,FIND(":",AD30)-1)/RIGHT(AD30,LEN(AD30)-(FIND(":",AD30))))</f>
        <v/>
      </c>
      <c r="LN30" s="409" t="str">
        <f>IF(OR(AE30=Dropdown_list!$AA$20,AE30=Dropdown_list!$AA$21,ISBLANK(AE30)), "", LEFT(AE30,FIND(":",AE30)-1)/RIGHT(AE30,LEN(AE30)-(FIND(":",AE30))))</f>
        <v/>
      </c>
      <c r="LO30" s="409" t="str">
        <f>IF(OR(AF30=Dropdown_list!$AA$20,AF30=Dropdown_list!$AA$21,ISBLANK(AF30)), "", LEFT(AF30,FIND(":",AF30)-1)/RIGHT(AF30,LEN(AF30)-(FIND(":",AF30))))</f>
        <v/>
      </c>
      <c r="LP30" s="409" t="str">
        <f>IF(OR(AG30=Dropdown_list!$AA$20,AG30=Dropdown_list!$AA$21,ISBLANK(AG30)), "", LEFT(AG30,FIND(":",AG30)-1)/RIGHT(AG30,LEN(AG30)-(FIND(":",AG30))))</f>
        <v/>
      </c>
      <c r="LQ30" s="409" t="str">
        <f>IF(OR(AH30=Dropdown_list!$AA$20,AH30=Dropdown_list!$AA$21,ISBLANK(AH30)), "", LEFT(AH30,FIND(":",AH30)-1)/RIGHT(AH30,LEN(AH30)-(FIND(":",AH30))))</f>
        <v/>
      </c>
      <c r="LR30" s="409" t="str">
        <f>IF(OR(AI30=Dropdown_list!$AA$20,AI30=Dropdown_list!$AA$21,ISBLANK(AI30)), "", LEFT(AI30,FIND(":",AI30)-1)/RIGHT(AI30,LEN(AI30)-(FIND(":",AI30))))</f>
        <v/>
      </c>
      <c r="LS30" s="409" t="str">
        <f>IF(OR(AJ30=Dropdown_list!$AA$20,AJ30=Dropdown_list!$AA$21,ISBLANK(AJ30)), "", LEFT(AJ30,FIND(":",AJ30)-1)/RIGHT(AJ30,LEN(AJ30)-(FIND(":",AJ30))))</f>
        <v/>
      </c>
      <c r="LT30" s="409" t="str">
        <f>IF(OR(AK30=Dropdown_list!$AA$20,AK30=Dropdown_list!$AA$21,ISBLANK(AK30)), "", LEFT(AK30,FIND(":",AK30)-1)/RIGHT(AK30,LEN(AK30)-(FIND(":",AK30))))</f>
        <v/>
      </c>
      <c r="LU30" s="409" t="str">
        <f>IF(OR(AL30=Dropdown_list!$AA$20,AL30=Dropdown_list!$AA$21,ISBLANK(AL30)), "", LEFT(AL30,FIND(":",AL30)-1)/RIGHT(AL30,LEN(AL30)-(FIND(":",AL30))))</f>
        <v/>
      </c>
      <c r="LV30" s="409" t="str">
        <f>IF(OR(AM30=Dropdown_list!$AA$20,AM30=Dropdown_list!$AA$21,ISBLANK(AM30)), "", LEFT(AM30,FIND(":",AM30)-1)/RIGHT(AM30,LEN(AM30)-(FIND(":",AM30))))</f>
        <v/>
      </c>
      <c r="LW30" s="409" t="str">
        <f>IF(OR(AN30=Dropdown_list!$AA$20,AN30=Dropdown_list!$AA$21,ISBLANK(AN30)), "", LEFT(AN30,FIND(":",AN30)-1)/RIGHT(AN30,LEN(AN30)-(FIND(":",AN30))))</f>
        <v/>
      </c>
      <c r="LX30" s="409" t="str">
        <f>IF(OR(AO30=Dropdown_list!$AA$20,AO30=Dropdown_list!$AA$21,ISBLANK(AO30)), "", LEFT(AO30,FIND(":",AO30)-1)/RIGHT(AO30,LEN(AO30)-(FIND(":",AO30))))</f>
        <v/>
      </c>
      <c r="LY30" s="409" t="str">
        <f>IF(OR(AP30=Dropdown_list!$AA$20,AP30=Dropdown_list!$AA$21,ISBLANK(AP30)), "", LEFT(AP30,FIND(":",AP30)-1)/RIGHT(AP30,LEN(AP30)-(FIND(":",AP30))))</f>
        <v/>
      </c>
      <c r="LZ30" s="409" t="str">
        <f>IF(OR(AQ30=Dropdown_list!$AA$20,AQ30=Dropdown_list!$AA$21,ISBLANK(AQ30)), "", LEFT(AQ30,FIND(":",AQ30)-1)/RIGHT(AQ30,LEN(AQ30)-(FIND(":",AQ30))))</f>
        <v/>
      </c>
      <c r="MA30" s="409" t="str">
        <f>IF(OR(AR30=Dropdown_list!$AA$20,AR30=Dropdown_list!$AA$21,ISBLANK(AR30)), "", LEFT(AR30,FIND(":",AR30)-1)/RIGHT(AR30,LEN(AR30)-(FIND(":",AR30))))</f>
        <v/>
      </c>
      <c r="MB30" s="409" t="str">
        <f>IF(OR(AS30=Dropdown_list!$AA$20,AS30=Dropdown_list!$AA$21,ISBLANK(AS30)), "", LEFT(AS30,FIND(":",AS30)-1)/RIGHT(AS30,LEN(AS30)-(FIND(":",AS30))))</f>
        <v/>
      </c>
      <c r="MC30" s="409" t="str">
        <f>IF(OR(AT30=Dropdown_list!$AA$20,AT30=Dropdown_list!$AA$21,ISBLANK(AT30)), "", LEFT(AT30,FIND(":",AT30)-1)/RIGHT(AT30,LEN(AT30)-(FIND(":",AT30))))</f>
        <v/>
      </c>
      <c r="MD30" s="409" t="str">
        <f>IF(OR(AU30=Dropdown_list!$AA$20,AU30=Dropdown_list!$AA$21,ISBLANK(AU30)), "", LEFT(AU30,FIND(":",AU30)-1)/RIGHT(AU30,LEN(AU30)-(FIND(":",AU30))))</f>
        <v/>
      </c>
      <c r="ME30" s="409" t="str">
        <f>IF(OR(AV30=Dropdown_list!$AA$20,AV30=Dropdown_list!$AA$21,ISBLANK(AV30)), "", LEFT(AV30,FIND(":",AV30)-1)/RIGHT(AV30,LEN(AV30)-(FIND(":",AV30))))</f>
        <v/>
      </c>
      <c r="MF30" s="409" t="str">
        <f>IF(OR(AW30=Dropdown_list!$AA$20,AW30=Dropdown_list!$AA$21,ISBLANK(AW30)), "", LEFT(AW30,FIND(":",AW30)-1)/RIGHT(AW30,LEN(AW30)-(FIND(":",AW30))))</f>
        <v/>
      </c>
      <c r="MG30" s="409" t="str">
        <f>IF(OR(AX30=Dropdown_list!$AA$20,AX30=Dropdown_list!$AA$21,ISBLANK(AX30)), "", LEFT(AX30,FIND(":",AX30)-1)/RIGHT(AX30,LEN(AX30)-(FIND(":",AX30))))</f>
        <v/>
      </c>
      <c r="MH30" s="409" t="str">
        <f>IF(OR(AY30=Dropdown_list!$AA$20,AY30=Dropdown_list!$AA$21,ISBLANK(AY30)), "", LEFT(AY30,FIND(":",AY30)-1)/RIGHT(AY30,LEN(AY30)-(FIND(":",AY30))))</f>
        <v/>
      </c>
      <c r="MI30" s="409" t="str">
        <f>IF(OR(AZ30=Dropdown_list!$AA$20,AZ30=Dropdown_list!$AA$21,ISBLANK(AZ30)), "", LEFT(AZ30,FIND(":",AZ30)-1)/RIGHT(AZ30,LEN(AZ30)-(FIND(":",AZ30))))</f>
        <v/>
      </c>
      <c r="MJ30" s="410" t="str">
        <f>IF(OR(BA30=Dropdown_list!$AA$20,BA30=Dropdown_list!$AA$21,ISBLANK(BA30)), "", LEFT(BA30,FIND(":",BA30)-1)/RIGHT(BA30,LEN(BA30)-(FIND(":",BA30))))</f>
        <v/>
      </c>
      <c r="ML30" s="416" t="str">
        <f t="shared" si="109"/>
        <v/>
      </c>
      <c r="MM30" s="417" t="str">
        <f t="shared" si="109"/>
        <v/>
      </c>
      <c r="MN30" s="417" t="str">
        <f t="shared" si="109"/>
        <v/>
      </c>
      <c r="MO30" s="417" t="str">
        <f t="shared" si="109"/>
        <v/>
      </c>
      <c r="MP30" s="417" t="str">
        <f t="shared" si="109"/>
        <v/>
      </c>
      <c r="MQ30" s="417" t="str">
        <f t="shared" si="109"/>
        <v/>
      </c>
      <c r="MR30" s="417" t="str">
        <f t="shared" si="109"/>
        <v/>
      </c>
      <c r="MS30" s="417" t="str">
        <f t="shared" si="109"/>
        <v/>
      </c>
      <c r="MT30" s="417" t="str">
        <f t="shared" si="109"/>
        <v/>
      </c>
      <c r="MU30" s="417" t="str">
        <f t="shared" si="109"/>
        <v/>
      </c>
      <c r="MV30" s="417" t="str">
        <f t="shared" si="109"/>
        <v/>
      </c>
      <c r="MW30" s="417" t="str">
        <f t="shared" si="109"/>
        <v/>
      </c>
      <c r="MX30" s="417" t="str">
        <f t="shared" si="109"/>
        <v/>
      </c>
      <c r="MY30" s="417" t="str">
        <f t="shared" si="109"/>
        <v/>
      </c>
      <c r="MZ30" s="417" t="str">
        <f t="shared" si="109"/>
        <v/>
      </c>
      <c r="NA30" s="417" t="str">
        <f t="shared" si="109"/>
        <v/>
      </c>
      <c r="NB30" s="417" t="str">
        <f t="shared" si="112"/>
        <v/>
      </c>
      <c r="NC30" s="417" t="str">
        <f t="shared" si="112"/>
        <v/>
      </c>
      <c r="ND30" s="417" t="str">
        <f t="shared" si="112"/>
        <v/>
      </c>
      <c r="NE30" s="417" t="str">
        <f t="shared" si="112"/>
        <v/>
      </c>
      <c r="NF30" s="417" t="str">
        <f t="shared" si="112"/>
        <v/>
      </c>
      <c r="NG30" s="417" t="str">
        <f t="shared" si="112"/>
        <v/>
      </c>
      <c r="NH30" s="417" t="str">
        <f t="shared" si="112"/>
        <v/>
      </c>
      <c r="NI30" s="417" t="str">
        <f t="shared" si="112"/>
        <v/>
      </c>
      <c r="NJ30" s="417" t="str">
        <f t="shared" si="112"/>
        <v/>
      </c>
      <c r="NK30" s="417" t="str">
        <f t="shared" si="112"/>
        <v/>
      </c>
      <c r="NL30" s="417" t="str">
        <f t="shared" si="112"/>
        <v/>
      </c>
      <c r="NM30" s="417" t="str">
        <f t="shared" si="112"/>
        <v/>
      </c>
      <c r="NN30" s="417" t="str">
        <f t="shared" si="112"/>
        <v/>
      </c>
      <c r="NO30" s="417" t="str">
        <f t="shared" si="112"/>
        <v/>
      </c>
      <c r="NP30" s="417" t="str">
        <f t="shared" si="112"/>
        <v/>
      </c>
      <c r="NQ30" s="417" t="str">
        <f t="shared" si="112"/>
        <v/>
      </c>
      <c r="NR30" s="417" t="str">
        <f t="shared" si="110"/>
        <v/>
      </c>
      <c r="NS30" s="417" t="str">
        <f t="shared" si="110"/>
        <v/>
      </c>
      <c r="NT30" s="417" t="str">
        <f t="shared" si="110"/>
        <v/>
      </c>
      <c r="NU30" s="417" t="str">
        <f t="shared" si="110"/>
        <v/>
      </c>
      <c r="NV30" s="417" t="str">
        <f t="shared" si="110"/>
        <v/>
      </c>
      <c r="NW30" s="417" t="str">
        <f t="shared" si="111"/>
        <v/>
      </c>
      <c r="NX30" s="417" t="str">
        <f t="shared" si="111"/>
        <v/>
      </c>
      <c r="NY30" s="417" t="str">
        <f t="shared" si="111"/>
        <v/>
      </c>
      <c r="NZ30" s="417" t="str">
        <f t="shared" si="111"/>
        <v/>
      </c>
      <c r="OA30" s="417" t="str">
        <f t="shared" si="111"/>
        <v/>
      </c>
      <c r="OB30" s="417" t="str">
        <f t="shared" si="111"/>
        <v/>
      </c>
      <c r="OC30" s="417" t="str">
        <f t="shared" si="111"/>
        <v/>
      </c>
      <c r="OD30" s="417" t="str">
        <f t="shared" si="111"/>
        <v/>
      </c>
      <c r="OE30" s="417" t="str">
        <f t="shared" si="111"/>
        <v/>
      </c>
      <c r="OF30" s="417" t="str">
        <f t="shared" si="111"/>
        <v/>
      </c>
      <c r="OG30" s="418" t="str">
        <f t="shared" si="111"/>
        <v/>
      </c>
    </row>
    <row r="31" spans="1:397" ht="15" customHeight="1">
      <c r="B31" s="66"/>
      <c r="D31" s="786" t="s">
        <v>30</v>
      </c>
      <c r="E31" s="218">
        <f t="shared" ref="E31:E41" si="113">E21</f>
        <v>0</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4"/>
      <c r="BC31" s="668"/>
      <c r="BD31" s="61"/>
      <c r="BE31" s="61"/>
      <c r="BF31" s="88"/>
      <c r="BG31" s="232"/>
      <c r="BH31" s="61"/>
      <c r="BI31" s="61"/>
      <c r="BJ31" s="4"/>
      <c r="BL31" s="84" t="str">
        <f t="shared" si="8"/>
        <v/>
      </c>
      <c r="BM31" s="260">
        <f t="shared" si="9"/>
        <v>0</v>
      </c>
      <c r="BN31" s="525">
        <f t="shared" ref="BN31:BN62" si="114">IF(OR(BG21= No_sleep, ISBLANK(BI21)),0,BI21)</f>
        <v>0</v>
      </c>
      <c r="BO31" s="526" t="str">
        <f>IF(ISBLANK(BC21),"",BC21)</f>
        <v/>
      </c>
      <c r="BP31" s="525">
        <f t="shared" ref="BP31:BP62" si="115">IF(OR(BG21=No_sleep,ISBLANK(BG21)),0, IF(AND(BC21 = yes, LEN(BE21)&gt;0,BE21&gt;BI21,BE21&lt; IF( ISBLANK(BD31),night_cutoff,BD31)),BE21,0))</f>
        <v>0</v>
      </c>
      <c r="BQ31" s="527">
        <f t="shared" si="12"/>
        <v>0</v>
      </c>
      <c r="BR31" s="527">
        <f t="shared" si="13"/>
        <v>0</v>
      </c>
      <c r="BS31" s="528">
        <f>BR21</f>
        <v>0</v>
      </c>
      <c r="BT31" s="263" t="str">
        <f t="shared" si="14"/>
        <v/>
      </c>
      <c r="BU31" s="263" t="str">
        <f>IF(BQ31=1, IF(ISBLANK(#REF!),message_complete,""),"")</f>
        <v/>
      </c>
      <c r="BV31" s="263" t="str">
        <f t="shared" si="15"/>
        <v/>
      </c>
      <c r="BW31" s="263" t="str">
        <f t="shared" si="16"/>
        <v/>
      </c>
      <c r="BX31" s="261"/>
      <c r="BY31" s="275" t="str">
        <f t="shared" ref="BY31:BY90" si="116">IF(BQ31=1, IF($BM31=0, IF(BO31=yes,  MAX(BN31,BP31), BN31),""),"")</f>
        <v/>
      </c>
      <c r="BZ31" s="276" t="str">
        <f t="shared" si="18"/>
        <v/>
      </c>
      <c r="CA31" s="276" t="str">
        <f t="shared" si="19"/>
        <v/>
      </c>
      <c r="CB31" s="276" t="str">
        <f t="shared" si="20"/>
        <v/>
      </c>
      <c r="CC31" s="276" t="str">
        <f t="shared" si="21"/>
        <v/>
      </c>
      <c r="CD31" s="276" t="str">
        <f t="shared" ref="CD31:CD90" si="117">CB31</f>
        <v/>
      </c>
      <c r="CE31" s="276" t="str">
        <f t="shared" si="23"/>
        <v/>
      </c>
      <c r="CF31" s="276" t="str">
        <f t="shared" ref="CF31:CF90" si="118">IF(BQ31=1,1,"")</f>
        <v/>
      </c>
      <c r="CG31" s="276" t="str">
        <f t="shared" ref="CG31:CG90" si="119">IF(BQ31=1,0,"")</f>
        <v/>
      </c>
      <c r="CH31" s="276" t="str">
        <f t="shared" ref="CH31:CH90" si="120">IF(BQ31=1,BN31,"")</f>
        <v/>
      </c>
      <c r="CI31" s="276" t="str">
        <f t="shared" ref="CI31:CI90" si="121">CH31</f>
        <v/>
      </c>
      <c r="CJ31" s="277" t="str">
        <f t="shared" ref="CJ31:CJ90" si="122">IF(BQ31=1,MAX(BN31,BP31),"")</f>
        <v/>
      </c>
      <c r="CL31" s="423" t="str">
        <f t="shared" si="77"/>
        <v/>
      </c>
      <c r="CM31" s="419" t="str">
        <f t="shared" si="78"/>
        <v/>
      </c>
      <c r="CN31" s="419" t="str">
        <f t="shared" si="79"/>
        <v/>
      </c>
      <c r="CO31" s="419" t="str">
        <f t="shared" si="80"/>
        <v/>
      </c>
      <c r="CP31" s="419" t="str">
        <f t="shared" si="81"/>
        <v/>
      </c>
      <c r="CQ31" s="424" t="str">
        <f t="shared" si="82"/>
        <v/>
      </c>
      <c r="CR31" s="121" t="str">
        <f t="shared" si="29"/>
        <v/>
      </c>
      <c r="CS31" s="280" t="str">
        <f t="shared" si="30"/>
        <v/>
      </c>
      <c r="CT31" s="281" t="str">
        <f t="shared" si="31"/>
        <v/>
      </c>
      <c r="CU31" s="281" t="str">
        <f t="shared" si="32"/>
        <v/>
      </c>
      <c r="CV31" s="281" t="str">
        <f t="shared" si="33"/>
        <v/>
      </c>
      <c r="CW31" s="281" t="str">
        <f t="shared" si="34"/>
        <v/>
      </c>
      <c r="CX31" s="282" t="str">
        <f t="shared" si="35"/>
        <v/>
      </c>
      <c r="CY31" s="263">
        <f t="shared" si="83"/>
        <v>0</v>
      </c>
      <c r="CZ31" s="263"/>
      <c r="DA31" s="288">
        <f t="shared" ref="DA31:DJ40" si="123">COUNTIFS($F31:$BA31,DA$19,$F$18:$BA$18,"&gt;="&amp;$BY31,$F$18:$BA$18,"&lt;"&amp;$BZ31)</f>
        <v>0</v>
      </c>
      <c r="DB31" s="289">
        <f t="shared" si="123"/>
        <v>0</v>
      </c>
      <c r="DC31" s="289">
        <f t="shared" si="123"/>
        <v>0</v>
      </c>
      <c r="DD31" s="289">
        <f t="shared" si="123"/>
        <v>0</v>
      </c>
      <c r="DE31" s="289">
        <f t="shared" si="123"/>
        <v>0</v>
      </c>
      <c r="DF31" s="289">
        <f t="shared" si="123"/>
        <v>0</v>
      </c>
      <c r="DG31" s="289">
        <f t="shared" si="123"/>
        <v>0</v>
      </c>
      <c r="DH31" s="289">
        <f t="shared" si="123"/>
        <v>0</v>
      </c>
      <c r="DI31" s="289">
        <f t="shared" si="123"/>
        <v>0</v>
      </c>
      <c r="DJ31" s="289">
        <f t="shared" si="123"/>
        <v>0</v>
      </c>
      <c r="DK31" s="289">
        <f t="shared" ref="DK31:DU40" si="124">COUNTIFS($F31:$BA31,DK$19,$F$18:$BA$18,"&gt;="&amp;$BY31,$F$18:$BA$18,"&lt;"&amp;$BZ31)</f>
        <v>0</v>
      </c>
      <c r="DL31" s="289">
        <f t="shared" si="124"/>
        <v>0</v>
      </c>
      <c r="DM31" s="289">
        <f t="shared" si="124"/>
        <v>0</v>
      </c>
      <c r="DN31" s="289">
        <f t="shared" si="124"/>
        <v>0</v>
      </c>
      <c r="DO31" s="289">
        <f t="shared" si="124"/>
        <v>0</v>
      </c>
      <c r="DP31" s="289">
        <f t="shared" si="124"/>
        <v>0</v>
      </c>
      <c r="DQ31" s="289">
        <f t="shared" si="124"/>
        <v>0</v>
      </c>
      <c r="DR31" s="289">
        <f t="shared" si="124"/>
        <v>0</v>
      </c>
      <c r="DS31" s="289">
        <f t="shared" si="124"/>
        <v>0</v>
      </c>
      <c r="DT31" s="289">
        <f t="shared" si="124"/>
        <v>0</v>
      </c>
      <c r="DU31" s="290">
        <f t="shared" si="124"/>
        <v>0</v>
      </c>
      <c r="DV31" s="288">
        <f t="shared" ref="DV31:EE40" si="125">COUNTIFS($F31:$BA31,DV$19,$F$18:$BA$18,"&gt;="&amp;$CA31,$F$18:$BA$18,"&lt;"&amp;$CB31)</f>
        <v>0</v>
      </c>
      <c r="DW31" s="289">
        <f t="shared" si="125"/>
        <v>0</v>
      </c>
      <c r="DX31" s="289">
        <f t="shared" si="125"/>
        <v>0</v>
      </c>
      <c r="DY31" s="289">
        <f t="shared" si="125"/>
        <v>0</v>
      </c>
      <c r="DZ31" s="289">
        <f t="shared" si="125"/>
        <v>0</v>
      </c>
      <c r="EA31" s="289">
        <f t="shared" si="125"/>
        <v>0</v>
      </c>
      <c r="EB31" s="289">
        <f t="shared" si="125"/>
        <v>0</v>
      </c>
      <c r="EC31" s="289">
        <f t="shared" si="125"/>
        <v>0</v>
      </c>
      <c r="ED31" s="289">
        <f t="shared" si="125"/>
        <v>0</v>
      </c>
      <c r="EE31" s="289">
        <f t="shared" si="125"/>
        <v>0</v>
      </c>
      <c r="EF31" s="289">
        <f t="shared" ref="EF31:EP40" si="126">COUNTIFS($F31:$BA31,EF$19,$F$18:$BA$18,"&gt;="&amp;$CA31,$F$18:$BA$18,"&lt;"&amp;$CB31)</f>
        <v>0</v>
      </c>
      <c r="EG31" s="289">
        <f t="shared" si="126"/>
        <v>0</v>
      </c>
      <c r="EH31" s="289">
        <f t="shared" si="126"/>
        <v>0</v>
      </c>
      <c r="EI31" s="289">
        <f t="shared" si="126"/>
        <v>0</v>
      </c>
      <c r="EJ31" s="289">
        <f t="shared" si="126"/>
        <v>0</v>
      </c>
      <c r="EK31" s="289">
        <f t="shared" si="126"/>
        <v>0</v>
      </c>
      <c r="EL31" s="289">
        <f t="shared" si="126"/>
        <v>0</v>
      </c>
      <c r="EM31" s="289">
        <f t="shared" si="126"/>
        <v>0</v>
      </c>
      <c r="EN31" s="289">
        <f t="shared" si="126"/>
        <v>0</v>
      </c>
      <c r="EO31" s="289">
        <f t="shared" si="126"/>
        <v>0</v>
      </c>
      <c r="EP31" s="290">
        <f t="shared" si="126"/>
        <v>0</v>
      </c>
      <c r="EQ31" s="411">
        <f t="shared" ref="EQ31:EZ40" si="127">COUNTIFS($F31:$BA31,EQ$19,$F$18:$BA$18,"&gt;="&amp;$CE31)</f>
        <v>0</v>
      </c>
      <c r="ER31" s="412">
        <f t="shared" si="127"/>
        <v>0</v>
      </c>
      <c r="ES31" s="412">
        <f t="shared" si="127"/>
        <v>0</v>
      </c>
      <c r="ET31" s="412">
        <f t="shared" si="127"/>
        <v>0</v>
      </c>
      <c r="EU31" s="412">
        <f t="shared" si="127"/>
        <v>0</v>
      </c>
      <c r="EV31" s="412">
        <f t="shared" si="127"/>
        <v>0</v>
      </c>
      <c r="EW31" s="412">
        <f t="shared" si="127"/>
        <v>0</v>
      </c>
      <c r="EX31" s="412">
        <f t="shared" si="127"/>
        <v>0</v>
      </c>
      <c r="EY31" s="412">
        <f t="shared" si="127"/>
        <v>0</v>
      </c>
      <c r="EZ31" s="412">
        <f t="shared" si="127"/>
        <v>0</v>
      </c>
      <c r="FA31" s="412">
        <f t="shared" ref="FA31:FK40" si="128">COUNTIFS($F31:$BA31,FA$19,$F$18:$BA$18,"&gt;="&amp;$CE31)</f>
        <v>0</v>
      </c>
      <c r="FB31" s="412">
        <f t="shared" si="128"/>
        <v>0</v>
      </c>
      <c r="FC31" s="412">
        <f t="shared" si="128"/>
        <v>0</v>
      </c>
      <c r="FD31" s="412">
        <f t="shared" si="128"/>
        <v>0</v>
      </c>
      <c r="FE31" s="412">
        <f t="shared" si="128"/>
        <v>0</v>
      </c>
      <c r="FF31" s="412">
        <f t="shared" si="128"/>
        <v>0</v>
      </c>
      <c r="FG31" s="412">
        <f t="shared" si="128"/>
        <v>0</v>
      </c>
      <c r="FH31" s="412">
        <f t="shared" si="128"/>
        <v>0</v>
      </c>
      <c r="FI31" s="412">
        <f t="shared" si="128"/>
        <v>0</v>
      </c>
      <c r="FJ31" s="412">
        <f t="shared" si="128"/>
        <v>0</v>
      </c>
      <c r="FK31" s="413">
        <f t="shared" si="128"/>
        <v>0</v>
      </c>
      <c r="FL31" s="288">
        <f t="shared" ref="FL31:FU40" si="129">COUNTIFS($F31:$BA31,FL$19, $F$18:$BA$18,"&lt;"&amp;$CH31)</f>
        <v>0</v>
      </c>
      <c r="FM31" s="289">
        <f t="shared" si="129"/>
        <v>0</v>
      </c>
      <c r="FN31" s="289">
        <f t="shared" si="129"/>
        <v>0</v>
      </c>
      <c r="FO31" s="289">
        <f t="shared" si="129"/>
        <v>0</v>
      </c>
      <c r="FP31" s="289">
        <f t="shared" si="129"/>
        <v>0</v>
      </c>
      <c r="FQ31" s="289">
        <f t="shared" si="129"/>
        <v>0</v>
      </c>
      <c r="FR31" s="289">
        <f t="shared" si="129"/>
        <v>0</v>
      </c>
      <c r="FS31" s="289">
        <f t="shared" si="129"/>
        <v>0</v>
      </c>
      <c r="FT31" s="289">
        <f t="shared" si="129"/>
        <v>0</v>
      </c>
      <c r="FU31" s="289">
        <f t="shared" si="129"/>
        <v>0</v>
      </c>
      <c r="FV31" s="289">
        <f t="shared" ref="FV31:GF40" si="130">COUNTIFS($F31:$BA31,FV$19, $F$18:$BA$18,"&lt;"&amp;$CH31)</f>
        <v>0</v>
      </c>
      <c r="FW31" s="289">
        <f t="shared" si="130"/>
        <v>0</v>
      </c>
      <c r="FX31" s="289">
        <f t="shared" si="130"/>
        <v>0</v>
      </c>
      <c r="FY31" s="289">
        <f t="shared" si="130"/>
        <v>0</v>
      </c>
      <c r="FZ31" s="289">
        <f t="shared" si="130"/>
        <v>0</v>
      </c>
      <c r="GA31" s="289">
        <f t="shared" si="130"/>
        <v>0</v>
      </c>
      <c r="GB31" s="289">
        <f t="shared" si="130"/>
        <v>0</v>
      </c>
      <c r="GC31" s="289">
        <f t="shared" si="130"/>
        <v>0</v>
      </c>
      <c r="GD31" s="289">
        <f t="shared" si="130"/>
        <v>0</v>
      </c>
      <c r="GE31" s="289">
        <f t="shared" si="130"/>
        <v>0</v>
      </c>
      <c r="GF31" s="290">
        <f t="shared" si="130"/>
        <v>0</v>
      </c>
      <c r="GG31" s="342">
        <f t="shared" si="84"/>
        <v>0</v>
      </c>
      <c r="GH31" s="343">
        <f t="shared" si="84"/>
        <v>0</v>
      </c>
      <c r="GI31" s="343">
        <f t="shared" si="84"/>
        <v>0</v>
      </c>
      <c r="GJ31" s="343">
        <f t="shared" si="84"/>
        <v>0</v>
      </c>
      <c r="GK31" s="343">
        <f t="shared" si="84"/>
        <v>0</v>
      </c>
      <c r="GL31" s="343">
        <f t="shared" si="84"/>
        <v>0</v>
      </c>
      <c r="GM31" s="343">
        <f t="shared" si="84"/>
        <v>0</v>
      </c>
      <c r="GN31" s="343">
        <f t="shared" si="84"/>
        <v>0</v>
      </c>
      <c r="GO31" s="343">
        <f t="shared" si="84"/>
        <v>0</v>
      </c>
      <c r="GP31" s="343">
        <f t="shared" si="84"/>
        <v>0</v>
      </c>
      <c r="GQ31" s="343">
        <f t="shared" si="84"/>
        <v>0</v>
      </c>
      <c r="GR31" s="343">
        <f t="shared" si="84"/>
        <v>0</v>
      </c>
      <c r="GS31" s="343">
        <f t="shared" si="84"/>
        <v>0</v>
      </c>
      <c r="GT31" s="343">
        <f t="shared" si="84"/>
        <v>0</v>
      </c>
      <c r="GU31" s="343">
        <f t="shared" si="84"/>
        <v>0</v>
      </c>
      <c r="GV31" s="343">
        <f t="shared" si="84"/>
        <v>0</v>
      </c>
      <c r="GW31" s="343">
        <f t="shared" ref="GH31:HA44" si="131">GB41</f>
        <v>0</v>
      </c>
      <c r="GX31" s="343">
        <f t="shared" si="131"/>
        <v>0</v>
      </c>
      <c r="GY31" s="343">
        <f t="shared" si="131"/>
        <v>0</v>
      </c>
      <c r="GZ31" s="343">
        <f t="shared" si="131"/>
        <v>0</v>
      </c>
      <c r="HA31" s="344">
        <f t="shared" si="131"/>
        <v>0</v>
      </c>
      <c r="HB31" s="333">
        <f t="shared" si="45"/>
        <v>0</v>
      </c>
      <c r="HC31" s="334">
        <f t="shared" si="85"/>
        <v>0</v>
      </c>
      <c r="HD31" s="334">
        <f t="shared" si="86"/>
        <v>0</v>
      </c>
      <c r="HE31" s="334">
        <f t="shared" si="87"/>
        <v>0</v>
      </c>
      <c r="HF31" s="334">
        <f t="shared" si="88"/>
        <v>0</v>
      </c>
      <c r="HG31" s="334">
        <f t="shared" si="89"/>
        <v>0</v>
      </c>
      <c r="HH31" s="334">
        <f t="shared" si="90"/>
        <v>0</v>
      </c>
      <c r="HI31" s="334">
        <f t="shared" si="91"/>
        <v>0</v>
      </c>
      <c r="HJ31" s="334">
        <f t="shared" si="92"/>
        <v>0</v>
      </c>
      <c r="HK31" s="334">
        <f t="shared" si="93"/>
        <v>0</v>
      </c>
      <c r="HL31" s="334">
        <f t="shared" si="94"/>
        <v>0</v>
      </c>
      <c r="HM31" s="334">
        <f t="shared" si="95"/>
        <v>0</v>
      </c>
      <c r="HN31" s="334">
        <f t="shared" si="96"/>
        <v>0</v>
      </c>
      <c r="HO31" s="334">
        <f t="shared" si="97"/>
        <v>0</v>
      </c>
      <c r="HP31" s="334">
        <f t="shared" si="98"/>
        <v>0</v>
      </c>
      <c r="HQ31" s="334">
        <f t="shared" si="99"/>
        <v>0</v>
      </c>
      <c r="HR31" s="334">
        <f t="shared" si="100"/>
        <v>0</v>
      </c>
      <c r="HS31" s="334">
        <f t="shared" si="101"/>
        <v>0</v>
      </c>
      <c r="HT31" s="334">
        <f t="shared" si="102"/>
        <v>0</v>
      </c>
      <c r="HU31" s="334">
        <f t="shared" si="103"/>
        <v>0</v>
      </c>
      <c r="HV31" s="335">
        <f t="shared" si="104"/>
        <v>0</v>
      </c>
      <c r="HW31" s="296" t="str">
        <f t="shared" si="47"/>
        <v/>
      </c>
      <c r="HX31" s="281" t="str">
        <f t="shared" si="48"/>
        <v/>
      </c>
      <c r="HY31" s="281" t="str">
        <f t="shared" si="49"/>
        <v/>
      </c>
      <c r="HZ31" s="281" t="str">
        <f t="shared" si="50"/>
        <v/>
      </c>
      <c r="IA31" s="281" t="str">
        <f t="shared" si="51"/>
        <v/>
      </c>
      <c r="IB31" s="281" t="str">
        <f t="shared" si="52"/>
        <v/>
      </c>
      <c r="IC31" s="281" t="str">
        <f t="shared" si="53"/>
        <v/>
      </c>
      <c r="ID31" s="281" t="str">
        <f t="shared" si="54"/>
        <v/>
      </c>
      <c r="IE31" s="281" t="str">
        <f t="shared" si="55"/>
        <v/>
      </c>
      <c r="IF31" s="281" t="str">
        <f t="shared" si="56"/>
        <v/>
      </c>
      <c r="IG31" s="281" t="str">
        <f t="shared" si="57"/>
        <v/>
      </c>
      <c r="IH31" s="281" t="str">
        <f t="shared" si="58"/>
        <v/>
      </c>
      <c r="II31" s="281" t="str">
        <f t="shared" si="59"/>
        <v/>
      </c>
      <c r="IJ31" s="281" t="str">
        <f t="shared" si="60"/>
        <v/>
      </c>
      <c r="IK31" s="281" t="str">
        <f t="shared" si="61"/>
        <v/>
      </c>
      <c r="IL31" s="281" t="str">
        <f t="shared" si="62"/>
        <v/>
      </c>
      <c r="IM31" s="281" t="str">
        <f t="shared" si="63"/>
        <v/>
      </c>
      <c r="IN31" s="281" t="str">
        <f t="shared" si="64"/>
        <v/>
      </c>
      <c r="IO31" s="281" t="str">
        <f t="shared" si="65"/>
        <v/>
      </c>
      <c r="IP31" s="281" t="str">
        <f t="shared" si="66"/>
        <v/>
      </c>
      <c r="IQ31" s="282" t="str">
        <f t="shared" si="67"/>
        <v/>
      </c>
      <c r="IR31" s="265">
        <f t="shared" si="105"/>
        <v>0</v>
      </c>
      <c r="IS31" s="266">
        <f t="shared" si="68"/>
        <v>48</v>
      </c>
      <c r="IT31" s="266">
        <f t="shared" si="106"/>
        <v>0</v>
      </c>
      <c r="IU31" s="266">
        <f t="shared" si="69"/>
        <v>0</v>
      </c>
      <c r="IV31" s="299">
        <f t="shared" ref="IV31:JE40" si="132">COUNTIFS($F31:$BA31,IV$19,$F$18:$BA$18,"&gt;="&amp;$CI31,$F$18:$BA$18,"&lt;"&amp;$CJ31)</f>
        <v>0</v>
      </c>
      <c r="IW31" s="300">
        <f t="shared" si="132"/>
        <v>0</v>
      </c>
      <c r="IX31" s="300">
        <f t="shared" si="132"/>
        <v>0</v>
      </c>
      <c r="IY31" s="300">
        <f t="shared" si="132"/>
        <v>0</v>
      </c>
      <c r="IZ31" s="300">
        <f t="shared" si="132"/>
        <v>0</v>
      </c>
      <c r="JA31" s="300">
        <f t="shared" si="132"/>
        <v>0</v>
      </c>
      <c r="JB31" s="300">
        <f t="shared" si="132"/>
        <v>0</v>
      </c>
      <c r="JC31" s="300">
        <f t="shared" si="132"/>
        <v>0</v>
      </c>
      <c r="JD31" s="300">
        <f t="shared" si="132"/>
        <v>0</v>
      </c>
      <c r="JE31" s="300">
        <f t="shared" si="132"/>
        <v>0</v>
      </c>
      <c r="JF31" s="300">
        <f t="shared" ref="JF31:JP40" si="133">COUNTIFS($F31:$BA31,JF$19,$F$18:$BA$18,"&gt;="&amp;$CI31,$F$18:$BA$18,"&lt;"&amp;$CJ31)</f>
        <v>0</v>
      </c>
      <c r="JG31" s="300">
        <f t="shared" si="133"/>
        <v>0</v>
      </c>
      <c r="JH31" s="300">
        <f t="shared" si="133"/>
        <v>0</v>
      </c>
      <c r="JI31" s="300">
        <f t="shared" si="133"/>
        <v>0</v>
      </c>
      <c r="JJ31" s="300">
        <f t="shared" si="133"/>
        <v>0</v>
      </c>
      <c r="JK31" s="300">
        <f t="shared" si="133"/>
        <v>0</v>
      </c>
      <c r="JL31" s="300">
        <f t="shared" si="133"/>
        <v>0</v>
      </c>
      <c r="JM31" s="300">
        <f t="shared" si="133"/>
        <v>0</v>
      </c>
      <c r="JN31" s="300">
        <f t="shared" si="133"/>
        <v>0</v>
      </c>
      <c r="JO31" s="300">
        <f t="shared" si="133"/>
        <v>0</v>
      </c>
      <c r="JP31" s="301">
        <f t="shared" si="133"/>
        <v>0</v>
      </c>
      <c r="JQ31" s="288">
        <f t="shared" ref="JQ31:JZ40" si="134">COUNTIFS($F31:$BA31,JQ$19,$F$18:$BA$18,"&gt;="&amp;$CC31,$F$18:$BA$18,"&lt;"&amp;$CD31)</f>
        <v>0</v>
      </c>
      <c r="JR31" s="289">
        <f t="shared" si="134"/>
        <v>0</v>
      </c>
      <c r="JS31" s="289">
        <f t="shared" si="134"/>
        <v>0</v>
      </c>
      <c r="JT31" s="289">
        <f t="shared" si="134"/>
        <v>0</v>
      </c>
      <c r="JU31" s="289">
        <f t="shared" si="134"/>
        <v>0</v>
      </c>
      <c r="JV31" s="289">
        <f t="shared" si="134"/>
        <v>0</v>
      </c>
      <c r="JW31" s="289">
        <f t="shared" si="134"/>
        <v>0</v>
      </c>
      <c r="JX31" s="289">
        <f t="shared" si="134"/>
        <v>0</v>
      </c>
      <c r="JY31" s="289">
        <f t="shared" si="134"/>
        <v>0</v>
      </c>
      <c r="JZ31" s="289">
        <f t="shared" si="134"/>
        <v>0</v>
      </c>
      <c r="KA31" s="289">
        <f t="shared" ref="KA31:KK40" si="135">COUNTIFS($F31:$BA31,KA$19,$F$18:$BA$18,"&gt;="&amp;$CC31,$F$18:$BA$18,"&lt;"&amp;$CD31)</f>
        <v>0</v>
      </c>
      <c r="KB31" s="289">
        <f t="shared" si="135"/>
        <v>0</v>
      </c>
      <c r="KC31" s="289">
        <f t="shared" si="135"/>
        <v>0</v>
      </c>
      <c r="KD31" s="289">
        <f t="shared" si="135"/>
        <v>0</v>
      </c>
      <c r="KE31" s="289">
        <f t="shared" si="135"/>
        <v>0</v>
      </c>
      <c r="KF31" s="289">
        <f t="shared" si="135"/>
        <v>0</v>
      </c>
      <c r="KG31" s="289">
        <f t="shared" si="135"/>
        <v>0</v>
      </c>
      <c r="KH31" s="289">
        <f t="shared" si="135"/>
        <v>0</v>
      </c>
      <c r="KI31" s="289">
        <f t="shared" si="135"/>
        <v>0</v>
      </c>
      <c r="KJ31" s="289">
        <f t="shared" si="135"/>
        <v>0</v>
      </c>
      <c r="KK31" s="290">
        <f t="shared" si="135"/>
        <v>0</v>
      </c>
      <c r="KL31" s="279">
        <f t="shared" si="107"/>
        <v>48</v>
      </c>
      <c r="KN31" s="262" t="str">
        <f>$D$31</f>
        <v>Tues</v>
      </c>
      <c r="KO31" s="402" t="str">
        <f>IF(OR(F31=Dropdown_list!$AA$20,F31=Dropdown_list!$AA$21,ISBLANK(F31)), "", LEFT(F31,FIND(":",F31)-1)/RIGHT(F31,LEN(F31)-(FIND(":",F31))))</f>
        <v/>
      </c>
      <c r="KP31" s="403" t="str">
        <f>IF(OR(G31=Dropdown_list!$AA$20,G31=Dropdown_list!$AA$21,ISBLANK(G31)), "", LEFT(G31,FIND(":",G31)-1)/RIGHT(G31,LEN(G31)-(FIND(":",G31))))</f>
        <v/>
      </c>
      <c r="KQ31" s="403" t="str">
        <f>IF(OR(H31=Dropdown_list!$AA$20,H31=Dropdown_list!$AA$21,ISBLANK(H31)), "", LEFT(H31,FIND(":",H31)-1)/RIGHT(H31,LEN(H31)-(FIND(":",H31))))</f>
        <v/>
      </c>
      <c r="KR31" s="403" t="str">
        <f>IF(OR(I31=Dropdown_list!$AA$20,I31=Dropdown_list!$AA$21,ISBLANK(I31)), "", LEFT(I31,FIND(":",I31)-1)/RIGHT(I31,LEN(I31)-(FIND(":",I31))))</f>
        <v/>
      </c>
      <c r="KS31" s="403" t="str">
        <f>IF(OR(J31=Dropdown_list!$AA$20,J31=Dropdown_list!$AA$21,ISBLANK(J31)), "", LEFT(J31,FIND(":",J31)-1)/RIGHT(J31,LEN(J31)-(FIND(":",J31))))</f>
        <v/>
      </c>
      <c r="KT31" s="403" t="str">
        <f>IF(OR(K31=Dropdown_list!$AA$20,K31=Dropdown_list!$AA$21,ISBLANK(K31)), "", LEFT(K31,FIND(":",K31)-1)/RIGHT(K31,LEN(K31)-(FIND(":",K31))))</f>
        <v/>
      </c>
      <c r="KU31" s="403" t="str">
        <f>IF(OR(L31=Dropdown_list!$AA$20,L31=Dropdown_list!$AA$21,ISBLANK(L31)), "", LEFT(L31,FIND(":",L31)-1)/RIGHT(L31,LEN(L31)-(FIND(":",L31))))</f>
        <v/>
      </c>
      <c r="KV31" s="403" t="str">
        <f>IF(OR(M31=Dropdown_list!$AA$20,M31=Dropdown_list!$AA$21,ISBLANK(M31)), "", LEFT(M31,FIND(":",M31)-1)/RIGHT(M31,LEN(M31)-(FIND(":",M31))))</f>
        <v/>
      </c>
      <c r="KW31" s="403" t="str">
        <f>IF(OR(N31=Dropdown_list!$AA$20,N31=Dropdown_list!$AA$21,ISBLANK(N31)), "", LEFT(N31,FIND(":",N31)-1)/RIGHT(N31,LEN(N31)-(FIND(":",N31))))</f>
        <v/>
      </c>
      <c r="KX31" s="403" t="str">
        <f>IF(OR(O31=Dropdown_list!$AA$20,O31=Dropdown_list!$AA$21,ISBLANK(O31)), "", LEFT(O31,FIND(":",O31)-1)/RIGHT(O31,LEN(O31)-(FIND(":",O31))))</f>
        <v/>
      </c>
      <c r="KY31" s="403" t="str">
        <f>IF(OR(P31=Dropdown_list!$AA$20,P31=Dropdown_list!$AA$21,ISBLANK(P31)), "", LEFT(P31,FIND(":",P31)-1)/RIGHT(P31,LEN(P31)-(FIND(":",P31))))</f>
        <v/>
      </c>
      <c r="KZ31" s="403" t="str">
        <f>IF(OR(Q31=Dropdown_list!$AA$20,Q31=Dropdown_list!$AA$21,ISBLANK(Q31)), "", LEFT(Q31,FIND(":",Q31)-1)/RIGHT(Q31,LEN(Q31)-(FIND(":",Q31))))</f>
        <v/>
      </c>
      <c r="LA31" s="403" t="str">
        <f>IF(OR(R31=Dropdown_list!$AA$20,R31=Dropdown_list!$AA$21,ISBLANK(R31)), "", LEFT(R31,FIND(":",R31)-1)/RIGHT(R31,LEN(R31)-(FIND(":",R31))))</f>
        <v/>
      </c>
      <c r="LB31" s="403" t="str">
        <f>IF(OR(S31=Dropdown_list!$AA$20,S31=Dropdown_list!$AA$21,ISBLANK(S31)), "", LEFT(S31,FIND(":",S31)-1)/RIGHT(S31,LEN(S31)-(FIND(":",S31))))</f>
        <v/>
      </c>
      <c r="LC31" s="403" t="str">
        <f>IF(OR(T31=Dropdown_list!$AA$20,T31=Dropdown_list!$AA$21,ISBLANK(T31)), "", LEFT(T31,FIND(":",T31)-1)/RIGHT(T31,LEN(T31)-(FIND(":",T31))))</f>
        <v/>
      </c>
      <c r="LD31" s="403" t="str">
        <f>IF(OR(U31=Dropdown_list!$AA$20,U31=Dropdown_list!$AA$21,ISBLANK(U31)), "", LEFT(U31,FIND(":",U31)-1)/RIGHT(U31,LEN(U31)-(FIND(":",U31))))</f>
        <v/>
      </c>
      <c r="LE31" s="403" t="str">
        <f>IF(OR(V31=Dropdown_list!$AA$20,V31=Dropdown_list!$AA$21,ISBLANK(V31)), "", LEFT(V31,FIND(":",V31)-1)/RIGHT(V31,LEN(V31)-(FIND(":",V31))))</f>
        <v/>
      </c>
      <c r="LF31" s="403" t="str">
        <f>IF(OR(W31=Dropdown_list!$AA$20,W31=Dropdown_list!$AA$21,ISBLANK(W31)), "", LEFT(W31,FIND(":",W31)-1)/RIGHT(W31,LEN(W31)-(FIND(":",W31))))</f>
        <v/>
      </c>
      <c r="LG31" s="403" t="str">
        <f>IF(OR(X31=Dropdown_list!$AA$20,X31=Dropdown_list!$AA$21,ISBLANK(X31)), "", LEFT(X31,FIND(":",X31)-1)/RIGHT(X31,LEN(X31)-(FIND(":",X31))))</f>
        <v/>
      </c>
      <c r="LH31" s="403" t="str">
        <f>IF(OR(Y31=Dropdown_list!$AA$20,Y31=Dropdown_list!$AA$21,ISBLANK(Y31)), "", LEFT(Y31,FIND(":",Y31)-1)/RIGHT(Y31,LEN(Y31)-(FIND(":",Y31))))</f>
        <v/>
      </c>
      <c r="LI31" s="403" t="str">
        <f>IF(OR(Z31=Dropdown_list!$AA$20,Z31=Dropdown_list!$AA$21,ISBLANK(Z31)), "", LEFT(Z31,FIND(":",Z31)-1)/RIGHT(Z31,LEN(Z31)-(FIND(":",Z31))))</f>
        <v/>
      </c>
      <c r="LJ31" s="403" t="str">
        <f>IF(OR(AA31=Dropdown_list!$AA$20,AA31=Dropdown_list!$AA$21,ISBLANK(AA31)), "", LEFT(AA31,FIND(":",AA31)-1)/RIGHT(AA31,LEN(AA31)-(FIND(":",AA31))))</f>
        <v/>
      </c>
      <c r="LK31" s="403" t="str">
        <f>IF(OR(AB31=Dropdown_list!$AA$20,AB31=Dropdown_list!$AA$21,ISBLANK(AB31)), "", LEFT(AB31,FIND(":",AB31)-1)/RIGHT(AB31,LEN(AB31)-(FIND(":",AB31))))</f>
        <v/>
      </c>
      <c r="LL31" s="403" t="str">
        <f>IF(OR(AC31=Dropdown_list!$AA$20,AC31=Dropdown_list!$AA$21,ISBLANK(AC31)), "", LEFT(AC31,FIND(":",AC31)-1)/RIGHT(AC31,LEN(AC31)-(FIND(":",AC31))))</f>
        <v/>
      </c>
      <c r="LM31" s="403" t="str">
        <f>IF(OR(AD31=Dropdown_list!$AA$20,AD31=Dropdown_list!$AA$21,ISBLANK(AD31)), "", LEFT(AD31,FIND(":",AD31)-1)/RIGHT(AD31,LEN(AD31)-(FIND(":",AD31))))</f>
        <v/>
      </c>
      <c r="LN31" s="403" t="str">
        <f>IF(OR(AE31=Dropdown_list!$AA$20,AE31=Dropdown_list!$AA$21,ISBLANK(AE31)), "", LEFT(AE31,FIND(":",AE31)-1)/RIGHT(AE31,LEN(AE31)-(FIND(":",AE31))))</f>
        <v/>
      </c>
      <c r="LO31" s="403" t="str">
        <f>IF(OR(AF31=Dropdown_list!$AA$20,AF31=Dropdown_list!$AA$21,ISBLANK(AF31)), "", LEFT(AF31,FIND(":",AF31)-1)/RIGHT(AF31,LEN(AF31)-(FIND(":",AF31))))</f>
        <v/>
      </c>
      <c r="LP31" s="403" t="str">
        <f>IF(OR(AG31=Dropdown_list!$AA$20,AG31=Dropdown_list!$AA$21,ISBLANK(AG31)), "", LEFT(AG31,FIND(":",AG31)-1)/RIGHT(AG31,LEN(AG31)-(FIND(":",AG31))))</f>
        <v/>
      </c>
      <c r="LQ31" s="403" t="str">
        <f>IF(OR(AH31=Dropdown_list!$AA$20,AH31=Dropdown_list!$AA$21,ISBLANK(AH31)), "", LEFT(AH31,FIND(":",AH31)-1)/RIGHT(AH31,LEN(AH31)-(FIND(":",AH31))))</f>
        <v/>
      </c>
      <c r="LR31" s="403" t="str">
        <f>IF(OR(AI31=Dropdown_list!$AA$20,AI31=Dropdown_list!$AA$21,ISBLANK(AI31)), "", LEFT(AI31,FIND(":",AI31)-1)/RIGHT(AI31,LEN(AI31)-(FIND(":",AI31))))</f>
        <v/>
      </c>
      <c r="LS31" s="403" t="str">
        <f>IF(OR(AJ31=Dropdown_list!$AA$20,AJ31=Dropdown_list!$AA$21,ISBLANK(AJ31)), "", LEFT(AJ31,FIND(":",AJ31)-1)/RIGHT(AJ31,LEN(AJ31)-(FIND(":",AJ31))))</f>
        <v/>
      </c>
      <c r="LT31" s="403" t="str">
        <f>IF(OR(AK31=Dropdown_list!$AA$20,AK31=Dropdown_list!$AA$21,ISBLANK(AK31)), "", LEFT(AK31,FIND(":",AK31)-1)/RIGHT(AK31,LEN(AK31)-(FIND(":",AK31))))</f>
        <v/>
      </c>
      <c r="LU31" s="403" t="str">
        <f>IF(OR(AL31=Dropdown_list!$AA$20,AL31=Dropdown_list!$AA$21,ISBLANK(AL31)), "", LEFT(AL31,FIND(":",AL31)-1)/RIGHT(AL31,LEN(AL31)-(FIND(":",AL31))))</f>
        <v/>
      </c>
      <c r="LV31" s="403" t="str">
        <f>IF(OR(AM31=Dropdown_list!$AA$20,AM31=Dropdown_list!$AA$21,ISBLANK(AM31)), "", LEFT(AM31,FIND(":",AM31)-1)/RIGHT(AM31,LEN(AM31)-(FIND(":",AM31))))</f>
        <v/>
      </c>
      <c r="LW31" s="403" t="str">
        <f>IF(OR(AN31=Dropdown_list!$AA$20,AN31=Dropdown_list!$AA$21,ISBLANK(AN31)), "", LEFT(AN31,FIND(":",AN31)-1)/RIGHT(AN31,LEN(AN31)-(FIND(":",AN31))))</f>
        <v/>
      </c>
      <c r="LX31" s="403" t="str">
        <f>IF(OR(AO31=Dropdown_list!$AA$20,AO31=Dropdown_list!$AA$21,ISBLANK(AO31)), "", LEFT(AO31,FIND(":",AO31)-1)/RIGHT(AO31,LEN(AO31)-(FIND(":",AO31))))</f>
        <v/>
      </c>
      <c r="LY31" s="403" t="str">
        <f>IF(OR(AP31=Dropdown_list!$AA$20,AP31=Dropdown_list!$AA$21,ISBLANK(AP31)), "", LEFT(AP31,FIND(":",AP31)-1)/RIGHT(AP31,LEN(AP31)-(FIND(":",AP31))))</f>
        <v/>
      </c>
      <c r="LZ31" s="403" t="str">
        <f>IF(OR(AQ31=Dropdown_list!$AA$20,AQ31=Dropdown_list!$AA$21,ISBLANK(AQ31)), "", LEFT(AQ31,FIND(":",AQ31)-1)/RIGHT(AQ31,LEN(AQ31)-(FIND(":",AQ31))))</f>
        <v/>
      </c>
      <c r="MA31" s="403" t="str">
        <f>IF(OR(AR31=Dropdown_list!$AA$20,AR31=Dropdown_list!$AA$21,ISBLANK(AR31)), "", LEFT(AR31,FIND(":",AR31)-1)/RIGHT(AR31,LEN(AR31)-(FIND(":",AR31))))</f>
        <v/>
      </c>
      <c r="MB31" s="403" t="str">
        <f>IF(OR(AS31=Dropdown_list!$AA$20,AS31=Dropdown_list!$AA$21,ISBLANK(AS31)), "", LEFT(AS31,FIND(":",AS31)-1)/RIGHT(AS31,LEN(AS31)-(FIND(":",AS31))))</f>
        <v/>
      </c>
      <c r="MC31" s="403" t="str">
        <f>IF(OR(AT31=Dropdown_list!$AA$20,AT31=Dropdown_list!$AA$21,ISBLANK(AT31)), "", LEFT(AT31,FIND(":",AT31)-1)/RIGHT(AT31,LEN(AT31)-(FIND(":",AT31))))</f>
        <v/>
      </c>
      <c r="MD31" s="403" t="str">
        <f>IF(OR(AU31=Dropdown_list!$AA$20,AU31=Dropdown_list!$AA$21,ISBLANK(AU31)), "", LEFT(AU31,FIND(":",AU31)-1)/RIGHT(AU31,LEN(AU31)-(FIND(":",AU31))))</f>
        <v/>
      </c>
      <c r="ME31" s="403" t="str">
        <f>IF(OR(AV31=Dropdown_list!$AA$20,AV31=Dropdown_list!$AA$21,ISBLANK(AV31)), "", LEFT(AV31,FIND(":",AV31)-1)/RIGHT(AV31,LEN(AV31)-(FIND(":",AV31))))</f>
        <v/>
      </c>
      <c r="MF31" s="403" t="str">
        <f>IF(OR(AW31=Dropdown_list!$AA$20,AW31=Dropdown_list!$AA$21,ISBLANK(AW31)), "", LEFT(AW31,FIND(":",AW31)-1)/RIGHT(AW31,LEN(AW31)-(FIND(":",AW31))))</f>
        <v/>
      </c>
      <c r="MG31" s="403" t="str">
        <f>IF(OR(AX31=Dropdown_list!$AA$20,AX31=Dropdown_list!$AA$21,ISBLANK(AX31)), "", LEFT(AX31,FIND(":",AX31)-1)/RIGHT(AX31,LEN(AX31)-(FIND(":",AX31))))</f>
        <v/>
      </c>
      <c r="MH31" s="403" t="str">
        <f>IF(OR(AY31=Dropdown_list!$AA$20,AY31=Dropdown_list!$AA$21,ISBLANK(AY31)), "", LEFT(AY31,FIND(":",AY31)-1)/RIGHT(AY31,LEN(AY31)-(FIND(":",AY31))))</f>
        <v/>
      </c>
      <c r="MI31" s="403" t="str">
        <f>IF(OR(AZ31=Dropdown_list!$AA$20,AZ31=Dropdown_list!$AA$21,ISBLANK(AZ31)), "", LEFT(AZ31,FIND(":",AZ31)-1)/RIGHT(AZ31,LEN(AZ31)-(FIND(":",AZ31))))</f>
        <v/>
      </c>
      <c r="MJ31" s="404" t="str">
        <f>IF(OR(BA31=Dropdown_list!$AA$20,BA31=Dropdown_list!$AA$21,ISBLANK(BA31)), "", LEFT(BA31,FIND(":",BA31)-1)/RIGHT(BA31,LEN(BA31)-(FIND(":",BA31))))</f>
        <v/>
      </c>
      <c r="ML31" s="411" t="str">
        <f t="shared" ref="ML31:NA46" si="136">IFERROR(INDEX($CL$18:$CQ$18, ,MATCH(ML$18,$CL31:$CQ31,1)),"")</f>
        <v/>
      </c>
      <c r="MM31" s="412" t="str">
        <f t="shared" si="136"/>
        <v/>
      </c>
      <c r="MN31" s="412" t="str">
        <f t="shared" si="136"/>
        <v/>
      </c>
      <c r="MO31" s="412" t="str">
        <f t="shared" si="136"/>
        <v/>
      </c>
      <c r="MP31" s="412" t="str">
        <f t="shared" si="136"/>
        <v/>
      </c>
      <c r="MQ31" s="412" t="str">
        <f t="shared" si="136"/>
        <v/>
      </c>
      <c r="MR31" s="412" t="str">
        <f t="shared" si="136"/>
        <v/>
      </c>
      <c r="MS31" s="412" t="str">
        <f t="shared" si="136"/>
        <v/>
      </c>
      <c r="MT31" s="412" t="str">
        <f t="shared" si="136"/>
        <v/>
      </c>
      <c r="MU31" s="412" t="str">
        <f t="shared" si="136"/>
        <v/>
      </c>
      <c r="MV31" s="412" t="str">
        <f t="shared" si="136"/>
        <v/>
      </c>
      <c r="MW31" s="412" t="str">
        <f t="shared" si="136"/>
        <v/>
      </c>
      <c r="MX31" s="412" t="str">
        <f t="shared" si="136"/>
        <v/>
      </c>
      <c r="MY31" s="412" t="str">
        <f t="shared" si="136"/>
        <v/>
      </c>
      <c r="MZ31" s="412" t="str">
        <f t="shared" si="136"/>
        <v/>
      </c>
      <c r="NA31" s="412" t="str">
        <f t="shared" si="136"/>
        <v/>
      </c>
      <c r="NB31" s="412" t="str">
        <f t="shared" ref="NB31:NQ48" si="137">IFERROR(INDEX($CL$18:$CQ$18, ,MATCH(NB$18,$CL31:$CQ31,1)),"")</f>
        <v/>
      </c>
      <c r="NC31" s="412" t="str">
        <f t="shared" si="137"/>
        <v/>
      </c>
      <c r="ND31" s="412" t="str">
        <f t="shared" si="137"/>
        <v/>
      </c>
      <c r="NE31" s="412" t="str">
        <f t="shared" si="137"/>
        <v/>
      </c>
      <c r="NF31" s="412" t="str">
        <f t="shared" si="137"/>
        <v/>
      </c>
      <c r="NG31" s="412" t="str">
        <f t="shared" si="137"/>
        <v/>
      </c>
      <c r="NH31" s="412" t="str">
        <f t="shared" si="137"/>
        <v/>
      </c>
      <c r="NI31" s="412" t="str">
        <f t="shared" si="137"/>
        <v/>
      </c>
      <c r="NJ31" s="412" t="str">
        <f t="shared" si="137"/>
        <v/>
      </c>
      <c r="NK31" s="412" t="str">
        <f t="shared" si="137"/>
        <v/>
      </c>
      <c r="NL31" s="412" t="str">
        <f t="shared" si="137"/>
        <v/>
      </c>
      <c r="NM31" s="412" t="str">
        <f t="shared" si="137"/>
        <v/>
      </c>
      <c r="NN31" s="412" t="str">
        <f t="shared" si="137"/>
        <v/>
      </c>
      <c r="NO31" s="412" t="str">
        <f t="shared" si="137"/>
        <v/>
      </c>
      <c r="NP31" s="412" t="str">
        <f t="shared" si="137"/>
        <v/>
      </c>
      <c r="NQ31" s="412" t="str">
        <f t="shared" si="137"/>
        <v/>
      </c>
      <c r="NR31" s="412" t="str">
        <f t="shared" si="110"/>
        <v/>
      </c>
      <c r="NS31" s="412" t="str">
        <f t="shared" si="110"/>
        <v/>
      </c>
      <c r="NT31" s="412" t="str">
        <f t="shared" si="110"/>
        <v/>
      </c>
      <c r="NU31" s="412" t="str">
        <f t="shared" si="110"/>
        <v/>
      </c>
      <c r="NV31" s="412" t="str">
        <f t="shared" si="110"/>
        <v/>
      </c>
      <c r="NW31" s="412" t="str">
        <f t="shared" si="111"/>
        <v/>
      </c>
      <c r="NX31" s="412" t="str">
        <f t="shared" si="111"/>
        <v/>
      </c>
      <c r="NY31" s="412" t="str">
        <f t="shared" si="111"/>
        <v/>
      </c>
      <c r="NZ31" s="412" t="str">
        <f t="shared" ref="NZ31:OG31" si="138">IFERROR(INDEX($CL$18:$CQ$18, ,MATCH(NZ$18,$CL31:$CQ31,1)),"")</f>
        <v/>
      </c>
      <c r="OA31" s="412" t="str">
        <f t="shared" si="138"/>
        <v/>
      </c>
      <c r="OB31" s="412" t="str">
        <f t="shared" si="138"/>
        <v/>
      </c>
      <c r="OC31" s="412" t="str">
        <f t="shared" si="138"/>
        <v/>
      </c>
      <c r="OD31" s="412" t="str">
        <f t="shared" si="138"/>
        <v/>
      </c>
      <c r="OE31" s="412" t="str">
        <f t="shared" si="138"/>
        <v/>
      </c>
      <c r="OF31" s="412" t="str">
        <f t="shared" si="138"/>
        <v/>
      </c>
      <c r="OG31" s="413" t="str">
        <f t="shared" si="138"/>
        <v/>
      </c>
    </row>
    <row r="32" spans="1:397" ht="15" customHeight="1">
      <c r="B32" s="66"/>
      <c r="D32" s="786"/>
      <c r="E32" s="219">
        <f t="shared" si="113"/>
        <v>0</v>
      </c>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4"/>
      <c r="BC32" s="668"/>
      <c r="BD32" s="61"/>
      <c r="BE32" s="61"/>
      <c r="BF32" s="88"/>
      <c r="BG32" s="232"/>
      <c r="BH32" s="61"/>
      <c r="BI32" s="61"/>
      <c r="BJ32" s="4"/>
      <c r="BL32" s="84" t="str">
        <f t="shared" si="8"/>
        <v/>
      </c>
      <c r="BM32" s="260">
        <f t="shared" si="9"/>
        <v>0</v>
      </c>
      <c r="BN32" s="525">
        <f t="shared" si="114"/>
        <v>0</v>
      </c>
      <c r="BO32" s="526" t="str">
        <f t="shared" ref="BO32:BO90" si="139">IF(ISBLANK(BC22),"",BC22)</f>
        <v/>
      </c>
      <c r="BP32" s="525">
        <f t="shared" si="115"/>
        <v>0</v>
      </c>
      <c r="BQ32" s="527">
        <f t="shared" si="12"/>
        <v>0</v>
      </c>
      <c r="BR32" s="527">
        <f t="shared" si="13"/>
        <v>0</v>
      </c>
      <c r="BS32" s="528">
        <f t="shared" ref="BS32:BS90" si="140">BR22</f>
        <v>0</v>
      </c>
      <c r="BT32" s="263" t="str">
        <f t="shared" si="14"/>
        <v/>
      </c>
      <c r="BU32" s="263" t="str">
        <f>IF(BQ32=1, IF(ISBLANK(#REF!),message_complete,""),"")</f>
        <v/>
      </c>
      <c r="BV32" s="263" t="str">
        <f t="shared" si="15"/>
        <v/>
      </c>
      <c r="BW32" s="263" t="str">
        <f t="shared" si="16"/>
        <v/>
      </c>
      <c r="BX32" s="261"/>
      <c r="BY32" s="328" t="str">
        <f t="shared" si="116"/>
        <v/>
      </c>
      <c r="BZ32" s="269" t="str">
        <f t="shared" si="18"/>
        <v/>
      </c>
      <c r="CA32" s="269" t="str">
        <f t="shared" si="19"/>
        <v/>
      </c>
      <c r="CB32" s="269" t="str">
        <f t="shared" si="20"/>
        <v/>
      </c>
      <c r="CC32" s="269" t="str">
        <f t="shared" si="21"/>
        <v/>
      </c>
      <c r="CD32" s="269" t="str">
        <f t="shared" si="117"/>
        <v/>
      </c>
      <c r="CE32" s="269" t="str">
        <f t="shared" si="23"/>
        <v/>
      </c>
      <c r="CF32" s="269" t="str">
        <f t="shared" si="118"/>
        <v/>
      </c>
      <c r="CG32" s="269" t="str">
        <f t="shared" si="119"/>
        <v/>
      </c>
      <c r="CH32" s="269" t="str">
        <f t="shared" si="120"/>
        <v/>
      </c>
      <c r="CI32" s="269" t="str">
        <f t="shared" si="121"/>
        <v/>
      </c>
      <c r="CJ32" s="329" t="str">
        <f t="shared" si="122"/>
        <v/>
      </c>
      <c r="CL32" s="423" t="str">
        <f t="shared" si="77"/>
        <v/>
      </c>
      <c r="CM32" s="419" t="str">
        <f t="shared" si="78"/>
        <v/>
      </c>
      <c r="CN32" s="419" t="str">
        <f t="shared" si="79"/>
        <v/>
      </c>
      <c r="CO32" s="419" t="str">
        <f t="shared" si="80"/>
        <v/>
      </c>
      <c r="CP32" s="419" t="str">
        <f t="shared" si="81"/>
        <v/>
      </c>
      <c r="CQ32" s="424" t="str">
        <f t="shared" si="82"/>
        <v/>
      </c>
      <c r="CR32" s="121" t="str">
        <f t="shared" si="29"/>
        <v/>
      </c>
      <c r="CS32" s="283" t="str">
        <f t="shared" si="30"/>
        <v/>
      </c>
      <c r="CT32" s="264" t="str">
        <f t="shared" si="31"/>
        <v/>
      </c>
      <c r="CU32" s="264" t="str">
        <f t="shared" si="32"/>
        <v/>
      </c>
      <c r="CV32" s="264" t="str">
        <f t="shared" si="33"/>
        <v/>
      </c>
      <c r="CW32" s="264" t="str">
        <f t="shared" si="34"/>
        <v/>
      </c>
      <c r="CX32" s="284" t="str">
        <f t="shared" si="35"/>
        <v/>
      </c>
      <c r="CY32" s="263">
        <f t="shared" si="83"/>
        <v>0</v>
      </c>
      <c r="CZ32" s="263"/>
      <c r="DA32" s="291">
        <f t="shared" si="123"/>
        <v>0</v>
      </c>
      <c r="DB32" s="265">
        <f t="shared" si="123"/>
        <v>0</v>
      </c>
      <c r="DC32" s="265">
        <f t="shared" si="123"/>
        <v>0</v>
      </c>
      <c r="DD32" s="265">
        <f t="shared" si="123"/>
        <v>0</v>
      </c>
      <c r="DE32" s="265">
        <f t="shared" si="123"/>
        <v>0</v>
      </c>
      <c r="DF32" s="265">
        <f t="shared" si="123"/>
        <v>0</v>
      </c>
      <c r="DG32" s="265">
        <f t="shared" si="123"/>
        <v>0</v>
      </c>
      <c r="DH32" s="265">
        <f t="shared" si="123"/>
        <v>0</v>
      </c>
      <c r="DI32" s="265">
        <f t="shared" si="123"/>
        <v>0</v>
      </c>
      <c r="DJ32" s="265">
        <f t="shared" si="123"/>
        <v>0</v>
      </c>
      <c r="DK32" s="265">
        <f t="shared" si="124"/>
        <v>0</v>
      </c>
      <c r="DL32" s="265">
        <f t="shared" si="124"/>
        <v>0</v>
      </c>
      <c r="DM32" s="265">
        <f t="shared" si="124"/>
        <v>0</v>
      </c>
      <c r="DN32" s="265">
        <f t="shared" si="124"/>
        <v>0</v>
      </c>
      <c r="DO32" s="265">
        <f t="shared" si="124"/>
        <v>0</v>
      </c>
      <c r="DP32" s="265">
        <f t="shared" si="124"/>
        <v>0</v>
      </c>
      <c r="DQ32" s="265">
        <f t="shared" si="124"/>
        <v>0</v>
      </c>
      <c r="DR32" s="265">
        <f t="shared" si="124"/>
        <v>0</v>
      </c>
      <c r="DS32" s="265">
        <f t="shared" si="124"/>
        <v>0</v>
      </c>
      <c r="DT32" s="265">
        <f t="shared" si="124"/>
        <v>0</v>
      </c>
      <c r="DU32" s="292">
        <f t="shared" si="124"/>
        <v>0</v>
      </c>
      <c r="DV32" s="291">
        <f t="shared" si="125"/>
        <v>0</v>
      </c>
      <c r="DW32" s="265">
        <f t="shared" si="125"/>
        <v>0</v>
      </c>
      <c r="DX32" s="265">
        <f t="shared" si="125"/>
        <v>0</v>
      </c>
      <c r="DY32" s="265">
        <f t="shared" si="125"/>
        <v>0</v>
      </c>
      <c r="DZ32" s="265">
        <f t="shared" si="125"/>
        <v>0</v>
      </c>
      <c r="EA32" s="265">
        <f t="shared" si="125"/>
        <v>0</v>
      </c>
      <c r="EB32" s="265">
        <f t="shared" si="125"/>
        <v>0</v>
      </c>
      <c r="EC32" s="265">
        <f t="shared" si="125"/>
        <v>0</v>
      </c>
      <c r="ED32" s="265">
        <f t="shared" si="125"/>
        <v>0</v>
      </c>
      <c r="EE32" s="265">
        <f t="shared" si="125"/>
        <v>0</v>
      </c>
      <c r="EF32" s="265">
        <f t="shared" si="126"/>
        <v>0</v>
      </c>
      <c r="EG32" s="265">
        <f t="shared" si="126"/>
        <v>0</v>
      </c>
      <c r="EH32" s="265">
        <f t="shared" si="126"/>
        <v>0</v>
      </c>
      <c r="EI32" s="265">
        <f t="shared" si="126"/>
        <v>0</v>
      </c>
      <c r="EJ32" s="265">
        <f t="shared" si="126"/>
        <v>0</v>
      </c>
      <c r="EK32" s="265">
        <f t="shared" si="126"/>
        <v>0</v>
      </c>
      <c r="EL32" s="265">
        <f t="shared" si="126"/>
        <v>0</v>
      </c>
      <c r="EM32" s="265">
        <f t="shared" si="126"/>
        <v>0</v>
      </c>
      <c r="EN32" s="265">
        <f t="shared" si="126"/>
        <v>0</v>
      </c>
      <c r="EO32" s="265">
        <f t="shared" si="126"/>
        <v>0</v>
      </c>
      <c r="EP32" s="292">
        <f t="shared" si="126"/>
        <v>0</v>
      </c>
      <c r="EQ32" s="414">
        <f t="shared" si="127"/>
        <v>0</v>
      </c>
      <c r="ER32" s="265">
        <f t="shared" si="127"/>
        <v>0</v>
      </c>
      <c r="ES32" s="265">
        <f t="shared" si="127"/>
        <v>0</v>
      </c>
      <c r="ET32" s="265">
        <f t="shared" si="127"/>
        <v>0</v>
      </c>
      <c r="EU32" s="265">
        <f t="shared" si="127"/>
        <v>0</v>
      </c>
      <c r="EV32" s="265">
        <f t="shared" si="127"/>
        <v>0</v>
      </c>
      <c r="EW32" s="265">
        <f t="shared" si="127"/>
        <v>0</v>
      </c>
      <c r="EX32" s="265">
        <f t="shared" si="127"/>
        <v>0</v>
      </c>
      <c r="EY32" s="265">
        <f t="shared" si="127"/>
        <v>0</v>
      </c>
      <c r="EZ32" s="265">
        <f t="shared" si="127"/>
        <v>0</v>
      </c>
      <c r="FA32" s="265">
        <f t="shared" si="128"/>
        <v>0</v>
      </c>
      <c r="FB32" s="265">
        <f t="shared" si="128"/>
        <v>0</v>
      </c>
      <c r="FC32" s="265">
        <f t="shared" si="128"/>
        <v>0</v>
      </c>
      <c r="FD32" s="265">
        <f t="shared" si="128"/>
        <v>0</v>
      </c>
      <c r="FE32" s="265">
        <f t="shared" si="128"/>
        <v>0</v>
      </c>
      <c r="FF32" s="265">
        <f t="shared" si="128"/>
        <v>0</v>
      </c>
      <c r="FG32" s="265">
        <f t="shared" si="128"/>
        <v>0</v>
      </c>
      <c r="FH32" s="265">
        <f t="shared" si="128"/>
        <v>0</v>
      </c>
      <c r="FI32" s="265">
        <f t="shared" si="128"/>
        <v>0</v>
      </c>
      <c r="FJ32" s="265">
        <f t="shared" si="128"/>
        <v>0</v>
      </c>
      <c r="FK32" s="415">
        <f t="shared" si="128"/>
        <v>0</v>
      </c>
      <c r="FL32" s="291">
        <f t="shared" si="129"/>
        <v>0</v>
      </c>
      <c r="FM32" s="265">
        <f t="shared" si="129"/>
        <v>0</v>
      </c>
      <c r="FN32" s="265">
        <f t="shared" si="129"/>
        <v>0</v>
      </c>
      <c r="FO32" s="265">
        <f t="shared" si="129"/>
        <v>0</v>
      </c>
      <c r="FP32" s="265">
        <f t="shared" si="129"/>
        <v>0</v>
      </c>
      <c r="FQ32" s="265">
        <f t="shared" si="129"/>
        <v>0</v>
      </c>
      <c r="FR32" s="265">
        <f t="shared" si="129"/>
        <v>0</v>
      </c>
      <c r="FS32" s="265">
        <f t="shared" si="129"/>
        <v>0</v>
      </c>
      <c r="FT32" s="265">
        <f t="shared" si="129"/>
        <v>0</v>
      </c>
      <c r="FU32" s="265">
        <f t="shared" si="129"/>
        <v>0</v>
      </c>
      <c r="FV32" s="265">
        <f t="shared" si="130"/>
        <v>0</v>
      </c>
      <c r="FW32" s="265">
        <f t="shared" si="130"/>
        <v>0</v>
      </c>
      <c r="FX32" s="265">
        <f t="shared" si="130"/>
        <v>0</v>
      </c>
      <c r="FY32" s="265">
        <f t="shared" si="130"/>
        <v>0</v>
      </c>
      <c r="FZ32" s="265">
        <f t="shared" si="130"/>
        <v>0</v>
      </c>
      <c r="GA32" s="265">
        <f t="shared" si="130"/>
        <v>0</v>
      </c>
      <c r="GB32" s="265">
        <f t="shared" si="130"/>
        <v>0</v>
      </c>
      <c r="GC32" s="265">
        <f t="shared" si="130"/>
        <v>0</v>
      </c>
      <c r="GD32" s="265">
        <f t="shared" si="130"/>
        <v>0</v>
      </c>
      <c r="GE32" s="265">
        <f t="shared" si="130"/>
        <v>0</v>
      </c>
      <c r="GF32" s="292">
        <f t="shared" si="130"/>
        <v>0</v>
      </c>
      <c r="GG32" s="345">
        <f t="shared" ref="GG32:GV70" si="141">FL42</f>
        <v>0</v>
      </c>
      <c r="GH32" s="346">
        <f t="shared" si="131"/>
        <v>0</v>
      </c>
      <c r="GI32" s="346">
        <f t="shared" si="131"/>
        <v>0</v>
      </c>
      <c r="GJ32" s="346">
        <f t="shared" si="131"/>
        <v>0</v>
      </c>
      <c r="GK32" s="346">
        <f t="shared" si="131"/>
        <v>0</v>
      </c>
      <c r="GL32" s="346">
        <f t="shared" si="131"/>
        <v>0</v>
      </c>
      <c r="GM32" s="346">
        <f t="shared" si="131"/>
        <v>0</v>
      </c>
      <c r="GN32" s="346">
        <f t="shared" si="131"/>
        <v>0</v>
      </c>
      <c r="GO32" s="346">
        <f t="shared" si="131"/>
        <v>0</v>
      </c>
      <c r="GP32" s="346">
        <f t="shared" si="131"/>
        <v>0</v>
      </c>
      <c r="GQ32" s="346">
        <f t="shared" si="131"/>
        <v>0</v>
      </c>
      <c r="GR32" s="346">
        <f t="shared" si="131"/>
        <v>0</v>
      </c>
      <c r="GS32" s="346">
        <f t="shared" si="131"/>
        <v>0</v>
      </c>
      <c r="GT32" s="346">
        <f t="shared" si="131"/>
        <v>0</v>
      </c>
      <c r="GU32" s="346">
        <f t="shared" si="131"/>
        <v>0</v>
      </c>
      <c r="GV32" s="346">
        <f t="shared" si="131"/>
        <v>0</v>
      </c>
      <c r="GW32" s="346">
        <f t="shared" si="131"/>
        <v>0</v>
      </c>
      <c r="GX32" s="346">
        <f t="shared" si="131"/>
        <v>0</v>
      </c>
      <c r="GY32" s="346">
        <f t="shared" si="131"/>
        <v>0</v>
      </c>
      <c r="GZ32" s="346">
        <f t="shared" si="131"/>
        <v>0</v>
      </c>
      <c r="HA32" s="347">
        <f t="shared" si="131"/>
        <v>0</v>
      </c>
      <c r="HB32" s="336">
        <f t="shared" ref="HB32:HB90" si="142">EQ32*$BR32 +FL32*$BS32</f>
        <v>0</v>
      </c>
      <c r="HC32" s="337">
        <f t="shared" ref="HC32:HC90" si="143">ER32*$BR32 +FM32*$BS32</f>
        <v>0</v>
      </c>
      <c r="HD32" s="337">
        <f t="shared" ref="HD32:HD90" si="144">ES32*$BR32 +FN32*$BS32</f>
        <v>0</v>
      </c>
      <c r="HE32" s="337">
        <f t="shared" ref="HE32:HE90" si="145">ET32*$BR32 +FO32*$BS32</f>
        <v>0</v>
      </c>
      <c r="HF32" s="337">
        <f t="shared" ref="HF32:HF90" si="146">EU32*$BR32 +FP32*$BS32</f>
        <v>0</v>
      </c>
      <c r="HG32" s="337">
        <f t="shared" ref="HG32:HG90" si="147">EV32*$BR32 +FQ32*$BS32</f>
        <v>0</v>
      </c>
      <c r="HH32" s="337">
        <f t="shared" ref="HH32:HH90" si="148">EW32*$BR32 +FR32*$BS32</f>
        <v>0</v>
      </c>
      <c r="HI32" s="337">
        <f t="shared" ref="HI32:HI90" si="149">EX32*$BR32 +FS32*$BS32</f>
        <v>0</v>
      </c>
      <c r="HJ32" s="337">
        <f t="shared" ref="HJ32:HJ90" si="150">EY32*$BR32 +FT32*$BS32</f>
        <v>0</v>
      </c>
      <c r="HK32" s="337">
        <f t="shared" ref="HK32:HK90" si="151">EZ32*$BR32 +FU32*$BS32</f>
        <v>0</v>
      </c>
      <c r="HL32" s="337">
        <f t="shared" ref="HL32:HL90" si="152">FA32*$BR32 +FV32*$BS32</f>
        <v>0</v>
      </c>
      <c r="HM32" s="337">
        <f t="shared" ref="HM32:HM90" si="153">FB32*$BR32 +FW32*$BS32</f>
        <v>0</v>
      </c>
      <c r="HN32" s="337">
        <f t="shared" ref="HN32:HN90" si="154">FC32*$BR32 +FX32*$BS32</f>
        <v>0</v>
      </c>
      <c r="HO32" s="337">
        <f t="shared" ref="HO32:HO90" si="155">FD32*$BR32 +FY32*$BS32</f>
        <v>0</v>
      </c>
      <c r="HP32" s="337">
        <f t="shared" ref="HP32:HP90" si="156">FE32*$BR32 +FZ32*$BS32</f>
        <v>0</v>
      </c>
      <c r="HQ32" s="337">
        <f t="shared" ref="HQ32:HQ90" si="157">FF32*$BR32 +GA32*$BS32</f>
        <v>0</v>
      </c>
      <c r="HR32" s="337">
        <f t="shared" ref="HR32:HR90" si="158">FG32*$BR32 +GB32*$BS32</f>
        <v>0</v>
      </c>
      <c r="HS32" s="337">
        <f t="shared" ref="HS32:HS90" si="159">FH32*$BR32 +GC32*$BS32</f>
        <v>0</v>
      </c>
      <c r="HT32" s="337">
        <f t="shared" ref="HT32:HT90" si="160">FI32*$BR32 +GD32*$BS32</f>
        <v>0</v>
      </c>
      <c r="HU32" s="337">
        <f t="shared" ref="HU32:HU90" si="161">FJ32*$BR32 +GE32*$BS32</f>
        <v>0</v>
      </c>
      <c r="HV32" s="338">
        <f t="shared" ref="HV32:HV90" si="162">FK32*$BR32 +GF32*$BS32</f>
        <v>0</v>
      </c>
      <c r="HW32" s="297" t="str">
        <f t="shared" si="47"/>
        <v/>
      </c>
      <c r="HX32" s="264" t="str">
        <f t="shared" si="48"/>
        <v/>
      </c>
      <c r="HY32" s="264" t="str">
        <f t="shared" si="49"/>
        <v/>
      </c>
      <c r="HZ32" s="264" t="str">
        <f t="shared" si="50"/>
        <v/>
      </c>
      <c r="IA32" s="264" t="str">
        <f t="shared" si="51"/>
        <v/>
      </c>
      <c r="IB32" s="264" t="str">
        <f t="shared" si="52"/>
        <v/>
      </c>
      <c r="IC32" s="264" t="str">
        <f t="shared" si="53"/>
        <v/>
      </c>
      <c r="ID32" s="264" t="str">
        <f t="shared" si="54"/>
        <v/>
      </c>
      <c r="IE32" s="264" t="str">
        <f t="shared" si="55"/>
        <v/>
      </c>
      <c r="IF32" s="264" t="str">
        <f t="shared" si="56"/>
        <v/>
      </c>
      <c r="IG32" s="264" t="str">
        <f t="shared" si="57"/>
        <v/>
      </c>
      <c r="IH32" s="264" t="str">
        <f t="shared" si="58"/>
        <v/>
      </c>
      <c r="II32" s="264" t="str">
        <f t="shared" si="59"/>
        <v/>
      </c>
      <c r="IJ32" s="264" t="str">
        <f t="shared" si="60"/>
        <v/>
      </c>
      <c r="IK32" s="264" t="str">
        <f t="shared" si="61"/>
        <v/>
      </c>
      <c r="IL32" s="264" t="str">
        <f t="shared" si="62"/>
        <v/>
      </c>
      <c r="IM32" s="264" t="str">
        <f t="shared" si="63"/>
        <v/>
      </c>
      <c r="IN32" s="264" t="str">
        <f t="shared" si="64"/>
        <v/>
      </c>
      <c r="IO32" s="264" t="str">
        <f t="shared" si="65"/>
        <v/>
      </c>
      <c r="IP32" s="264" t="str">
        <f t="shared" si="66"/>
        <v/>
      </c>
      <c r="IQ32" s="284" t="str">
        <f t="shared" si="67"/>
        <v/>
      </c>
      <c r="IR32" s="265">
        <f t="shared" si="105"/>
        <v>0</v>
      </c>
      <c r="IS32" s="266">
        <f t="shared" si="68"/>
        <v>48</v>
      </c>
      <c r="IT32" s="266">
        <f t="shared" si="106"/>
        <v>0</v>
      </c>
      <c r="IU32" s="266">
        <f t="shared" si="69"/>
        <v>0</v>
      </c>
      <c r="IV32" s="302">
        <f t="shared" si="132"/>
        <v>0</v>
      </c>
      <c r="IW32" s="266">
        <f t="shared" si="132"/>
        <v>0</v>
      </c>
      <c r="IX32" s="266">
        <f t="shared" si="132"/>
        <v>0</v>
      </c>
      <c r="IY32" s="266">
        <f t="shared" si="132"/>
        <v>0</v>
      </c>
      <c r="IZ32" s="266">
        <f t="shared" si="132"/>
        <v>0</v>
      </c>
      <c r="JA32" s="266">
        <f t="shared" si="132"/>
        <v>0</v>
      </c>
      <c r="JB32" s="266">
        <f t="shared" si="132"/>
        <v>0</v>
      </c>
      <c r="JC32" s="266">
        <f t="shared" si="132"/>
        <v>0</v>
      </c>
      <c r="JD32" s="266">
        <f t="shared" si="132"/>
        <v>0</v>
      </c>
      <c r="JE32" s="266">
        <f t="shared" si="132"/>
        <v>0</v>
      </c>
      <c r="JF32" s="266">
        <f t="shared" si="133"/>
        <v>0</v>
      </c>
      <c r="JG32" s="266">
        <f t="shared" si="133"/>
        <v>0</v>
      </c>
      <c r="JH32" s="266">
        <f t="shared" si="133"/>
        <v>0</v>
      </c>
      <c r="JI32" s="266">
        <f t="shared" si="133"/>
        <v>0</v>
      </c>
      <c r="JJ32" s="266">
        <f t="shared" si="133"/>
        <v>0</v>
      </c>
      <c r="JK32" s="266">
        <f t="shared" si="133"/>
        <v>0</v>
      </c>
      <c r="JL32" s="266">
        <f t="shared" si="133"/>
        <v>0</v>
      </c>
      <c r="JM32" s="266">
        <f t="shared" si="133"/>
        <v>0</v>
      </c>
      <c r="JN32" s="266">
        <f t="shared" si="133"/>
        <v>0</v>
      </c>
      <c r="JO32" s="266">
        <f t="shared" si="133"/>
        <v>0</v>
      </c>
      <c r="JP32" s="303">
        <f t="shared" si="133"/>
        <v>0</v>
      </c>
      <c r="JQ32" s="291">
        <f t="shared" si="134"/>
        <v>0</v>
      </c>
      <c r="JR32" s="265">
        <f t="shared" si="134"/>
        <v>0</v>
      </c>
      <c r="JS32" s="265">
        <f t="shared" si="134"/>
        <v>0</v>
      </c>
      <c r="JT32" s="265">
        <f t="shared" si="134"/>
        <v>0</v>
      </c>
      <c r="JU32" s="265">
        <f t="shared" si="134"/>
        <v>0</v>
      </c>
      <c r="JV32" s="265">
        <f t="shared" si="134"/>
        <v>0</v>
      </c>
      <c r="JW32" s="265">
        <f t="shared" si="134"/>
        <v>0</v>
      </c>
      <c r="JX32" s="265">
        <f t="shared" si="134"/>
        <v>0</v>
      </c>
      <c r="JY32" s="265">
        <f t="shared" si="134"/>
        <v>0</v>
      </c>
      <c r="JZ32" s="265">
        <f t="shared" si="134"/>
        <v>0</v>
      </c>
      <c r="KA32" s="265">
        <f t="shared" si="135"/>
        <v>0</v>
      </c>
      <c r="KB32" s="265">
        <f t="shared" si="135"/>
        <v>0</v>
      </c>
      <c r="KC32" s="265">
        <f t="shared" si="135"/>
        <v>0</v>
      </c>
      <c r="KD32" s="265">
        <f t="shared" si="135"/>
        <v>0</v>
      </c>
      <c r="KE32" s="265">
        <f t="shared" si="135"/>
        <v>0</v>
      </c>
      <c r="KF32" s="265">
        <f t="shared" si="135"/>
        <v>0</v>
      </c>
      <c r="KG32" s="265">
        <f t="shared" si="135"/>
        <v>0</v>
      </c>
      <c r="KH32" s="265">
        <f t="shared" si="135"/>
        <v>0</v>
      </c>
      <c r="KI32" s="265">
        <f t="shared" si="135"/>
        <v>0</v>
      </c>
      <c r="KJ32" s="265">
        <f t="shared" si="135"/>
        <v>0</v>
      </c>
      <c r="KK32" s="292">
        <f t="shared" si="135"/>
        <v>0</v>
      </c>
      <c r="KL32" s="279">
        <f t="shared" si="107"/>
        <v>48</v>
      </c>
      <c r="KN32" s="262" t="str">
        <f t="shared" ref="KN32:KN40" si="163">$D$31</f>
        <v>Tues</v>
      </c>
      <c r="KO32" s="405" t="str">
        <f>IF(OR(F32=Dropdown_list!$AA$20,F32=Dropdown_list!$AA$21,ISBLANK(F32)), "", LEFT(F32,FIND(":",F32)-1)/RIGHT(F32,LEN(F32)-(FIND(":",F32))))</f>
        <v/>
      </c>
      <c r="KP32" s="406" t="str">
        <f>IF(OR(G32=Dropdown_list!$AA$20,G32=Dropdown_list!$AA$21,ISBLANK(G32)), "", LEFT(G32,FIND(":",G32)-1)/RIGHT(G32,LEN(G32)-(FIND(":",G32))))</f>
        <v/>
      </c>
      <c r="KQ32" s="406" t="str">
        <f>IF(OR(H32=Dropdown_list!$AA$20,H32=Dropdown_list!$AA$21,ISBLANK(H32)), "", LEFT(H32,FIND(":",H32)-1)/RIGHT(H32,LEN(H32)-(FIND(":",H32))))</f>
        <v/>
      </c>
      <c r="KR32" s="406" t="str">
        <f>IF(OR(I32=Dropdown_list!$AA$20,I32=Dropdown_list!$AA$21,ISBLANK(I32)), "", LEFT(I32,FIND(":",I32)-1)/RIGHT(I32,LEN(I32)-(FIND(":",I32))))</f>
        <v/>
      </c>
      <c r="KS32" s="406" t="str">
        <f>IF(OR(J32=Dropdown_list!$AA$20,J32=Dropdown_list!$AA$21,ISBLANK(J32)), "", LEFT(J32,FIND(":",J32)-1)/RIGHT(J32,LEN(J32)-(FIND(":",J32))))</f>
        <v/>
      </c>
      <c r="KT32" s="406" t="str">
        <f>IF(OR(K32=Dropdown_list!$AA$20,K32=Dropdown_list!$AA$21,ISBLANK(K32)), "", LEFT(K32,FIND(":",K32)-1)/RIGHT(K32,LEN(K32)-(FIND(":",K32))))</f>
        <v/>
      </c>
      <c r="KU32" s="406" t="str">
        <f>IF(OR(L32=Dropdown_list!$AA$20,L32=Dropdown_list!$AA$21,ISBLANK(L32)), "", LEFT(L32,FIND(":",L32)-1)/RIGHT(L32,LEN(L32)-(FIND(":",L32))))</f>
        <v/>
      </c>
      <c r="KV32" s="406" t="str">
        <f>IF(OR(M32=Dropdown_list!$AA$20,M32=Dropdown_list!$AA$21,ISBLANK(M32)), "", LEFT(M32,FIND(":",M32)-1)/RIGHT(M32,LEN(M32)-(FIND(":",M32))))</f>
        <v/>
      </c>
      <c r="KW32" s="406" t="str">
        <f>IF(OR(N32=Dropdown_list!$AA$20,N32=Dropdown_list!$AA$21,ISBLANK(N32)), "", LEFT(N32,FIND(":",N32)-1)/RIGHT(N32,LEN(N32)-(FIND(":",N32))))</f>
        <v/>
      </c>
      <c r="KX32" s="406" t="str">
        <f>IF(OR(O32=Dropdown_list!$AA$20,O32=Dropdown_list!$AA$21,ISBLANK(O32)), "", LEFT(O32,FIND(":",O32)-1)/RIGHT(O32,LEN(O32)-(FIND(":",O32))))</f>
        <v/>
      </c>
      <c r="KY32" s="406" t="str">
        <f>IF(OR(P32=Dropdown_list!$AA$20,P32=Dropdown_list!$AA$21,ISBLANK(P32)), "", LEFT(P32,FIND(":",P32)-1)/RIGHT(P32,LEN(P32)-(FIND(":",P32))))</f>
        <v/>
      </c>
      <c r="KZ32" s="406" t="str">
        <f>IF(OR(Q32=Dropdown_list!$AA$20,Q32=Dropdown_list!$AA$21,ISBLANK(Q32)), "", LEFT(Q32,FIND(":",Q32)-1)/RIGHT(Q32,LEN(Q32)-(FIND(":",Q32))))</f>
        <v/>
      </c>
      <c r="LA32" s="406" t="str">
        <f>IF(OR(R32=Dropdown_list!$AA$20,R32=Dropdown_list!$AA$21,ISBLANK(R32)), "", LEFT(R32,FIND(":",R32)-1)/RIGHT(R32,LEN(R32)-(FIND(":",R32))))</f>
        <v/>
      </c>
      <c r="LB32" s="406" t="str">
        <f>IF(OR(S32=Dropdown_list!$AA$20,S32=Dropdown_list!$AA$21,ISBLANK(S32)), "", LEFT(S32,FIND(":",S32)-1)/RIGHT(S32,LEN(S32)-(FIND(":",S32))))</f>
        <v/>
      </c>
      <c r="LC32" s="406" t="str">
        <f>IF(OR(T32=Dropdown_list!$AA$20,T32=Dropdown_list!$AA$21,ISBLANK(T32)), "", LEFT(T32,FIND(":",T32)-1)/RIGHT(T32,LEN(T32)-(FIND(":",T32))))</f>
        <v/>
      </c>
      <c r="LD32" s="406" t="str">
        <f>IF(OR(U32=Dropdown_list!$AA$20,U32=Dropdown_list!$AA$21,ISBLANK(U32)), "", LEFT(U32,FIND(":",U32)-1)/RIGHT(U32,LEN(U32)-(FIND(":",U32))))</f>
        <v/>
      </c>
      <c r="LE32" s="406" t="str">
        <f>IF(OR(V32=Dropdown_list!$AA$20,V32=Dropdown_list!$AA$21,ISBLANK(V32)), "", LEFT(V32,FIND(":",V32)-1)/RIGHT(V32,LEN(V32)-(FIND(":",V32))))</f>
        <v/>
      </c>
      <c r="LF32" s="406" t="str">
        <f>IF(OR(W32=Dropdown_list!$AA$20,W32=Dropdown_list!$AA$21,ISBLANK(W32)), "", LEFT(W32,FIND(":",W32)-1)/RIGHT(W32,LEN(W32)-(FIND(":",W32))))</f>
        <v/>
      </c>
      <c r="LG32" s="406" t="str">
        <f>IF(OR(X32=Dropdown_list!$AA$20,X32=Dropdown_list!$AA$21,ISBLANK(X32)), "", LEFT(X32,FIND(":",X32)-1)/RIGHT(X32,LEN(X32)-(FIND(":",X32))))</f>
        <v/>
      </c>
      <c r="LH32" s="406" t="str">
        <f>IF(OR(Y32=Dropdown_list!$AA$20,Y32=Dropdown_list!$AA$21,ISBLANK(Y32)), "", LEFT(Y32,FIND(":",Y32)-1)/RIGHT(Y32,LEN(Y32)-(FIND(":",Y32))))</f>
        <v/>
      </c>
      <c r="LI32" s="406" t="str">
        <f>IF(OR(Z32=Dropdown_list!$AA$20,Z32=Dropdown_list!$AA$21,ISBLANK(Z32)), "", LEFT(Z32,FIND(":",Z32)-1)/RIGHT(Z32,LEN(Z32)-(FIND(":",Z32))))</f>
        <v/>
      </c>
      <c r="LJ32" s="406" t="str">
        <f>IF(OR(AA32=Dropdown_list!$AA$20,AA32=Dropdown_list!$AA$21,ISBLANK(AA32)), "", LEFT(AA32,FIND(":",AA32)-1)/RIGHT(AA32,LEN(AA32)-(FIND(":",AA32))))</f>
        <v/>
      </c>
      <c r="LK32" s="406" t="str">
        <f>IF(OR(AB32=Dropdown_list!$AA$20,AB32=Dropdown_list!$AA$21,ISBLANK(AB32)), "", LEFT(AB32,FIND(":",AB32)-1)/RIGHT(AB32,LEN(AB32)-(FIND(":",AB32))))</f>
        <v/>
      </c>
      <c r="LL32" s="406" t="str">
        <f>IF(OR(AC32=Dropdown_list!$AA$20,AC32=Dropdown_list!$AA$21,ISBLANK(AC32)), "", LEFT(AC32,FIND(":",AC32)-1)/RIGHT(AC32,LEN(AC32)-(FIND(":",AC32))))</f>
        <v/>
      </c>
      <c r="LM32" s="406" t="str">
        <f>IF(OR(AD32=Dropdown_list!$AA$20,AD32=Dropdown_list!$AA$21,ISBLANK(AD32)), "", LEFT(AD32,FIND(":",AD32)-1)/RIGHT(AD32,LEN(AD32)-(FIND(":",AD32))))</f>
        <v/>
      </c>
      <c r="LN32" s="406" t="str">
        <f>IF(OR(AE32=Dropdown_list!$AA$20,AE32=Dropdown_list!$AA$21,ISBLANK(AE32)), "", LEFT(AE32,FIND(":",AE32)-1)/RIGHT(AE32,LEN(AE32)-(FIND(":",AE32))))</f>
        <v/>
      </c>
      <c r="LO32" s="406" t="str">
        <f>IF(OR(AF32=Dropdown_list!$AA$20,AF32=Dropdown_list!$AA$21,ISBLANK(AF32)), "", LEFT(AF32,FIND(":",AF32)-1)/RIGHT(AF32,LEN(AF32)-(FIND(":",AF32))))</f>
        <v/>
      </c>
      <c r="LP32" s="406" t="str">
        <f>IF(OR(AG32=Dropdown_list!$AA$20,AG32=Dropdown_list!$AA$21,ISBLANK(AG32)), "", LEFT(AG32,FIND(":",AG32)-1)/RIGHT(AG32,LEN(AG32)-(FIND(":",AG32))))</f>
        <v/>
      </c>
      <c r="LQ32" s="406" t="str">
        <f>IF(OR(AH32=Dropdown_list!$AA$20,AH32=Dropdown_list!$AA$21,ISBLANK(AH32)), "", LEFT(AH32,FIND(":",AH32)-1)/RIGHT(AH32,LEN(AH32)-(FIND(":",AH32))))</f>
        <v/>
      </c>
      <c r="LR32" s="406" t="str">
        <f>IF(OR(AI32=Dropdown_list!$AA$20,AI32=Dropdown_list!$AA$21,ISBLANK(AI32)), "", LEFT(AI32,FIND(":",AI32)-1)/RIGHT(AI32,LEN(AI32)-(FIND(":",AI32))))</f>
        <v/>
      </c>
      <c r="LS32" s="406" t="str">
        <f>IF(OR(AJ32=Dropdown_list!$AA$20,AJ32=Dropdown_list!$AA$21,ISBLANK(AJ32)), "", LEFT(AJ32,FIND(":",AJ32)-1)/RIGHT(AJ32,LEN(AJ32)-(FIND(":",AJ32))))</f>
        <v/>
      </c>
      <c r="LT32" s="406" t="str">
        <f>IF(OR(AK32=Dropdown_list!$AA$20,AK32=Dropdown_list!$AA$21,ISBLANK(AK32)), "", LEFT(AK32,FIND(":",AK32)-1)/RIGHT(AK32,LEN(AK32)-(FIND(":",AK32))))</f>
        <v/>
      </c>
      <c r="LU32" s="406" t="str">
        <f>IF(OR(AL32=Dropdown_list!$AA$20,AL32=Dropdown_list!$AA$21,ISBLANK(AL32)), "", LEFT(AL32,FIND(":",AL32)-1)/RIGHT(AL32,LEN(AL32)-(FIND(":",AL32))))</f>
        <v/>
      </c>
      <c r="LV32" s="406" t="str">
        <f>IF(OR(AM32=Dropdown_list!$AA$20,AM32=Dropdown_list!$AA$21,ISBLANK(AM32)), "", LEFT(AM32,FIND(":",AM32)-1)/RIGHT(AM32,LEN(AM32)-(FIND(":",AM32))))</f>
        <v/>
      </c>
      <c r="LW32" s="406" t="str">
        <f>IF(OR(AN32=Dropdown_list!$AA$20,AN32=Dropdown_list!$AA$21,ISBLANK(AN32)), "", LEFT(AN32,FIND(":",AN32)-1)/RIGHT(AN32,LEN(AN32)-(FIND(":",AN32))))</f>
        <v/>
      </c>
      <c r="LX32" s="406" t="str">
        <f>IF(OR(AO32=Dropdown_list!$AA$20,AO32=Dropdown_list!$AA$21,ISBLANK(AO32)), "", LEFT(AO32,FIND(":",AO32)-1)/RIGHT(AO32,LEN(AO32)-(FIND(":",AO32))))</f>
        <v/>
      </c>
      <c r="LY32" s="406" t="str">
        <f>IF(OR(AP32=Dropdown_list!$AA$20,AP32=Dropdown_list!$AA$21,ISBLANK(AP32)), "", LEFT(AP32,FIND(":",AP32)-1)/RIGHT(AP32,LEN(AP32)-(FIND(":",AP32))))</f>
        <v/>
      </c>
      <c r="LZ32" s="406" t="str">
        <f>IF(OR(AQ32=Dropdown_list!$AA$20,AQ32=Dropdown_list!$AA$21,ISBLANK(AQ32)), "", LEFT(AQ32,FIND(":",AQ32)-1)/RIGHT(AQ32,LEN(AQ32)-(FIND(":",AQ32))))</f>
        <v/>
      </c>
      <c r="MA32" s="406" t="str">
        <f>IF(OR(AR32=Dropdown_list!$AA$20,AR32=Dropdown_list!$AA$21,ISBLANK(AR32)), "", LEFT(AR32,FIND(":",AR32)-1)/RIGHT(AR32,LEN(AR32)-(FIND(":",AR32))))</f>
        <v/>
      </c>
      <c r="MB32" s="406" t="str">
        <f>IF(OR(AS32=Dropdown_list!$AA$20,AS32=Dropdown_list!$AA$21,ISBLANK(AS32)), "", LEFT(AS32,FIND(":",AS32)-1)/RIGHT(AS32,LEN(AS32)-(FIND(":",AS32))))</f>
        <v/>
      </c>
      <c r="MC32" s="406" t="str">
        <f>IF(OR(AT32=Dropdown_list!$AA$20,AT32=Dropdown_list!$AA$21,ISBLANK(AT32)), "", LEFT(AT32,FIND(":",AT32)-1)/RIGHT(AT32,LEN(AT32)-(FIND(":",AT32))))</f>
        <v/>
      </c>
      <c r="MD32" s="406" t="str">
        <f>IF(OR(AU32=Dropdown_list!$AA$20,AU32=Dropdown_list!$AA$21,ISBLANK(AU32)), "", LEFT(AU32,FIND(":",AU32)-1)/RIGHT(AU32,LEN(AU32)-(FIND(":",AU32))))</f>
        <v/>
      </c>
      <c r="ME32" s="406" t="str">
        <f>IF(OR(AV32=Dropdown_list!$AA$20,AV32=Dropdown_list!$AA$21,ISBLANK(AV32)), "", LEFT(AV32,FIND(":",AV32)-1)/RIGHT(AV32,LEN(AV32)-(FIND(":",AV32))))</f>
        <v/>
      </c>
      <c r="MF32" s="406" t="str">
        <f>IF(OR(AW32=Dropdown_list!$AA$20,AW32=Dropdown_list!$AA$21,ISBLANK(AW32)), "", LEFT(AW32,FIND(":",AW32)-1)/RIGHT(AW32,LEN(AW32)-(FIND(":",AW32))))</f>
        <v/>
      </c>
      <c r="MG32" s="406" t="str">
        <f>IF(OR(AX32=Dropdown_list!$AA$20,AX32=Dropdown_list!$AA$21,ISBLANK(AX32)), "", LEFT(AX32,FIND(":",AX32)-1)/RIGHT(AX32,LEN(AX32)-(FIND(":",AX32))))</f>
        <v/>
      </c>
      <c r="MH32" s="406" t="str">
        <f>IF(OR(AY32=Dropdown_list!$AA$20,AY32=Dropdown_list!$AA$21,ISBLANK(AY32)), "", LEFT(AY32,FIND(":",AY32)-1)/RIGHT(AY32,LEN(AY32)-(FIND(":",AY32))))</f>
        <v/>
      </c>
      <c r="MI32" s="406" t="str">
        <f>IF(OR(AZ32=Dropdown_list!$AA$20,AZ32=Dropdown_list!$AA$21,ISBLANK(AZ32)), "", LEFT(AZ32,FIND(":",AZ32)-1)/RIGHT(AZ32,LEN(AZ32)-(FIND(":",AZ32))))</f>
        <v/>
      </c>
      <c r="MJ32" s="407" t="str">
        <f>IF(OR(BA32=Dropdown_list!$AA$20,BA32=Dropdown_list!$AA$21,ISBLANK(BA32)), "", LEFT(BA32,FIND(":",BA32)-1)/RIGHT(BA32,LEN(BA32)-(FIND(":",BA32))))</f>
        <v/>
      </c>
      <c r="ML32" s="414" t="str">
        <f t="shared" si="136"/>
        <v/>
      </c>
      <c r="MM32" s="265" t="str">
        <f t="shared" si="136"/>
        <v/>
      </c>
      <c r="MN32" s="265" t="str">
        <f t="shared" si="136"/>
        <v/>
      </c>
      <c r="MO32" s="265" t="str">
        <f t="shared" si="136"/>
        <v/>
      </c>
      <c r="MP32" s="265" t="str">
        <f t="shared" si="136"/>
        <v/>
      </c>
      <c r="MQ32" s="265" t="str">
        <f t="shared" si="136"/>
        <v/>
      </c>
      <c r="MR32" s="265" t="str">
        <f t="shared" si="136"/>
        <v/>
      </c>
      <c r="MS32" s="265" t="str">
        <f t="shared" si="136"/>
        <v/>
      </c>
      <c r="MT32" s="265" t="str">
        <f t="shared" si="136"/>
        <v/>
      </c>
      <c r="MU32" s="265" t="str">
        <f t="shared" si="136"/>
        <v/>
      </c>
      <c r="MV32" s="265" t="str">
        <f t="shared" si="136"/>
        <v/>
      </c>
      <c r="MW32" s="265" t="str">
        <f t="shared" si="136"/>
        <v/>
      </c>
      <c r="MX32" s="265" t="str">
        <f t="shared" si="136"/>
        <v/>
      </c>
      <c r="MY32" s="265" t="str">
        <f t="shared" si="136"/>
        <v/>
      </c>
      <c r="MZ32" s="265" t="str">
        <f t="shared" si="136"/>
        <v/>
      </c>
      <c r="NA32" s="265" t="str">
        <f t="shared" si="136"/>
        <v/>
      </c>
      <c r="NB32" s="265" t="str">
        <f t="shared" si="137"/>
        <v/>
      </c>
      <c r="NC32" s="265" t="str">
        <f t="shared" si="137"/>
        <v/>
      </c>
      <c r="ND32" s="265" t="str">
        <f t="shared" si="137"/>
        <v/>
      </c>
      <c r="NE32" s="265" t="str">
        <f t="shared" si="137"/>
        <v/>
      </c>
      <c r="NF32" s="265" t="str">
        <f t="shared" si="137"/>
        <v/>
      </c>
      <c r="NG32" s="265" t="str">
        <f t="shared" si="137"/>
        <v/>
      </c>
      <c r="NH32" s="265" t="str">
        <f t="shared" si="137"/>
        <v/>
      </c>
      <c r="NI32" s="265" t="str">
        <f t="shared" si="137"/>
        <v/>
      </c>
      <c r="NJ32" s="265" t="str">
        <f t="shared" si="137"/>
        <v/>
      </c>
      <c r="NK32" s="265" t="str">
        <f t="shared" si="137"/>
        <v/>
      </c>
      <c r="NL32" s="265" t="str">
        <f t="shared" si="137"/>
        <v/>
      </c>
      <c r="NM32" s="265" t="str">
        <f t="shared" si="137"/>
        <v/>
      </c>
      <c r="NN32" s="265" t="str">
        <f t="shared" si="137"/>
        <v/>
      </c>
      <c r="NO32" s="265" t="str">
        <f t="shared" si="137"/>
        <v/>
      </c>
      <c r="NP32" s="265" t="str">
        <f t="shared" si="137"/>
        <v/>
      </c>
      <c r="NQ32" s="265" t="str">
        <f t="shared" si="137"/>
        <v/>
      </c>
      <c r="NR32" s="265" t="str">
        <f t="shared" si="110"/>
        <v/>
      </c>
      <c r="NS32" s="265" t="str">
        <f t="shared" si="110"/>
        <v/>
      </c>
      <c r="NT32" s="265" t="str">
        <f t="shared" si="110"/>
        <v/>
      </c>
      <c r="NU32" s="265" t="str">
        <f t="shared" si="110"/>
        <v/>
      </c>
      <c r="NV32" s="265" t="str">
        <f t="shared" si="110"/>
        <v/>
      </c>
      <c r="NW32" s="265" t="str">
        <f t="shared" ref="NW32:OG55" si="164">IFERROR(INDEX($CL$18:$CQ$18, ,MATCH(NW$18,$CL32:$CQ32,1)),"")</f>
        <v/>
      </c>
      <c r="NX32" s="265" t="str">
        <f t="shared" si="164"/>
        <v/>
      </c>
      <c r="NY32" s="265" t="str">
        <f t="shared" si="164"/>
        <v/>
      </c>
      <c r="NZ32" s="265" t="str">
        <f t="shared" si="164"/>
        <v/>
      </c>
      <c r="OA32" s="265" t="str">
        <f t="shared" si="164"/>
        <v/>
      </c>
      <c r="OB32" s="265" t="str">
        <f t="shared" si="164"/>
        <v/>
      </c>
      <c r="OC32" s="265" t="str">
        <f t="shared" si="164"/>
        <v/>
      </c>
      <c r="OD32" s="265" t="str">
        <f t="shared" si="164"/>
        <v/>
      </c>
      <c r="OE32" s="265" t="str">
        <f t="shared" si="164"/>
        <v/>
      </c>
      <c r="OF32" s="265" t="str">
        <f t="shared" si="164"/>
        <v/>
      </c>
      <c r="OG32" s="415" t="str">
        <f t="shared" si="164"/>
        <v/>
      </c>
    </row>
    <row r="33" spans="2:397" ht="15" customHeight="1">
      <c r="B33" s="66"/>
      <c r="D33" s="786"/>
      <c r="E33" s="220">
        <f t="shared" si="113"/>
        <v>0</v>
      </c>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4"/>
      <c r="BC33" s="668"/>
      <c r="BD33" s="61"/>
      <c r="BE33" s="61"/>
      <c r="BF33" s="88"/>
      <c r="BG33" s="232"/>
      <c r="BH33" s="61"/>
      <c r="BI33" s="61"/>
      <c r="BJ33" s="4"/>
      <c r="BL33" s="84" t="str">
        <f t="shared" si="8"/>
        <v/>
      </c>
      <c r="BM33" s="260">
        <f t="shared" si="9"/>
        <v>0</v>
      </c>
      <c r="BN33" s="525">
        <f t="shared" si="114"/>
        <v>0</v>
      </c>
      <c r="BO33" s="526" t="str">
        <f t="shared" si="139"/>
        <v/>
      </c>
      <c r="BP33" s="525">
        <f t="shared" si="115"/>
        <v>0</v>
      </c>
      <c r="BQ33" s="527">
        <f t="shared" si="12"/>
        <v>0</v>
      </c>
      <c r="BR33" s="527">
        <f t="shared" si="13"/>
        <v>0</v>
      </c>
      <c r="BS33" s="528">
        <f t="shared" si="140"/>
        <v>0</v>
      </c>
      <c r="BT33" s="263" t="str">
        <f t="shared" si="14"/>
        <v/>
      </c>
      <c r="BU33" s="263" t="str">
        <f>IF(BQ33=1, IF(ISBLANK(#REF!),message_complete,""),"")</f>
        <v/>
      </c>
      <c r="BV33" s="263" t="str">
        <f t="shared" si="15"/>
        <v/>
      </c>
      <c r="BW33" s="263" t="str">
        <f t="shared" si="16"/>
        <v/>
      </c>
      <c r="BX33" s="261"/>
      <c r="BY33" s="328" t="str">
        <f t="shared" si="116"/>
        <v/>
      </c>
      <c r="BZ33" s="269" t="str">
        <f t="shared" si="18"/>
        <v/>
      </c>
      <c r="CA33" s="269" t="str">
        <f t="shared" si="19"/>
        <v/>
      </c>
      <c r="CB33" s="269" t="str">
        <f t="shared" si="20"/>
        <v/>
      </c>
      <c r="CC33" s="269" t="str">
        <f t="shared" si="21"/>
        <v/>
      </c>
      <c r="CD33" s="269" t="str">
        <f t="shared" si="117"/>
        <v/>
      </c>
      <c r="CE33" s="269" t="str">
        <f t="shared" si="23"/>
        <v/>
      </c>
      <c r="CF33" s="269" t="str">
        <f t="shared" si="118"/>
        <v/>
      </c>
      <c r="CG33" s="269" t="str">
        <f t="shared" si="119"/>
        <v/>
      </c>
      <c r="CH33" s="269" t="str">
        <f t="shared" si="120"/>
        <v/>
      </c>
      <c r="CI33" s="269" t="str">
        <f t="shared" si="121"/>
        <v/>
      </c>
      <c r="CJ33" s="329" t="str">
        <f t="shared" si="122"/>
        <v/>
      </c>
      <c r="CL33" s="423" t="str">
        <f t="shared" si="77"/>
        <v/>
      </c>
      <c r="CM33" s="419" t="str">
        <f t="shared" si="78"/>
        <v/>
      </c>
      <c r="CN33" s="419" t="str">
        <f t="shared" si="79"/>
        <v/>
      </c>
      <c r="CO33" s="419" t="str">
        <f t="shared" si="80"/>
        <v/>
      </c>
      <c r="CP33" s="419" t="str">
        <f t="shared" si="81"/>
        <v/>
      </c>
      <c r="CQ33" s="424" t="str">
        <f t="shared" si="82"/>
        <v/>
      </c>
      <c r="CR33" s="121" t="str">
        <f t="shared" si="29"/>
        <v/>
      </c>
      <c r="CS33" s="283" t="str">
        <f t="shared" si="30"/>
        <v/>
      </c>
      <c r="CT33" s="264" t="str">
        <f t="shared" si="31"/>
        <v/>
      </c>
      <c r="CU33" s="264" t="str">
        <f t="shared" si="32"/>
        <v/>
      </c>
      <c r="CV33" s="264" t="str">
        <f t="shared" si="33"/>
        <v/>
      </c>
      <c r="CW33" s="264" t="str">
        <f t="shared" si="34"/>
        <v/>
      </c>
      <c r="CX33" s="284" t="str">
        <f t="shared" si="35"/>
        <v/>
      </c>
      <c r="CY33" s="263">
        <f t="shared" si="83"/>
        <v>0</v>
      </c>
      <c r="CZ33" s="263"/>
      <c r="DA33" s="291">
        <f t="shared" si="123"/>
        <v>0</v>
      </c>
      <c r="DB33" s="265">
        <f t="shared" si="123"/>
        <v>0</v>
      </c>
      <c r="DC33" s="265">
        <f t="shared" si="123"/>
        <v>0</v>
      </c>
      <c r="DD33" s="265">
        <f t="shared" si="123"/>
        <v>0</v>
      </c>
      <c r="DE33" s="265">
        <f t="shared" si="123"/>
        <v>0</v>
      </c>
      <c r="DF33" s="265">
        <f t="shared" si="123"/>
        <v>0</v>
      </c>
      <c r="DG33" s="265">
        <f t="shared" si="123"/>
        <v>0</v>
      </c>
      <c r="DH33" s="265">
        <f t="shared" si="123"/>
        <v>0</v>
      </c>
      <c r="DI33" s="265">
        <f t="shared" si="123"/>
        <v>0</v>
      </c>
      <c r="DJ33" s="265">
        <f t="shared" si="123"/>
        <v>0</v>
      </c>
      <c r="DK33" s="265">
        <f t="shared" si="124"/>
        <v>0</v>
      </c>
      <c r="DL33" s="265">
        <f t="shared" si="124"/>
        <v>0</v>
      </c>
      <c r="DM33" s="265">
        <f t="shared" si="124"/>
        <v>0</v>
      </c>
      <c r="DN33" s="265">
        <f t="shared" si="124"/>
        <v>0</v>
      </c>
      <c r="DO33" s="265">
        <f t="shared" si="124"/>
        <v>0</v>
      </c>
      <c r="DP33" s="265">
        <f t="shared" si="124"/>
        <v>0</v>
      </c>
      <c r="DQ33" s="265">
        <f t="shared" si="124"/>
        <v>0</v>
      </c>
      <c r="DR33" s="265">
        <f t="shared" si="124"/>
        <v>0</v>
      </c>
      <c r="DS33" s="265">
        <f t="shared" si="124"/>
        <v>0</v>
      </c>
      <c r="DT33" s="265">
        <f t="shared" si="124"/>
        <v>0</v>
      </c>
      <c r="DU33" s="292">
        <f t="shared" si="124"/>
        <v>0</v>
      </c>
      <c r="DV33" s="291">
        <f t="shared" si="125"/>
        <v>0</v>
      </c>
      <c r="DW33" s="265">
        <f t="shared" si="125"/>
        <v>0</v>
      </c>
      <c r="DX33" s="265">
        <f t="shared" si="125"/>
        <v>0</v>
      </c>
      <c r="DY33" s="265">
        <f t="shared" si="125"/>
        <v>0</v>
      </c>
      <c r="DZ33" s="265">
        <f t="shared" si="125"/>
        <v>0</v>
      </c>
      <c r="EA33" s="265">
        <f t="shared" si="125"/>
        <v>0</v>
      </c>
      <c r="EB33" s="265">
        <f t="shared" si="125"/>
        <v>0</v>
      </c>
      <c r="EC33" s="265">
        <f t="shared" si="125"/>
        <v>0</v>
      </c>
      <c r="ED33" s="265">
        <f t="shared" si="125"/>
        <v>0</v>
      </c>
      <c r="EE33" s="265">
        <f t="shared" si="125"/>
        <v>0</v>
      </c>
      <c r="EF33" s="265">
        <f t="shared" si="126"/>
        <v>0</v>
      </c>
      <c r="EG33" s="265">
        <f t="shared" si="126"/>
        <v>0</v>
      </c>
      <c r="EH33" s="265">
        <f t="shared" si="126"/>
        <v>0</v>
      </c>
      <c r="EI33" s="265">
        <f t="shared" si="126"/>
        <v>0</v>
      </c>
      <c r="EJ33" s="265">
        <f t="shared" si="126"/>
        <v>0</v>
      </c>
      <c r="EK33" s="265">
        <f t="shared" si="126"/>
        <v>0</v>
      </c>
      <c r="EL33" s="265">
        <f t="shared" si="126"/>
        <v>0</v>
      </c>
      <c r="EM33" s="265">
        <f t="shared" si="126"/>
        <v>0</v>
      </c>
      <c r="EN33" s="265">
        <f t="shared" si="126"/>
        <v>0</v>
      </c>
      <c r="EO33" s="265">
        <f t="shared" si="126"/>
        <v>0</v>
      </c>
      <c r="EP33" s="292">
        <f t="shared" si="126"/>
        <v>0</v>
      </c>
      <c r="EQ33" s="414">
        <f t="shared" si="127"/>
        <v>0</v>
      </c>
      <c r="ER33" s="265">
        <f t="shared" si="127"/>
        <v>0</v>
      </c>
      <c r="ES33" s="265">
        <f t="shared" si="127"/>
        <v>0</v>
      </c>
      <c r="ET33" s="265">
        <f t="shared" si="127"/>
        <v>0</v>
      </c>
      <c r="EU33" s="265">
        <f t="shared" si="127"/>
        <v>0</v>
      </c>
      <c r="EV33" s="265">
        <f t="shared" si="127"/>
        <v>0</v>
      </c>
      <c r="EW33" s="265">
        <f t="shared" si="127"/>
        <v>0</v>
      </c>
      <c r="EX33" s="265">
        <f t="shared" si="127"/>
        <v>0</v>
      </c>
      <c r="EY33" s="265">
        <f t="shared" si="127"/>
        <v>0</v>
      </c>
      <c r="EZ33" s="265">
        <f t="shared" si="127"/>
        <v>0</v>
      </c>
      <c r="FA33" s="265">
        <f t="shared" si="128"/>
        <v>0</v>
      </c>
      <c r="FB33" s="265">
        <f t="shared" si="128"/>
        <v>0</v>
      </c>
      <c r="FC33" s="265">
        <f t="shared" si="128"/>
        <v>0</v>
      </c>
      <c r="FD33" s="265">
        <f t="shared" si="128"/>
        <v>0</v>
      </c>
      <c r="FE33" s="265">
        <f t="shared" si="128"/>
        <v>0</v>
      </c>
      <c r="FF33" s="265">
        <f t="shared" si="128"/>
        <v>0</v>
      </c>
      <c r="FG33" s="265">
        <f t="shared" si="128"/>
        <v>0</v>
      </c>
      <c r="FH33" s="265">
        <f t="shared" si="128"/>
        <v>0</v>
      </c>
      <c r="FI33" s="265">
        <f t="shared" si="128"/>
        <v>0</v>
      </c>
      <c r="FJ33" s="265">
        <f t="shared" si="128"/>
        <v>0</v>
      </c>
      <c r="FK33" s="415">
        <f t="shared" si="128"/>
        <v>0</v>
      </c>
      <c r="FL33" s="291">
        <f t="shared" si="129"/>
        <v>0</v>
      </c>
      <c r="FM33" s="265">
        <f t="shared" si="129"/>
        <v>0</v>
      </c>
      <c r="FN33" s="265">
        <f t="shared" si="129"/>
        <v>0</v>
      </c>
      <c r="FO33" s="265">
        <f t="shared" si="129"/>
        <v>0</v>
      </c>
      <c r="FP33" s="265">
        <f t="shared" si="129"/>
        <v>0</v>
      </c>
      <c r="FQ33" s="265">
        <f t="shared" si="129"/>
        <v>0</v>
      </c>
      <c r="FR33" s="265">
        <f t="shared" si="129"/>
        <v>0</v>
      </c>
      <c r="FS33" s="265">
        <f t="shared" si="129"/>
        <v>0</v>
      </c>
      <c r="FT33" s="265">
        <f t="shared" si="129"/>
        <v>0</v>
      </c>
      <c r="FU33" s="265">
        <f t="shared" si="129"/>
        <v>0</v>
      </c>
      <c r="FV33" s="265">
        <f t="shared" si="130"/>
        <v>0</v>
      </c>
      <c r="FW33" s="265">
        <f t="shared" si="130"/>
        <v>0</v>
      </c>
      <c r="FX33" s="265">
        <f t="shared" si="130"/>
        <v>0</v>
      </c>
      <c r="FY33" s="265">
        <f t="shared" si="130"/>
        <v>0</v>
      </c>
      <c r="FZ33" s="265">
        <f t="shared" si="130"/>
        <v>0</v>
      </c>
      <c r="GA33" s="265">
        <f t="shared" si="130"/>
        <v>0</v>
      </c>
      <c r="GB33" s="265">
        <f t="shared" si="130"/>
        <v>0</v>
      </c>
      <c r="GC33" s="265">
        <f t="shared" si="130"/>
        <v>0</v>
      </c>
      <c r="GD33" s="265">
        <f t="shared" si="130"/>
        <v>0</v>
      </c>
      <c r="GE33" s="265">
        <f t="shared" si="130"/>
        <v>0</v>
      </c>
      <c r="GF33" s="292">
        <f t="shared" si="130"/>
        <v>0</v>
      </c>
      <c r="GG33" s="345">
        <f t="shared" si="141"/>
        <v>0</v>
      </c>
      <c r="GH33" s="346">
        <f t="shared" si="131"/>
        <v>0</v>
      </c>
      <c r="GI33" s="346">
        <f t="shared" si="131"/>
        <v>0</v>
      </c>
      <c r="GJ33" s="346">
        <f t="shared" si="131"/>
        <v>0</v>
      </c>
      <c r="GK33" s="346">
        <f t="shared" si="131"/>
        <v>0</v>
      </c>
      <c r="GL33" s="346">
        <f t="shared" si="131"/>
        <v>0</v>
      </c>
      <c r="GM33" s="346">
        <f t="shared" si="131"/>
        <v>0</v>
      </c>
      <c r="GN33" s="346">
        <f t="shared" si="131"/>
        <v>0</v>
      </c>
      <c r="GO33" s="346">
        <f t="shared" si="131"/>
        <v>0</v>
      </c>
      <c r="GP33" s="346">
        <f t="shared" si="131"/>
        <v>0</v>
      </c>
      <c r="GQ33" s="346">
        <f t="shared" si="131"/>
        <v>0</v>
      </c>
      <c r="GR33" s="346">
        <f t="shared" si="131"/>
        <v>0</v>
      </c>
      <c r="GS33" s="346">
        <f t="shared" si="131"/>
        <v>0</v>
      </c>
      <c r="GT33" s="346">
        <f t="shared" si="131"/>
        <v>0</v>
      </c>
      <c r="GU33" s="346">
        <f t="shared" si="131"/>
        <v>0</v>
      </c>
      <c r="GV33" s="346">
        <f t="shared" si="131"/>
        <v>0</v>
      </c>
      <c r="GW33" s="346">
        <f t="shared" si="131"/>
        <v>0</v>
      </c>
      <c r="GX33" s="346">
        <f t="shared" si="131"/>
        <v>0</v>
      </c>
      <c r="GY33" s="346">
        <f t="shared" si="131"/>
        <v>0</v>
      </c>
      <c r="GZ33" s="346">
        <f t="shared" si="131"/>
        <v>0</v>
      </c>
      <c r="HA33" s="347">
        <f t="shared" si="131"/>
        <v>0</v>
      </c>
      <c r="HB33" s="336">
        <f t="shared" si="142"/>
        <v>0</v>
      </c>
      <c r="HC33" s="337">
        <f t="shared" si="143"/>
        <v>0</v>
      </c>
      <c r="HD33" s="337">
        <f t="shared" si="144"/>
        <v>0</v>
      </c>
      <c r="HE33" s="337">
        <f t="shared" si="145"/>
        <v>0</v>
      </c>
      <c r="HF33" s="337">
        <f t="shared" si="146"/>
        <v>0</v>
      </c>
      <c r="HG33" s="337">
        <f t="shared" si="147"/>
        <v>0</v>
      </c>
      <c r="HH33" s="337">
        <f t="shared" si="148"/>
        <v>0</v>
      </c>
      <c r="HI33" s="337">
        <f t="shared" si="149"/>
        <v>0</v>
      </c>
      <c r="HJ33" s="337">
        <f t="shared" si="150"/>
        <v>0</v>
      </c>
      <c r="HK33" s="337">
        <f t="shared" si="151"/>
        <v>0</v>
      </c>
      <c r="HL33" s="337">
        <f t="shared" si="152"/>
        <v>0</v>
      </c>
      <c r="HM33" s="337">
        <f t="shared" si="153"/>
        <v>0</v>
      </c>
      <c r="HN33" s="337">
        <f t="shared" si="154"/>
        <v>0</v>
      </c>
      <c r="HO33" s="337">
        <f t="shared" si="155"/>
        <v>0</v>
      </c>
      <c r="HP33" s="337">
        <f t="shared" si="156"/>
        <v>0</v>
      </c>
      <c r="HQ33" s="337">
        <f t="shared" si="157"/>
        <v>0</v>
      </c>
      <c r="HR33" s="337">
        <f t="shared" si="158"/>
        <v>0</v>
      </c>
      <c r="HS33" s="337">
        <f t="shared" si="159"/>
        <v>0</v>
      </c>
      <c r="HT33" s="337">
        <f t="shared" si="160"/>
        <v>0</v>
      </c>
      <c r="HU33" s="337">
        <f t="shared" si="161"/>
        <v>0</v>
      </c>
      <c r="HV33" s="338">
        <f t="shared" si="162"/>
        <v>0</v>
      </c>
      <c r="HW33" s="297" t="str">
        <f t="shared" si="47"/>
        <v/>
      </c>
      <c r="HX33" s="264" t="str">
        <f t="shared" si="48"/>
        <v/>
      </c>
      <c r="HY33" s="264" t="str">
        <f t="shared" si="49"/>
        <v/>
      </c>
      <c r="HZ33" s="264" t="str">
        <f t="shared" si="50"/>
        <v/>
      </c>
      <c r="IA33" s="264" t="str">
        <f t="shared" si="51"/>
        <v/>
      </c>
      <c r="IB33" s="264" t="str">
        <f t="shared" si="52"/>
        <v/>
      </c>
      <c r="IC33" s="264" t="str">
        <f t="shared" si="53"/>
        <v/>
      </c>
      <c r="ID33" s="264" t="str">
        <f t="shared" si="54"/>
        <v/>
      </c>
      <c r="IE33" s="264" t="str">
        <f t="shared" si="55"/>
        <v/>
      </c>
      <c r="IF33" s="264" t="str">
        <f t="shared" si="56"/>
        <v/>
      </c>
      <c r="IG33" s="264" t="str">
        <f t="shared" si="57"/>
        <v/>
      </c>
      <c r="IH33" s="264" t="str">
        <f t="shared" si="58"/>
        <v/>
      </c>
      <c r="II33" s="264" t="str">
        <f t="shared" si="59"/>
        <v/>
      </c>
      <c r="IJ33" s="264" t="str">
        <f t="shared" si="60"/>
        <v/>
      </c>
      <c r="IK33" s="264" t="str">
        <f t="shared" si="61"/>
        <v/>
      </c>
      <c r="IL33" s="264" t="str">
        <f t="shared" si="62"/>
        <v/>
      </c>
      <c r="IM33" s="264" t="str">
        <f t="shared" si="63"/>
        <v/>
      </c>
      <c r="IN33" s="264" t="str">
        <f t="shared" si="64"/>
        <v/>
      </c>
      <c r="IO33" s="264" t="str">
        <f t="shared" si="65"/>
        <v/>
      </c>
      <c r="IP33" s="264" t="str">
        <f t="shared" si="66"/>
        <v/>
      </c>
      <c r="IQ33" s="284" t="str">
        <f t="shared" si="67"/>
        <v/>
      </c>
      <c r="IR33" s="265">
        <f t="shared" si="105"/>
        <v>0</v>
      </c>
      <c r="IS33" s="266">
        <f t="shared" si="68"/>
        <v>48</v>
      </c>
      <c r="IT33" s="266">
        <f t="shared" si="106"/>
        <v>0</v>
      </c>
      <c r="IU33" s="266">
        <f t="shared" si="69"/>
        <v>0</v>
      </c>
      <c r="IV33" s="302">
        <f t="shared" si="132"/>
        <v>0</v>
      </c>
      <c r="IW33" s="266">
        <f t="shared" si="132"/>
        <v>0</v>
      </c>
      <c r="IX33" s="266">
        <f t="shared" si="132"/>
        <v>0</v>
      </c>
      <c r="IY33" s="266">
        <f t="shared" si="132"/>
        <v>0</v>
      </c>
      <c r="IZ33" s="266">
        <f t="shared" si="132"/>
        <v>0</v>
      </c>
      <c r="JA33" s="266">
        <f t="shared" si="132"/>
        <v>0</v>
      </c>
      <c r="JB33" s="266">
        <f t="shared" si="132"/>
        <v>0</v>
      </c>
      <c r="JC33" s="266">
        <f t="shared" si="132"/>
        <v>0</v>
      </c>
      <c r="JD33" s="266">
        <f t="shared" si="132"/>
        <v>0</v>
      </c>
      <c r="JE33" s="266">
        <f t="shared" si="132"/>
        <v>0</v>
      </c>
      <c r="JF33" s="266">
        <f t="shared" si="133"/>
        <v>0</v>
      </c>
      <c r="JG33" s="266">
        <f t="shared" si="133"/>
        <v>0</v>
      </c>
      <c r="JH33" s="266">
        <f t="shared" si="133"/>
        <v>0</v>
      </c>
      <c r="JI33" s="266">
        <f t="shared" si="133"/>
        <v>0</v>
      </c>
      <c r="JJ33" s="266">
        <f t="shared" si="133"/>
        <v>0</v>
      </c>
      <c r="JK33" s="266">
        <f t="shared" si="133"/>
        <v>0</v>
      </c>
      <c r="JL33" s="266">
        <f t="shared" si="133"/>
        <v>0</v>
      </c>
      <c r="JM33" s="266">
        <f t="shared" si="133"/>
        <v>0</v>
      </c>
      <c r="JN33" s="266">
        <f t="shared" si="133"/>
        <v>0</v>
      </c>
      <c r="JO33" s="266">
        <f t="shared" si="133"/>
        <v>0</v>
      </c>
      <c r="JP33" s="303">
        <f t="shared" si="133"/>
        <v>0</v>
      </c>
      <c r="JQ33" s="291">
        <f t="shared" si="134"/>
        <v>0</v>
      </c>
      <c r="JR33" s="265">
        <f t="shared" si="134"/>
        <v>0</v>
      </c>
      <c r="JS33" s="265">
        <f t="shared" si="134"/>
        <v>0</v>
      </c>
      <c r="JT33" s="265">
        <f t="shared" si="134"/>
        <v>0</v>
      </c>
      <c r="JU33" s="265">
        <f t="shared" si="134"/>
        <v>0</v>
      </c>
      <c r="JV33" s="265">
        <f t="shared" si="134"/>
        <v>0</v>
      </c>
      <c r="JW33" s="265">
        <f t="shared" si="134"/>
        <v>0</v>
      </c>
      <c r="JX33" s="265">
        <f t="shared" si="134"/>
        <v>0</v>
      </c>
      <c r="JY33" s="265">
        <f t="shared" si="134"/>
        <v>0</v>
      </c>
      <c r="JZ33" s="265">
        <f t="shared" si="134"/>
        <v>0</v>
      </c>
      <c r="KA33" s="265">
        <f t="shared" si="135"/>
        <v>0</v>
      </c>
      <c r="KB33" s="265">
        <f t="shared" si="135"/>
        <v>0</v>
      </c>
      <c r="KC33" s="265">
        <f t="shared" si="135"/>
        <v>0</v>
      </c>
      <c r="KD33" s="265">
        <f t="shared" si="135"/>
        <v>0</v>
      </c>
      <c r="KE33" s="265">
        <f t="shared" si="135"/>
        <v>0</v>
      </c>
      <c r="KF33" s="265">
        <f t="shared" si="135"/>
        <v>0</v>
      </c>
      <c r="KG33" s="265">
        <f t="shared" si="135"/>
        <v>0</v>
      </c>
      <c r="KH33" s="265">
        <f t="shared" si="135"/>
        <v>0</v>
      </c>
      <c r="KI33" s="265">
        <f t="shared" si="135"/>
        <v>0</v>
      </c>
      <c r="KJ33" s="265">
        <f t="shared" si="135"/>
        <v>0</v>
      </c>
      <c r="KK33" s="292">
        <f t="shared" si="135"/>
        <v>0</v>
      </c>
      <c r="KL33" s="279">
        <f t="shared" si="107"/>
        <v>48</v>
      </c>
      <c r="KN33" s="262" t="str">
        <f t="shared" si="163"/>
        <v>Tues</v>
      </c>
      <c r="KO33" s="405" t="str">
        <f>IF(OR(F33=Dropdown_list!$AA$20,F33=Dropdown_list!$AA$21,ISBLANK(F33)), "", LEFT(F33,FIND(":",F33)-1)/RIGHT(F33,LEN(F33)-(FIND(":",F33))))</f>
        <v/>
      </c>
      <c r="KP33" s="406" t="str">
        <f>IF(OR(G33=Dropdown_list!$AA$20,G33=Dropdown_list!$AA$21,ISBLANK(G33)), "", LEFT(G33,FIND(":",G33)-1)/RIGHT(G33,LEN(G33)-(FIND(":",G33))))</f>
        <v/>
      </c>
      <c r="KQ33" s="406" t="str">
        <f>IF(OR(H33=Dropdown_list!$AA$20,H33=Dropdown_list!$AA$21,ISBLANK(H33)), "", LEFT(H33,FIND(":",H33)-1)/RIGHT(H33,LEN(H33)-(FIND(":",H33))))</f>
        <v/>
      </c>
      <c r="KR33" s="406" t="str">
        <f>IF(OR(I33=Dropdown_list!$AA$20,I33=Dropdown_list!$AA$21,ISBLANK(I33)), "", LEFT(I33,FIND(":",I33)-1)/RIGHT(I33,LEN(I33)-(FIND(":",I33))))</f>
        <v/>
      </c>
      <c r="KS33" s="406" t="str">
        <f>IF(OR(J33=Dropdown_list!$AA$20,J33=Dropdown_list!$AA$21,ISBLANK(J33)), "", LEFT(J33,FIND(":",J33)-1)/RIGHT(J33,LEN(J33)-(FIND(":",J33))))</f>
        <v/>
      </c>
      <c r="KT33" s="406" t="str">
        <f>IF(OR(K33=Dropdown_list!$AA$20,K33=Dropdown_list!$AA$21,ISBLANK(K33)), "", LEFT(K33,FIND(":",K33)-1)/RIGHT(K33,LEN(K33)-(FIND(":",K33))))</f>
        <v/>
      </c>
      <c r="KU33" s="406" t="str">
        <f>IF(OR(L33=Dropdown_list!$AA$20,L33=Dropdown_list!$AA$21,ISBLANK(L33)), "", LEFT(L33,FIND(":",L33)-1)/RIGHT(L33,LEN(L33)-(FIND(":",L33))))</f>
        <v/>
      </c>
      <c r="KV33" s="406" t="str">
        <f>IF(OR(M33=Dropdown_list!$AA$20,M33=Dropdown_list!$AA$21,ISBLANK(M33)), "", LEFT(M33,FIND(":",M33)-1)/RIGHT(M33,LEN(M33)-(FIND(":",M33))))</f>
        <v/>
      </c>
      <c r="KW33" s="406" t="str">
        <f>IF(OR(N33=Dropdown_list!$AA$20,N33=Dropdown_list!$AA$21,ISBLANK(N33)), "", LEFT(N33,FIND(":",N33)-1)/RIGHT(N33,LEN(N33)-(FIND(":",N33))))</f>
        <v/>
      </c>
      <c r="KX33" s="406" t="str">
        <f>IF(OR(O33=Dropdown_list!$AA$20,O33=Dropdown_list!$AA$21,ISBLANK(O33)), "", LEFT(O33,FIND(":",O33)-1)/RIGHT(O33,LEN(O33)-(FIND(":",O33))))</f>
        <v/>
      </c>
      <c r="KY33" s="406" t="str">
        <f>IF(OR(P33=Dropdown_list!$AA$20,P33=Dropdown_list!$AA$21,ISBLANK(P33)), "", LEFT(P33,FIND(":",P33)-1)/RIGHT(P33,LEN(P33)-(FIND(":",P33))))</f>
        <v/>
      </c>
      <c r="KZ33" s="406" t="str">
        <f>IF(OR(Q33=Dropdown_list!$AA$20,Q33=Dropdown_list!$AA$21,ISBLANK(Q33)), "", LEFT(Q33,FIND(":",Q33)-1)/RIGHT(Q33,LEN(Q33)-(FIND(":",Q33))))</f>
        <v/>
      </c>
      <c r="LA33" s="406" t="str">
        <f>IF(OR(R33=Dropdown_list!$AA$20,R33=Dropdown_list!$AA$21,ISBLANK(R33)), "", LEFT(R33,FIND(":",R33)-1)/RIGHT(R33,LEN(R33)-(FIND(":",R33))))</f>
        <v/>
      </c>
      <c r="LB33" s="406" t="str">
        <f>IF(OR(S33=Dropdown_list!$AA$20,S33=Dropdown_list!$AA$21,ISBLANK(S33)), "", LEFT(S33,FIND(":",S33)-1)/RIGHT(S33,LEN(S33)-(FIND(":",S33))))</f>
        <v/>
      </c>
      <c r="LC33" s="406" t="str">
        <f>IF(OR(T33=Dropdown_list!$AA$20,T33=Dropdown_list!$AA$21,ISBLANK(T33)), "", LEFT(T33,FIND(":",T33)-1)/RIGHT(T33,LEN(T33)-(FIND(":",T33))))</f>
        <v/>
      </c>
      <c r="LD33" s="406" t="str">
        <f>IF(OR(U33=Dropdown_list!$AA$20,U33=Dropdown_list!$AA$21,ISBLANK(U33)), "", LEFT(U33,FIND(":",U33)-1)/RIGHT(U33,LEN(U33)-(FIND(":",U33))))</f>
        <v/>
      </c>
      <c r="LE33" s="406" t="str">
        <f>IF(OR(V33=Dropdown_list!$AA$20,V33=Dropdown_list!$AA$21,ISBLANK(V33)), "", LEFT(V33,FIND(":",V33)-1)/RIGHT(V33,LEN(V33)-(FIND(":",V33))))</f>
        <v/>
      </c>
      <c r="LF33" s="406" t="str">
        <f>IF(OR(W33=Dropdown_list!$AA$20,W33=Dropdown_list!$AA$21,ISBLANK(W33)), "", LEFT(W33,FIND(":",W33)-1)/RIGHT(W33,LEN(W33)-(FIND(":",W33))))</f>
        <v/>
      </c>
      <c r="LG33" s="406" t="str">
        <f>IF(OR(X33=Dropdown_list!$AA$20,X33=Dropdown_list!$AA$21,ISBLANK(X33)), "", LEFT(X33,FIND(":",X33)-1)/RIGHT(X33,LEN(X33)-(FIND(":",X33))))</f>
        <v/>
      </c>
      <c r="LH33" s="406" t="str">
        <f>IF(OR(Y33=Dropdown_list!$AA$20,Y33=Dropdown_list!$AA$21,ISBLANK(Y33)), "", LEFT(Y33,FIND(":",Y33)-1)/RIGHT(Y33,LEN(Y33)-(FIND(":",Y33))))</f>
        <v/>
      </c>
      <c r="LI33" s="406" t="str">
        <f>IF(OR(Z33=Dropdown_list!$AA$20,Z33=Dropdown_list!$AA$21,ISBLANK(Z33)), "", LEFT(Z33,FIND(":",Z33)-1)/RIGHT(Z33,LEN(Z33)-(FIND(":",Z33))))</f>
        <v/>
      </c>
      <c r="LJ33" s="406" t="str">
        <f>IF(OR(AA33=Dropdown_list!$AA$20,AA33=Dropdown_list!$AA$21,ISBLANK(AA33)), "", LEFT(AA33,FIND(":",AA33)-1)/RIGHT(AA33,LEN(AA33)-(FIND(":",AA33))))</f>
        <v/>
      </c>
      <c r="LK33" s="406" t="str">
        <f>IF(OR(AB33=Dropdown_list!$AA$20,AB33=Dropdown_list!$AA$21,ISBLANK(AB33)), "", LEFT(AB33,FIND(":",AB33)-1)/RIGHT(AB33,LEN(AB33)-(FIND(":",AB33))))</f>
        <v/>
      </c>
      <c r="LL33" s="406" t="str">
        <f>IF(OR(AC33=Dropdown_list!$AA$20,AC33=Dropdown_list!$AA$21,ISBLANK(AC33)), "", LEFT(AC33,FIND(":",AC33)-1)/RIGHT(AC33,LEN(AC33)-(FIND(":",AC33))))</f>
        <v/>
      </c>
      <c r="LM33" s="406" t="str">
        <f>IF(OR(AD33=Dropdown_list!$AA$20,AD33=Dropdown_list!$AA$21,ISBLANK(AD33)), "", LEFT(AD33,FIND(":",AD33)-1)/RIGHT(AD33,LEN(AD33)-(FIND(":",AD33))))</f>
        <v/>
      </c>
      <c r="LN33" s="406" t="str">
        <f>IF(OR(AE33=Dropdown_list!$AA$20,AE33=Dropdown_list!$AA$21,ISBLANK(AE33)), "", LEFT(AE33,FIND(":",AE33)-1)/RIGHT(AE33,LEN(AE33)-(FIND(":",AE33))))</f>
        <v/>
      </c>
      <c r="LO33" s="406" t="str">
        <f>IF(OR(AF33=Dropdown_list!$AA$20,AF33=Dropdown_list!$AA$21,ISBLANK(AF33)), "", LEFT(AF33,FIND(":",AF33)-1)/RIGHT(AF33,LEN(AF33)-(FIND(":",AF33))))</f>
        <v/>
      </c>
      <c r="LP33" s="406" t="str">
        <f>IF(OR(AG33=Dropdown_list!$AA$20,AG33=Dropdown_list!$AA$21,ISBLANK(AG33)), "", LEFT(AG33,FIND(":",AG33)-1)/RIGHT(AG33,LEN(AG33)-(FIND(":",AG33))))</f>
        <v/>
      </c>
      <c r="LQ33" s="406" t="str">
        <f>IF(OR(AH33=Dropdown_list!$AA$20,AH33=Dropdown_list!$AA$21,ISBLANK(AH33)), "", LEFT(AH33,FIND(":",AH33)-1)/RIGHT(AH33,LEN(AH33)-(FIND(":",AH33))))</f>
        <v/>
      </c>
      <c r="LR33" s="406" t="str">
        <f>IF(OR(AI33=Dropdown_list!$AA$20,AI33=Dropdown_list!$AA$21,ISBLANK(AI33)), "", LEFT(AI33,FIND(":",AI33)-1)/RIGHT(AI33,LEN(AI33)-(FIND(":",AI33))))</f>
        <v/>
      </c>
      <c r="LS33" s="406" t="str">
        <f>IF(OR(AJ33=Dropdown_list!$AA$20,AJ33=Dropdown_list!$AA$21,ISBLANK(AJ33)), "", LEFT(AJ33,FIND(":",AJ33)-1)/RIGHT(AJ33,LEN(AJ33)-(FIND(":",AJ33))))</f>
        <v/>
      </c>
      <c r="LT33" s="406" t="str">
        <f>IF(OR(AK33=Dropdown_list!$AA$20,AK33=Dropdown_list!$AA$21,ISBLANK(AK33)), "", LEFT(AK33,FIND(":",AK33)-1)/RIGHT(AK33,LEN(AK33)-(FIND(":",AK33))))</f>
        <v/>
      </c>
      <c r="LU33" s="406" t="str">
        <f>IF(OR(AL33=Dropdown_list!$AA$20,AL33=Dropdown_list!$AA$21,ISBLANK(AL33)), "", LEFT(AL33,FIND(":",AL33)-1)/RIGHT(AL33,LEN(AL33)-(FIND(":",AL33))))</f>
        <v/>
      </c>
      <c r="LV33" s="406" t="str">
        <f>IF(OR(AM33=Dropdown_list!$AA$20,AM33=Dropdown_list!$AA$21,ISBLANK(AM33)), "", LEFT(AM33,FIND(":",AM33)-1)/RIGHT(AM33,LEN(AM33)-(FIND(":",AM33))))</f>
        <v/>
      </c>
      <c r="LW33" s="406" t="str">
        <f>IF(OR(AN33=Dropdown_list!$AA$20,AN33=Dropdown_list!$AA$21,ISBLANK(AN33)), "", LEFT(AN33,FIND(":",AN33)-1)/RIGHT(AN33,LEN(AN33)-(FIND(":",AN33))))</f>
        <v/>
      </c>
      <c r="LX33" s="406" t="str">
        <f>IF(OR(AO33=Dropdown_list!$AA$20,AO33=Dropdown_list!$AA$21,ISBLANK(AO33)), "", LEFT(AO33,FIND(":",AO33)-1)/RIGHT(AO33,LEN(AO33)-(FIND(":",AO33))))</f>
        <v/>
      </c>
      <c r="LY33" s="406" t="str">
        <f>IF(OR(AP33=Dropdown_list!$AA$20,AP33=Dropdown_list!$AA$21,ISBLANK(AP33)), "", LEFT(AP33,FIND(":",AP33)-1)/RIGHT(AP33,LEN(AP33)-(FIND(":",AP33))))</f>
        <v/>
      </c>
      <c r="LZ33" s="406" t="str">
        <f>IF(OR(AQ33=Dropdown_list!$AA$20,AQ33=Dropdown_list!$AA$21,ISBLANK(AQ33)), "", LEFT(AQ33,FIND(":",AQ33)-1)/RIGHT(AQ33,LEN(AQ33)-(FIND(":",AQ33))))</f>
        <v/>
      </c>
      <c r="MA33" s="406" t="str">
        <f>IF(OR(AR33=Dropdown_list!$AA$20,AR33=Dropdown_list!$AA$21,ISBLANK(AR33)), "", LEFT(AR33,FIND(":",AR33)-1)/RIGHT(AR33,LEN(AR33)-(FIND(":",AR33))))</f>
        <v/>
      </c>
      <c r="MB33" s="406" t="str">
        <f>IF(OR(AS33=Dropdown_list!$AA$20,AS33=Dropdown_list!$AA$21,ISBLANK(AS33)), "", LEFT(AS33,FIND(":",AS33)-1)/RIGHT(AS33,LEN(AS33)-(FIND(":",AS33))))</f>
        <v/>
      </c>
      <c r="MC33" s="406" t="str">
        <f>IF(OR(AT33=Dropdown_list!$AA$20,AT33=Dropdown_list!$AA$21,ISBLANK(AT33)), "", LEFT(AT33,FIND(":",AT33)-1)/RIGHT(AT33,LEN(AT33)-(FIND(":",AT33))))</f>
        <v/>
      </c>
      <c r="MD33" s="406" t="str">
        <f>IF(OR(AU33=Dropdown_list!$AA$20,AU33=Dropdown_list!$AA$21,ISBLANK(AU33)), "", LEFT(AU33,FIND(":",AU33)-1)/RIGHT(AU33,LEN(AU33)-(FIND(":",AU33))))</f>
        <v/>
      </c>
      <c r="ME33" s="406" t="str">
        <f>IF(OR(AV33=Dropdown_list!$AA$20,AV33=Dropdown_list!$AA$21,ISBLANK(AV33)), "", LEFT(AV33,FIND(":",AV33)-1)/RIGHT(AV33,LEN(AV33)-(FIND(":",AV33))))</f>
        <v/>
      </c>
      <c r="MF33" s="406" t="str">
        <f>IF(OR(AW33=Dropdown_list!$AA$20,AW33=Dropdown_list!$AA$21,ISBLANK(AW33)), "", LEFT(AW33,FIND(":",AW33)-1)/RIGHT(AW33,LEN(AW33)-(FIND(":",AW33))))</f>
        <v/>
      </c>
      <c r="MG33" s="406" t="str">
        <f>IF(OR(AX33=Dropdown_list!$AA$20,AX33=Dropdown_list!$AA$21,ISBLANK(AX33)), "", LEFT(AX33,FIND(":",AX33)-1)/RIGHT(AX33,LEN(AX33)-(FIND(":",AX33))))</f>
        <v/>
      </c>
      <c r="MH33" s="406" t="str">
        <f>IF(OR(AY33=Dropdown_list!$AA$20,AY33=Dropdown_list!$AA$21,ISBLANK(AY33)), "", LEFT(AY33,FIND(":",AY33)-1)/RIGHT(AY33,LEN(AY33)-(FIND(":",AY33))))</f>
        <v/>
      </c>
      <c r="MI33" s="406" t="str">
        <f>IF(OR(AZ33=Dropdown_list!$AA$20,AZ33=Dropdown_list!$AA$21,ISBLANK(AZ33)), "", LEFT(AZ33,FIND(":",AZ33)-1)/RIGHT(AZ33,LEN(AZ33)-(FIND(":",AZ33))))</f>
        <v/>
      </c>
      <c r="MJ33" s="407" t="str">
        <f>IF(OR(BA33=Dropdown_list!$AA$20,BA33=Dropdown_list!$AA$21,ISBLANK(BA33)), "", LEFT(BA33,FIND(":",BA33)-1)/RIGHT(BA33,LEN(BA33)-(FIND(":",BA33))))</f>
        <v/>
      </c>
      <c r="ML33" s="414" t="str">
        <f t="shared" si="136"/>
        <v/>
      </c>
      <c r="MM33" s="265" t="str">
        <f t="shared" si="136"/>
        <v/>
      </c>
      <c r="MN33" s="265" t="str">
        <f t="shared" si="136"/>
        <v/>
      </c>
      <c r="MO33" s="265" t="str">
        <f t="shared" si="136"/>
        <v/>
      </c>
      <c r="MP33" s="265" t="str">
        <f t="shared" si="136"/>
        <v/>
      </c>
      <c r="MQ33" s="265" t="str">
        <f t="shared" si="136"/>
        <v/>
      </c>
      <c r="MR33" s="265" t="str">
        <f t="shared" si="136"/>
        <v/>
      </c>
      <c r="MS33" s="265" t="str">
        <f t="shared" si="136"/>
        <v/>
      </c>
      <c r="MT33" s="265" t="str">
        <f t="shared" si="136"/>
        <v/>
      </c>
      <c r="MU33" s="265" t="str">
        <f t="shared" si="136"/>
        <v/>
      </c>
      <c r="MV33" s="265" t="str">
        <f t="shared" si="136"/>
        <v/>
      </c>
      <c r="MW33" s="265" t="str">
        <f t="shared" si="136"/>
        <v/>
      </c>
      <c r="MX33" s="265" t="str">
        <f t="shared" si="136"/>
        <v/>
      </c>
      <c r="MY33" s="265" t="str">
        <f t="shared" si="136"/>
        <v/>
      </c>
      <c r="MZ33" s="265" t="str">
        <f t="shared" si="136"/>
        <v/>
      </c>
      <c r="NA33" s="265" t="str">
        <f t="shared" si="136"/>
        <v/>
      </c>
      <c r="NB33" s="265" t="str">
        <f t="shared" si="137"/>
        <v/>
      </c>
      <c r="NC33" s="265" t="str">
        <f t="shared" si="137"/>
        <v/>
      </c>
      <c r="ND33" s="265" t="str">
        <f t="shared" si="137"/>
        <v/>
      </c>
      <c r="NE33" s="265" t="str">
        <f t="shared" si="137"/>
        <v/>
      </c>
      <c r="NF33" s="265" t="str">
        <f t="shared" si="137"/>
        <v/>
      </c>
      <c r="NG33" s="265" t="str">
        <f t="shared" si="137"/>
        <v/>
      </c>
      <c r="NH33" s="265" t="str">
        <f t="shared" si="137"/>
        <v/>
      </c>
      <c r="NI33" s="265" t="str">
        <f t="shared" si="137"/>
        <v/>
      </c>
      <c r="NJ33" s="265" t="str">
        <f t="shared" si="137"/>
        <v/>
      </c>
      <c r="NK33" s="265" t="str">
        <f t="shared" si="137"/>
        <v/>
      </c>
      <c r="NL33" s="265" t="str">
        <f t="shared" si="137"/>
        <v/>
      </c>
      <c r="NM33" s="265" t="str">
        <f t="shared" si="137"/>
        <v/>
      </c>
      <c r="NN33" s="265" t="str">
        <f t="shared" si="137"/>
        <v/>
      </c>
      <c r="NO33" s="265" t="str">
        <f t="shared" si="137"/>
        <v/>
      </c>
      <c r="NP33" s="265" t="str">
        <f t="shared" si="137"/>
        <v/>
      </c>
      <c r="NQ33" s="265" t="str">
        <f t="shared" si="137"/>
        <v/>
      </c>
      <c r="NR33" s="265" t="str">
        <f t="shared" si="110"/>
        <v/>
      </c>
      <c r="NS33" s="265" t="str">
        <f t="shared" si="110"/>
        <v/>
      </c>
      <c r="NT33" s="265" t="str">
        <f t="shared" si="110"/>
        <v/>
      </c>
      <c r="NU33" s="265" t="str">
        <f t="shared" si="110"/>
        <v/>
      </c>
      <c r="NV33" s="265" t="str">
        <f t="shared" si="110"/>
        <v/>
      </c>
      <c r="NW33" s="265" t="str">
        <f t="shared" si="164"/>
        <v/>
      </c>
      <c r="NX33" s="265" t="str">
        <f t="shared" si="164"/>
        <v/>
      </c>
      <c r="NY33" s="265" t="str">
        <f t="shared" si="164"/>
        <v/>
      </c>
      <c r="NZ33" s="265" t="str">
        <f t="shared" si="164"/>
        <v/>
      </c>
      <c r="OA33" s="265" t="str">
        <f t="shared" si="164"/>
        <v/>
      </c>
      <c r="OB33" s="265" t="str">
        <f t="shared" si="164"/>
        <v/>
      </c>
      <c r="OC33" s="265" t="str">
        <f t="shared" si="164"/>
        <v/>
      </c>
      <c r="OD33" s="265" t="str">
        <f t="shared" si="164"/>
        <v/>
      </c>
      <c r="OE33" s="265" t="str">
        <f t="shared" si="164"/>
        <v/>
      </c>
      <c r="OF33" s="265" t="str">
        <f t="shared" si="164"/>
        <v/>
      </c>
      <c r="OG33" s="415" t="str">
        <f t="shared" si="164"/>
        <v/>
      </c>
    </row>
    <row r="34" spans="2:397" ht="15" customHeight="1">
      <c r="B34" s="66"/>
      <c r="D34" s="786"/>
      <c r="E34" s="221">
        <f t="shared" si="113"/>
        <v>0</v>
      </c>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4"/>
      <c r="BC34" s="668"/>
      <c r="BD34" s="61"/>
      <c r="BE34" s="61"/>
      <c r="BF34" s="88"/>
      <c r="BG34" s="232"/>
      <c r="BH34" s="61"/>
      <c r="BI34" s="61"/>
      <c r="BJ34" s="4"/>
      <c r="BL34" s="84" t="str">
        <f t="shared" si="8"/>
        <v/>
      </c>
      <c r="BM34" s="260">
        <f t="shared" si="9"/>
        <v>0</v>
      </c>
      <c r="BN34" s="525">
        <f t="shared" si="114"/>
        <v>0</v>
      </c>
      <c r="BO34" s="526" t="str">
        <f t="shared" si="139"/>
        <v/>
      </c>
      <c r="BP34" s="525">
        <f t="shared" si="115"/>
        <v>0</v>
      </c>
      <c r="BQ34" s="527">
        <f t="shared" si="12"/>
        <v>0</v>
      </c>
      <c r="BR34" s="527">
        <f t="shared" si="13"/>
        <v>0</v>
      </c>
      <c r="BS34" s="528">
        <f t="shared" si="140"/>
        <v>0</v>
      </c>
      <c r="BT34" s="263" t="str">
        <f t="shared" si="14"/>
        <v/>
      </c>
      <c r="BU34" s="263" t="str">
        <f>IF(BQ34=1, IF(ISBLANK(#REF!),message_complete,""),"")</f>
        <v/>
      </c>
      <c r="BV34" s="263" t="str">
        <f t="shared" si="15"/>
        <v/>
      </c>
      <c r="BW34" s="263" t="str">
        <f t="shared" si="16"/>
        <v/>
      </c>
      <c r="BX34" s="261"/>
      <c r="BY34" s="328" t="str">
        <f t="shared" si="116"/>
        <v/>
      </c>
      <c r="BZ34" s="269" t="str">
        <f t="shared" si="18"/>
        <v/>
      </c>
      <c r="CA34" s="269" t="str">
        <f t="shared" si="19"/>
        <v/>
      </c>
      <c r="CB34" s="269" t="str">
        <f t="shared" si="20"/>
        <v/>
      </c>
      <c r="CC34" s="269" t="str">
        <f t="shared" si="21"/>
        <v/>
      </c>
      <c r="CD34" s="269" t="str">
        <f t="shared" si="117"/>
        <v/>
      </c>
      <c r="CE34" s="269" t="str">
        <f t="shared" si="23"/>
        <v/>
      </c>
      <c r="CF34" s="269" t="str">
        <f t="shared" si="118"/>
        <v/>
      </c>
      <c r="CG34" s="269" t="str">
        <f t="shared" si="119"/>
        <v/>
      </c>
      <c r="CH34" s="269" t="str">
        <f t="shared" si="120"/>
        <v/>
      </c>
      <c r="CI34" s="269" t="str">
        <f t="shared" si="121"/>
        <v/>
      </c>
      <c r="CJ34" s="329" t="str">
        <f t="shared" si="122"/>
        <v/>
      </c>
      <c r="CL34" s="423" t="str">
        <f t="shared" si="77"/>
        <v/>
      </c>
      <c r="CM34" s="419" t="str">
        <f t="shared" si="78"/>
        <v/>
      </c>
      <c r="CN34" s="419" t="str">
        <f t="shared" si="79"/>
        <v/>
      </c>
      <c r="CO34" s="419" t="str">
        <f t="shared" si="80"/>
        <v/>
      </c>
      <c r="CP34" s="419" t="str">
        <f t="shared" si="81"/>
        <v/>
      </c>
      <c r="CQ34" s="424" t="str">
        <f t="shared" si="82"/>
        <v/>
      </c>
      <c r="CR34" s="121" t="str">
        <f t="shared" si="29"/>
        <v/>
      </c>
      <c r="CS34" s="283" t="str">
        <f t="shared" si="30"/>
        <v/>
      </c>
      <c r="CT34" s="264" t="str">
        <f t="shared" si="31"/>
        <v/>
      </c>
      <c r="CU34" s="264" t="str">
        <f t="shared" si="32"/>
        <v/>
      </c>
      <c r="CV34" s="264" t="str">
        <f t="shared" si="33"/>
        <v/>
      </c>
      <c r="CW34" s="264" t="str">
        <f t="shared" si="34"/>
        <v/>
      </c>
      <c r="CX34" s="284" t="str">
        <f t="shared" si="35"/>
        <v/>
      </c>
      <c r="CY34" s="263">
        <f t="shared" si="83"/>
        <v>0</v>
      </c>
      <c r="CZ34" s="263"/>
      <c r="DA34" s="291">
        <f t="shared" si="123"/>
        <v>0</v>
      </c>
      <c r="DB34" s="265">
        <f t="shared" si="123"/>
        <v>0</v>
      </c>
      <c r="DC34" s="265">
        <f t="shared" si="123"/>
        <v>0</v>
      </c>
      <c r="DD34" s="265">
        <f t="shared" si="123"/>
        <v>0</v>
      </c>
      <c r="DE34" s="265">
        <f t="shared" si="123"/>
        <v>0</v>
      </c>
      <c r="DF34" s="265">
        <f t="shared" si="123"/>
        <v>0</v>
      </c>
      <c r="DG34" s="265">
        <f t="shared" si="123"/>
        <v>0</v>
      </c>
      <c r="DH34" s="265">
        <f t="shared" si="123"/>
        <v>0</v>
      </c>
      <c r="DI34" s="265">
        <f t="shared" si="123"/>
        <v>0</v>
      </c>
      <c r="DJ34" s="265">
        <f t="shared" si="123"/>
        <v>0</v>
      </c>
      <c r="DK34" s="265">
        <f t="shared" si="124"/>
        <v>0</v>
      </c>
      <c r="DL34" s="265">
        <f t="shared" si="124"/>
        <v>0</v>
      </c>
      <c r="DM34" s="265">
        <f t="shared" si="124"/>
        <v>0</v>
      </c>
      <c r="DN34" s="265">
        <f t="shared" si="124"/>
        <v>0</v>
      </c>
      <c r="DO34" s="265">
        <f t="shared" si="124"/>
        <v>0</v>
      </c>
      <c r="DP34" s="265">
        <f t="shared" si="124"/>
        <v>0</v>
      </c>
      <c r="DQ34" s="265">
        <f t="shared" si="124"/>
        <v>0</v>
      </c>
      <c r="DR34" s="265">
        <f t="shared" si="124"/>
        <v>0</v>
      </c>
      <c r="DS34" s="265">
        <f t="shared" si="124"/>
        <v>0</v>
      </c>
      <c r="DT34" s="265">
        <f t="shared" si="124"/>
        <v>0</v>
      </c>
      <c r="DU34" s="292">
        <f t="shared" si="124"/>
        <v>0</v>
      </c>
      <c r="DV34" s="291">
        <f t="shared" si="125"/>
        <v>0</v>
      </c>
      <c r="DW34" s="265">
        <f t="shared" si="125"/>
        <v>0</v>
      </c>
      <c r="DX34" s="265">
        <f t="shared" si="125"/>
        <v>0</v>
      </c>
      <c r="DY34" s="265">
        <f t="shared" si="125"/>
        <v>0</v>
      </c>
      <c r="DZ34" s="265">
        <f t="shared" si="125"/>
        <v>0</v>
      </c>
      <c r="EA34" s="265">
        <f t="shared" si="125"/>
        <v>0</v>
      </c>
      <c r="EB34" s="265">
        <f t="shared" si="125"/>
        <v>0</v>
      </c>
      <c r="EC34" s="265">
        <f t="shared" si="125"/>
        <v>0</v>
      </c>
      <c r="ED34" s="265">
        <f t="shared" si="125"/>
        <v>0</v>
      </c>
      <c r="EE34" s="265">
        <f t="shared" si="125"/>
        <v>0</v>
      </c>
      <c r="EF34" s="265">
        <f t="shared" si="126"/>
        <v>0</v>
      </c>
      <c r="EG34" s="265">
        <f t="shared" si="126"/>
        <v>0</v>
      </c>
      <c r="EH34" s="265">
        <f t="shared" si="126"/>
        <v>0</v>
      </c>
      <c r="EI34" s="265">
        <f t="shared" si="126"/>
        <v>0</v>
      </c>
      <c r="EJ34" s="265">
        <f t="shared" si="126"/>
        <v>0</v>
      </c>
      <c r="EK34" s="265">
        <f t="shared" si="126"/>
        <v>0</v>
      </c>
      <c r="EL34" s="265">
        <f t="shared" si="126"/>
        <v>0</v>
      </c>
      <c r="EM34" s="265">
        <f t="shared" si="126"/>
        <v>0</v>
      </c>
      <c r="EN34" s="265">
        <f t="shared" si="126"/>
        <v>0</v>
      </c>
      <c r="EO34" s="265">
        <f t="shared" si="126"/>
        <v>0</v>
      </c>
      <c r="EP34" s="292">
        <f t="shared" si="126"/>
        <v>0</v>
      </c>
      <c r="EQ34" s="414">
        <f t="shared" si="127"/>
        <v>0</v>
      </c>
      <c r="ER34" s="265">
        <f t="shared" si="127"/>
        <v>0</v>
      </c>
      <c r="ES34" s="265">
        <f t="shared" si="127"/>
        <v>0</v>
      </c>
      <c r="ET34" s="265">
        <f t="shared" si="127"/>
        <v>0</v>
      </c>
      <c r="EU34" s="265">
        <f t="shared" si="127"/>
        <v>0</v>
      </c>
      <c r="EV34" s="265">
        <f t="shared" si="127"/>
        <v>0</v>
      </c>
      <c r="EW34" s="265">
        <f t="shared" si="127"/>
        <v>0</v>
      </c>
      <c r="EX34" s="265">
        <f t="shared" si="127"/>
        <v>0</v>
      </c>
      <c r="EY34" s="265">
        <f t="shared" si="127"/>
        <v>0</v>
      </c>
      <c r="EZ34" s="265">
        <f t="shared" si="127"/>
        <v>0</v>
      </c>
      <c r="FA34" s="265">
        <f t="shared" si="128"/>
        <v>0</v>
      </c>
      <c r="FB34" s="265">
        <f t="shared" si="128"/>
        <v>0</v>
      </c>
      <c r="FC34" s="265">
        <f t="shared" si="128"/>
        <v>0</v>
      </c>
      <c r="FD34" s="265">
        <f t="shared" si="128"/>
        <v>0</v>
      </c>
      <c r="FE34" s="265">
        <f t="shared" si="128"/>
        <v>0</v>
      </c>
      <c r="FF34" s="265">
        <f t="shared" si="128"/>
        <v>0</v>
      </c>
      <c r="FG34" s="265">
        <f t="shared" si="128"/>
        <v>0</v>
      </c>
      <c r="FH34" s="265">
        <f t="shared" si="128"/>
        <v>0</v>
      </c>
      <c r="FI34" s="265">
        <f t="shared" si="128"/>
        <v>0</v>
      </c>
      <c r="FJ34" s="265">
        <f t="shared" si="128"/>
        <v>0</v>
      </c>
      <c r="FK34" s="415">
        <f t="shared" si="128"/>
        <v>0</v>
      </c>
      <c r="FL34" s="291">
        <f t="shared" si="129"/>
        <v>0</v>
      </c>
      <c r="FM34" s="265">
        <f t="shared" si="129"/>
        <v>0</v>
      </c>
      <c r="FN34" s="265">
        <f t="shared" si="129"/>
        <v>0</v>
      </c>
      <c r="FO34" s="265">
        <f t="shared" si="129"/>
        <v>0</v>
      </c>
      <c r="FP34" s="265">
        <f t="shared" si="129"/>
        <v>0</v>
      </c>
      <c r="FQ34" s="265">
        <f t="shared" si="129"/>
        <v>0</v>
      </c>
      <c r="FR34" s="265">
        <f t="shared" si="129"/>
        <v>0</v>
      </c>
      <c r="FS34" s="265">
        <f t="shared" si="129"/>
        <v>0</v>
      </c>
      <c r="FT34" s="265">
        <f t="shared" si="129"/>
        <v>0</v>
      </c>
      <c r="FU34" s="265">
        <f t="shared" si="129"/>
        <v>0</v>
      </c>
      <c r="FV34" s="265">
        <f t="shared" si="130"/>
        <v>0</v>
      </c>
      <c r="FW34" s="265">
        <f t="shared" si="130"/>
        <v>0</v>
      </c>
      <c r="FX34" s="265">
        <f t="shared" si="130"/>
        <v>0</v>
      </c>
      <c r="FY34" s="265">
        <f t="shared" si="130"/>
        <v>0</v>
      </c>
      <c r="FZ34" s="265">
        <f t="shared" si="130"/>
        <v>0</v>
      </c>
      <c r="GA34" s="265">
        <f t="shared" si="130"/>
        <v>0</v>
      </c>
      <c r="GB34" s="265">
        <f t="shared" si="130"/>
        <v>0</v>
      </c>
      <c r="GC34" s="265">
        <f t="shared" si="130"/>
        <v>0</v>
      </c>
      <c r="GD34" s="265">
        <f t="shared" si="130"/>
        <v>0</v>
      </c>
      <c r="GE34" s="265">
        <f t="shared" si="130"/>
        <v>0</v>
      </c>
      <c r="GF34" s="292">
        <f t="shared" si="130"/>
        <v>0</v>
      </c>
      <c r="GG34" s="345">
        <f t="shared" si="141"/>
        <v>0</v>
      </c>
      <c r="GH34" s="346">
        <f t="shared" si="131"/>
        <v>0</v>
      </c>
      <c r="GI34" s="346">
        <f t="shared" si="131"/>
        <v>0</v>
      </c>
      <c r="GJ34" s="346">
        <f t="shared" si="131"/>
        <v>0</v>
      </c>
      <c r="GK34" s="346">
        <f t="shared" si="131"/>
        <v>0</v>
      </c>
      <c r="GL34" s="346">
        <f t="shared" si="131"/>
        <v>0</v>
      </c>
      <c r="GM34" s="346">
        <f t="shared" si="131"/>
        <v>0</v>
      </c>
      <c r="GN34" s="346">
        <f t="shared" si="131"/>
        <v>0</v>
      </c>
      <c r="GO34" s="346">
        <f t="shared" si="131"/>
        <v>0</v>
      </c>
      <c r="GP34" s="346">
        <f t="shared" si="131"/>
        <v>0</v>
      </c>
      <c r="GQ34" s="346">
        <f t="shared" si="131"/>
        <v>0</v>
      </c>
      <c r="GR34" s="346">
        <f t="shared" si="131"/>
        <v>0</v>
      </c>
      <c r="GS34" s="346">
        <f t="shared" si="131"/>
        <v>0</v>
      </c>
      <c r="GT34" s="346">
        <f t="shared" si="131"/>
        <v>0</v>
      </c>
      <c r="GU34" s="346">
        <f t="shared" si="131"/>
        <v>0</v>
      </c>
      <c r="GV34" s="346">
        <f t="shared" si="131"/>
        <v>0</v>
      </c>
      <c r="GW34" s="346">
        <f t="shared" si="131"/>
        <v>0</v>
      </c>
      <c r="GX34" s="346">
        <f t="shared" si="131"/>
        <v>0</v>
      </c>
      <c r="GY34" s="346">
        <f t="shared" si="131"/>
        <v>0</v>
      </c>
      <c r="GZ34" s="346">
        <f t="shared" si="131"/>
        <v>0</v>
      </c>
      <c r="HA34" s="347">
        <f t="shared" si="131"/>
        <v>0</v>
      </c>
      <c r="HB34" s="336">
        <f t="shared" si="142"/>
        <v>0</v>
      </c>
      <c r="HC34" s="337">
        <f t="shared" si="143"/>
        <v>0</v>
      </c>
      <c r="HD34" s="337">
        <f t="shared" si="144"/>
        <v>0</v>
      </c>
      <c r="HE34" s="337">
        <f t="shared" si="145"/>
        <v>0</v>
      </c>
      <c r="HF34" s="337">
        <f t="shared" si="146"/>
        <v>0</v>
      </c>
      <c r="HG34" s="337">
        <f t="shared" si="147"/>
        <v>0</v>
      </c>
      <c r="HH34" s="337">
        <f t="shared" si="148"/>
        <v>0</v>
      </c>
      <c r="HI34" s="337">
        <f t="shared" si="149"/>
        <v>0</v>
      </c>
      <c r="HJ34" s="337">
        <f t="shared" si="150"/>
        <v>0</v>
      </c>
      <c r="HK34" s="337">
        <f t="shared" si="151"/>
        <v>0</v>
      </c>
      <c r="HL34" s="337">
        <f t="shared" si="152"/>
        <v>0</v>
      </c>
      <c r="HM34" s="337">
        <f t="shared" si="153"/>
        <v>0</v>
      </c>
      <c r="HN34" s="337">
        <f t="shared" si="154"/>
        <v>0</v>
      </c>
      <c r="HO34" s="337">
        <f t="shared" si="155"/>
        <v>0</v>
      </c>
      <c r="HP34" s="337">
        <f t="shared" si="156"/>
        <v>0</v>
      </c>
      <c r="HQ34" s="337">
        <f t="shared" si="157"/>
        <v>0</v>
      </c>
      <c r="HR34" s="337">
        <f t="shared" si="158"/>
        <v>0</v>
      </c>
      <c r="HS34" s="337">
        <f t="shared" si="159"/>
        <v>0</v>
      </c>
      <c r="HT34" s="337">
        <f t="shared" si="160"/>
        <v>0</v>
      </c>
      <c r="HU34" s="337">
        <f t="shared" si="161"/>
        <v>0</v>
      </c>
      <c r="HV34" s="338">
        <f t="shared" si="162"/>
        <v>0</v>
      </c>
      <c r="HW34" s="297" t="str">
        <f t="shared" si="47"/>
        <v/>
      </c>
      <c r="HX34" s="264" t="str">
        <f t="shared" si="48"/>
        <v/>
      </c>
      <c r="HY34" s="264" t="str">
        <f t="shared" si="49"/>
        <v/>
      </c>
      <c r="HZ34" s="264" t="str">
        <f t="shared" si="50"/>
        <v/>
      </c>
      <c r="IA34" s="264" t="str">
        <f t="shared" si="51"/>
        <v/>
      </c>
      <c r="IB34" s="264" t="str">
        <f t="shared" si="52"/>
        <v/>
      </c>
      <c r="IC34" s="264" t="str">
        <f t="shared" si="53"/>
        <v/>
      </c>
      <c r="ID34" s="264" t="str">
        <f t="shared" si="54"/>
        <v/>
      </c>
      <c r="IE34" s="264" t="str">
        <f t="shared" si="55"/>
        <v/>
      </c>
      <c r="IF34" s="264" t="str">
        <f t="shared" si="56"/>
        <v/>
      </c>
      <c r="IG34" s="264" t="str">
        <f t="shared" si="57"/>
        <v/>
      </c>
      <c r="IH34" s="264" t="str">
        <f t="shared" si="58"/>
        <v/>
      </c>
      <c r="II34" s="264" t="str">
        <f t="shared" si="59"/>
        <v/>
      </c>
      <c r="IJ34" s="264" t="str">
        <f t="shared" si="60"/>
        <v/>
      </c>
      <c r="IK34" s="264" t="str">
        <f t="shared" si="61"/>
        <v/>
      </c>
      <c r="IL34" s="264" t="str">
        <f t="shared" si="62"/>
        <v/>
      </c>
      <c r="IM34" s="264" t="str">
        <f t="shared" si="63"/>
        <v/>
      </c>
      <c r="IN34" s="264" t="str">
        <f t="shared" si="64"/>
        <v/>
      </c>
      <c r="IO34" s="264" t="str">
        <f t="shared" si="65"/>
        <v/>
      </c>
      <c r="IP34" s="264" t="str">
        <f t="shared" si="66"/>
        <v/>
      </c>
      <c r="IQ34" s="284" t="str">
        <f t="shared" si="67"/>
        <v/>
      </c>
      <c r="IR34" s="265">
        <f t="shared" si="105"/>
        <v>0</v>
      </c>
      <c r="IS34" s="266">
        <f t="shared" si="68"/>
        <v>48</v>
      </c>
      <c r="IT34" s="266">
        <f t="shared" si="106"/>
        <v>0</v>
      </c>
      <c r="IU34" s="266">
        <f t="shared" si="69"/>
        <v>0</v>
      </c>
      <c r="IV34" s="302">
        <f t="shared" si="132"/>
        <v>0</v>
      </c>
      <c r="IW34" s="266">
        <f t="shared" si="132"/>
        <v>0</v>
      </c>
      <c r="IX34" s="266">
        <f t="shared" si="132"/>
        <v>0</v>
      </c>
      <c r="IY34" s="266">
        <f t="shared" si="132"/>
        <v>0</v>
      </c>
      <c r="IZ34" s="266">
        <f t="shared" si="132"/>
        <v>0</v>
      </c>
      <c r="JA34" s="266">
        <f t="shared" si="132"/>
        <v>0</v>
      </c>
      <c r="JB34" s="266">
        <f t="shared" si="132"/>
        <v>0</v>
      </c>
      <c r="JC34" s="266">
        <f t="shared" si="132"/>
        <v>0</v>
      </c>
      <c r="JD34" s="266">
        <f t="shared" si="132"/>
        <v>0</v>
      </c>
      <c r="JE34" s="266">
        <f t="shared" si="132"/>
        <v>0</v>
      </c>
      <c r="JF34" s="266">
        <f t="shared" si="133"/>
        <v>0</v>
      </c>
      <c r="JG34" s="266">
        <f t="shared" si="133"/>
        <v>0</v>
      </c>
      <c r="JH34" s="266">
        <f t="shared" si="133"/>
        <v>0</v>
      </c>
      <c r="JI34" s="266">
        <f t="shared" si="133"/>
        <v>0</v>
      </c>
      <c r="JJ34" s="266">
        <f t="shared" si="133"/>
        <v>0</v>
      </c>
      <c r="JK34" s="266">
        <f t="shared" si="133"/>
        <v>0</v>
      </c>
      <c r="JL34" s="266">
        <f t="shared" si="133"/>
        <v>0</v>
      </c>
      <c r="JM34" s="266">
        <f t="shared" si="133"/>
        <v>0</v>
      </c>
      <c r="JN34" s="266">
        <f t="shared" si="133"/>
        <v>0</v>
      </c>
      <c r="JO34" s="266">
        <f t="shared" si="133"/>
        <v>0</v>
      </c>
      <c r="JP34" s="303">
        <f t="shared" si="133"/>
        <v>0</v>
      </c>
      <c r="JQ34" s="291">
        <f t="shared" si="134"/>
        <v>0</v>
      </c>
      <c r="JR34" s="265">
        <f t="shared" si="134"/>
        <v>0</v>
      </c>
      <c r="JS34" s="265">
        <f t="shared" si="134"/>
        <v>0</v>
      </c>
      <c r="JT34" s="265">
        <f t="shared" si="134"/>
        <v>0</v>
      </c>
      <c r="JU34" s="265">
        <f t="shared" si="134"/>
        <v>0</v>
      </c>
      <c r="JV34" s="265">
        <f t="shared" si="134"/>
        <v>0</v>
      </c>
      <c r="JW34" s="265">
        <f t="shared" si="134"/>
        <v>0</v>
      </c>
      <c r="JX34" s="265">
        <f t="shared" si="134"/>
        <v>0</v>
      </c>
      <c r="JY34" s="265">
        <f t="shared" si="134"/>
        <v>0</v>
      </c>
      <c r="JZ34" s="265">
        <f t="shared" si="134"/>
        <v>0</v>
      </c>
      <c r="KA34" s="265">
        <f t="shared" si="135"/>
        <v>0</v>
      </c>
      <c r="KB34" s="265">
        <f t="shared" si="135"/>
        <v>0</v>
      </c>
      <c r="KC34" s="265">
        <f t="shared" si="135"/>
        <v>0</v>
      </c>
      <c r="KD34" s="265">
        <f t="shared" si="135"/>
        <v>0</v>
      </c>
      <c r="KE34" s="265">
        <f t="shared" si="135"/>
        <v>0</v>
      </c>
      <c r="KF34" s="265">
        <f t="shared" si="135"/>
        <v>0</v>
      </c>
      <c r="KG34" s="265">
        <f t="shared" si="135"/>
        <v>0</v>
      </c>
      <c r="KH34" s="265">
        <f t="shared" si="135"/>
        <v>0</v>
      </c>
      <c r="KI34" s="265">
        <f t="shared" si="135"/>
        <v>0</v>
      </c>
      <c r="KJ34" s="265">
        <f t="shared" si="135"/>
        <v>0</v>
      </c>
      <c r="KK34" s="292">
        <f t="shared" si="135"/>
        <v>0</v>
      </c>
      <c r="KL34" s="279">
        <f t="shared" si="107"/>
        <v>48</v>
      </c>
      <c r="KN34" s="262" t="str">
        <f t="shared" si="163"/>
        <v>Tues</v>
      </c>
      <c r="KO34" s="405" t="str">
        <f>IF(OR(F34=Dropdown_list!$AA$20,F34=Dropdown_list!$AA$21,ISBLANK(F34)), "", LEFT(F34,FIND(":",F34)-1)/RIGHT(F34,LEN(F34)-(FIND(":",F34))))</f>
        <v/>
      </c>
      <c r="KP34" s="406" t="str">
        <f>IF(OR(G34=Dropdown_list!$AA$20,G34=Dropdown_list!$AA$21,ISBLANK(G34)), "", LEFT(G34,FIND(":",G34)-1)/RIGHT(G34,LEN(G34)-(FIND(":",G34))))</f>
        <v/>
      </c>
      <c r="KQ34" s="406" t="str">
        <f>IF(OR(H34=Dropdown_list!$AA$20,H34=Dropdown_list!$AA$21,ISBLANK(H34)), "", LEFT(H34,FIND(":",H34)-1)/RIGHT(H34,LEN(H34)-(FIND(":",H34))))</f>
        <v/>
      </c>
      <c r="KR34" s="406" t="str">
        <f>IF(OR(I34=Dropdown_list!$AA$20,I34=Dropdown_list!$AA$21,ISBLANK(I34)), "", LEFT(I34,FIND(":",I34)-1)/RIGHT(I34,LEN(I34)-(FIND(":",I34))))</f>
        <v/>
      </c>
      <c r="KS34" s="406" t="str">
        <f>IF(OR(J34=Dropdown_list!$AA$20,J34=Dropdown_list!$AA$21,ISBLANK(J34)), "", LEFT(J34,FIND(":",J34)-1)/RIGHT(J34,LEN(J34)-(FIND(":",J34))))</f>
        <v/>
      </c>
      <c r="KT34" s="406" t="str">
        <f>IF(OR(K34=Dropdown_list!$AA$20,K34=Dropdown_list!$AA$21,ISBLANK(K34)), "", LEFT(K34,FIND(":",K34)-1)/RIGHT(K34,LEN(K34)-(FIND(":",K34))))</f>
        <v/>
      </c>
      <c r="KU34" s="406" t="str">
        <f>IF(OR(L34=Dropdown_list!$AA$20,L34=Dropdown_list!$AA$21,ISBLANK(L34)), "", LEFT(L34,FIND(":",L34)-1)/RIGHT(L34,LEN(L34)-(FIND(":",L34))))</f>
        <v/>
      </c>
      <c r="KV34" s="406" t="str">
        <f>IF(OR(M34=Dropdown_list!$AA$20,M34=Dropdown_list!$AA$21,ISBLANK(M34)), "", LEFT(M34,FIND(":",M34)-1)/RIGHT(M34,LEN(M34)-(FIND(":",M34))))</f>
        <v/>
      </c>
      <c r="KW34" s="406" t="str">
        <f>IF(OR(N34=Dropdown_list!$AA$20,N34=Dropdown_list!$AA$21,ISBLANK(N34)), "", LEFT(N34,FIND(":",N34)-1)/RIGHT(N34,LEN(N34)-(FIND(":",N34))))</f>
        <v/>
      </c>
      <c r="KX34" s="406" t="str">
        <f>IF(OR(O34=Dropdown_list!$AA$20,O34=Dropdown_list!$AA$21,ISBLANK(O34)), "", LEFT(O34,FIND(":",O34)-1)/RIGHT(O34,LEN(O34)-(FIND(":",O34))))</f>
        <v/>
      </c>
      <c r="KY34" s="406" t="str">
        <f>IF(OR(P34=Dropdown_list!$AA$20,P34=Dropdown_list!$AA$21,ISBLANK(P34)), "", LEFT(P34,FIND(":",P34)-1)/RIGHT(P34,LEN(P34)-(FIND(":",P34))))</f>
        <v/>
      </c>
      <c r="KZ34" s="406" t="str">
        <f>IF(OR(Q34=Dropdown_list!$AA$20,Q34=Dropdown_list!$AA$21,ISBLANK(Q34)), "", LEFT(Q34,FIND(":",Q34)-1)/RIGHT(Q34,LEN(Q34)-(FIND(":",Q34))))</f>
        <v/>
      </c>
      <c r="LA34" s="406" t="str">
        <f>IF(OR(R34=Dropdown_list!$AA$20,R34=Dropdown_list!$AA$21,ISBLANK(R34)), "", LEFT(R34,FIND(":",R34)-1)/RIGHT(R34,LEN(R34)-(FIND(":",R34))))</f>
        <v/>
      </c>
      <c r="LB34" s="406" t="str">
        <f>IF(OR(S34=Dropdown_list!$AA$20,S34=Dropdown_list!$AA$21,ISBLANK(S34)), "", LEFT(S34,FIND(":",S34)-1)/RIGHT(S34,LEN(S34)-(FIND(":",S34))))</f>
        <v/>
      </c>
      <c r="LC34" s="406" t="str">
        <f>IF(OR(T34=Dropdown_list!$AA$20,T34=Dropdown_list!$AA$21,ISBLANK(T34)), "", LEFT(T34,FIND(":",T34)-1)/RIGHT(T34,LEN(T34)-(FIND(":",T34))))</f>
        <v/>
      </c>
      <c r="LD34" s="406" t="str">
        <f>IF(OR(U34=Dropdown_list!$AA$20,U34=Dropdown_list!$AA$21,ISBLANK(U34)), "", LEFT(U34,FIND(":",U34)-1)/RIGHT(U34,LEN(U34)-(FIND(":",U34))))</f>
        <v/>
      </c>
      <c r="LE34" s="406" t="str">
        <f>IF(OR(V34=Dropdown_list!$AA$20,V34=Dropdown_list!$AA$21,ISBLANK(V34)), "", LEFT(V34,FIND(":",V34)-1)/RIGHT(V34,LEN(V34)-(FIND(":",V34))))</f>
        <v/>
      </c>
      <c r="LF34" s="406" t="str">
        <f>IF(OR(W34=Dropdown_list!$AA$20,W34=Dropdown_list!$AA$21,ISBLANK(W34)), "", LEFT(W34,FIND(":",W34)-1)/RIGHT(W34,LEN(W34)-(FIND(":",W34))))</f>
        <v/>
      </c>
      <c r="LG34" s="406" t="str">
        <f>IF(OR(X34=Dropdown_list!$AA$20,X34=Dropdown_list!$AA$21,ISBLANK(X34)), "", LEFT(X34,FIND(":",X34)-1)/RIGHT(X34,LEN(X34)-(FIND(":",X34))))</f>
        <v/>
      </c>
      <c r="LH34" s="406" t="str">
        <f>IF(OR(Y34=Dropdown_list!$AA$20,Y34=Dropdown_list!$AA$21,ISBLANK(Y34)), "", LEFT(Y34,FIND(":",Y34)-1)/RIGHT(Y34,LEN(Y34)-(FIND(":",Y34))))</f>
        <v/>
      </c>
      <c r="LI34" s="406" t="str">
        <f>IF(OR(Z34=Dropdown_list!$AA$20,Z34=Dropdown_list!$AA$21,ISBLANK(Z34)), "", LEFT(Z34,FIND(":",Z34)-1)/RIGHT(Z34,LEN(Z34)-(FIND(":",Z34))))</f>
        <v/>
      </c>
      <c r="LJ34" s="406" t="str">
        <f>IF(OR(AA34=Dropdown_list!$AA$20,AA34=Dropdown_list!$AA$21,ISBLANK(AA34)), "", LEFT(AA34,FIND(":",AA34)-1)/RIGHT(AA34,LEN(AA34)-(FIND(":",AA34))))</f>
        <v/>
      </c>
      <c r="LK34" s="406" t="str">
        <f>IF(OR(AB34=Dropdown_list!$AA$20,AB34=Dropdown_list!$AA$21,ISBLANK(AB34)), "", LEFT(AB34,FIND(":",AB34)-1)/RIGHT(AB34,LEN(AB34)-(FIND(":",AB34))))</f>
        <v/>
      </c>
      <c r="LL34" s="406" t="str">
        <f>IF(OR(AC34=Dropdown_list!$AA$20,AC34=Dropdown_list!$AA$21,ISBLANK(AC34)), "", LEFT(AC34,FIND(":",AC34)-1)/RIGHT(AC34,LEN(AC34)-(FIND(":",AC34))))</f>
        <v/>
      </c>
      <c r="LM34" s="406" t="str">
        <f>IF(OR(AD34=Dropdown_list!$AA$20,AD34=Dropdown_list!$AA$21,ISBLANK(AD34)), "", LEFT(AD34,FIND(":",AD34)-1)/RIGHT(AD34,LEN(AD34)-(FIND(":",AD34))))</f>
        <v/>
      </c>
      <c r="LN34" s="406" t="str">
        <f>IF(OR(AE34=Dropdown_list!$AA$20,AE34=Dropdown_list!$AA$21,ISBLANK(AE34)), "", LEFT(AE34,FIND(":",AE34)-1)/RIGHT(AE34,LEN(AE34)-(FIND(":",AE34))))</f>
        <v/>
      </c>
      <c r="LO34" s="406" t="str">
        <f>IF(OR(AF34=Dropdown_list!$AA$20,AF34=Dropdown_list!$AA$21,ISBLANK(AF34)), "", LEFT(AF34,FIND(":",AF34)-1)/RIGHT(AF34,LEN(AF34)-(FIND(":",AF34))))</f>
        <v/>
      </c>
      <c r="LP34" s="406" t="str">
        <f>IF(OR(AG34=Dropdown_list!$AA$20,AG34=Dropdown_list!$AA$21,ISBLANK(AG34)), "", LEFT(AG34,FIND(":",AG34)-1)/RIGHT(AG34,LEN(AG34)-(FIND(":",AG34))))</f>
        <v/>
      </c>
      <c r="LQ34" s="406" t="str">
        <f>IF(OR(AH34=Dropdown_list!$AA$20,AH34=Dropdown_list!$AA$21,ISBLANK(AH34)), "", LEFT(AH34,FIND(":",AH34)-1)/RIGHT(AH34,LEN(AH34)-(FIND(":",AH34))))</f>
        <v/>
      </c>
      <c r="LR34" s="406" t="str">
        <f>IF(OR(AI34=Dropdown_list!$AA$20,AI34=Dropdown_list!$AA$21,ISBLANK(AI34)), "", LEFT(AI34,FIND(":",AI34)-1)/RIGHT(AI34,LEN(AI34)-(FIND(":",AI34))))</f>
        <v/>
      </c>
      <c r="LS34" s="406" t="str">
        <f>IF(OR(AJ34=Dropdown_list!$AA$20,AJ34=Dropdown_list!$AA$21,ISBLANK(AJ34)), "", LEFT(AJ34,FIND(":",AJ34)-1)/RIGHT(AJ34,LEN(AJ34)-(FIND(":",AJ34))))</f>
        <v/>
      </c>
      <c r="LT34" s="406" t="str">
        <f>IF(OR(AK34=Dropdown_list!$AA$20,AK34=Dropdown_list!$AA$21,ISBLANK(AK34)), "", LEFT(AK34,FIND(":",AK34)-1)/RIGHT(AK34,LEN(AK34)-(FIND(":",AK34))))</f>
        <v/>
      </c>
      <c r="LU34" s="406" t="str">
        <f>IF(OR(AL34=Dropdown_list!$AA$20,AL34=Dropdown_list!$AA$21,ISBLANK(AL34)), "", LEFT(AL34,FIND(":",AL34)-1)/RIGHT(AL34,LEN(AL34)-(FIND(":",AL34))))</f>
        <v/>
      </c>
      <c r="LV34" s="406" t="str">
        <f>IF(OR(AM34=Dropdown_list!$AA$20,AM34=Dropdown_list!$AA$21,ISBLANK(AM34)), "", LEFT(AM34,FIND(":",AM34)-1)/RIGHT(AM34,LEN(AM34)-(FIND(":",AM34))))</f>
        <v/>
      </c>
      <c r="LW34" s="406" t="str">
        <f>IF(OR(AN34=Dropdown_list!$AA$20,AN34=Dropdown_list!$AA$21,ISBLANK(AN34)), "", LEFT(AN34,FIND(":",AN34)-1)/RIGHT(AN34,LEN(AN34)-(FIND(":",AN34))))</f>
        <v/>
      </c>
      <c r="LX34" s="406" t="str">
        <f>IF(OR(AO34=Dropdown_list!$AA$20,AO34=Dropdown_list!$AA$21,ISBLANK(AO34)), "", LEFT(AO34,FIND(":",AO34)-1)/RIGHT(AO34,LEN(AO34)-(FIND(":",AO34))))</f>
        <v/>
      </c>
      <c r="LY34" s="406" t="str">
        <f>IF(OR(AP34=Dropdown_list!$AA$20,AP34=Dropdown_list!$AA$21,ISBLANK(AP34)), "", LEFT(AP34,FIND(":",AP34)-1)/RIGHT(AP34,LEN(AP34)-(FIND(":",AP34))))</f>
        <v/>
      </c>
      <c r="LZ34" s="406" t="str">
        <f>IF(OR(AQ34=Dropdown_list!$AA$20,AQ34=Dropdown_list!$AA$21,ISBLANK(AQ34)), "", LEFT(AQ34,FIND(":",AQ34)-1)/RIGHT(AQ34,LEN(AQ34)-(FIND(":",AQ34))))</f>
        <v/>
      </c>
      <c r="MA34" s="406" t="str">
        <f>IF(OR(AR34=Dropdown_list!$AA$20,AR34=Dropdown_list!$AA$21,ISBLANK(AR34)), "", LEFT(AR34,FIND(":",AR34)-1)/RIGHT(AR34,LEN(AR34)-(FIND(":",AR34))))</f>
        <v/>
      </c>
      <c r="MB34" s="406" t="str">
        <f>IF(OR(AS34=Dropdown_list!$AA$20,AS34=Dropdown_list!$AA$21,ISBLANK(AS34)), "", LEFT(AS34,FIND(":",AS34)-1)/RIGHT(AS34,LEN(AS34)-(FIND(":",AS34))))</f>
        <v/>
      </c>
      <c r="MC34" s="406" t="str">
        <f>IF(OR(AT34=Dropdown_list!$AA$20,AT34=Dropdown_list!$AA$21,ISBLANK(AT34)), "", LEFT(AT34,FIND(":",AT34)-1)/RIGHT(AT34,LEN(AT34)-(FIND(":",AT34))))</f>
        <v/>
      </c>
      <c r="MD34" s="406" t="str">
        <f>IF(OR(AU34=Dropdown_list!$AA$20,AU34=Dropdown_list!$AA$21,ISBLANK(AU34)), "", LEFT(AU34,FIND(":",AU34)-1)/RIGHT(AU34,LEN(AU34)-(FIND(":",AU34))))</f>
        <v/>
      </c>
      <c r="ME34" s="406" t="str">
        <f>IF(OR(AV34=Dropdown_list!$AA$20,AV34=Dropdown_list!$AA$21,ISBLANK(AV34)), "", LEFT(AV34,FIND(":",AV34)-1)/RIGHT(AV34,LEN(AV34)-(FIND(":",AV34))))</f>
        <v/>
      </c>
      <c r="MF34" s="406" t="str">
        <f>IF(OR(AW34=Dropdown_list!$AA$20,AW34=Dropdown_list!$AA$21,ISBLANK(AW34)), "", LEFT(AW34,FIND(":",AW34)-1)/RIGHT(AW34,LEN(AW34)-(FIND(":",AW34))))</f>
        <v/>
      </c>
      <c r="MG34" s="406" t="str">
        <f>IF(OR(AX34=Dropdown_list!$AA$20,AX34=Dropdown_list!$AA$21,ISBLANK(AX34)), "", LEFT(AX34,FIND(":",AX34)-1)/RIGHT(AX34,LEN(AX34)-(FIND(":",AX34))))</f>
        <v/>
      </c>
      <c r="MH34" s="406" t="str">
        <f>IF(OR(AY34=Dropdown_list!$AA$20,AY34=Dropdown_list!$AA$21,ISBLANK(AY34)), "", LEFT(AY34,FIND(":",AY34)-1)/RIGHT(AY34,LEN(AY34)-(FIND(":",AY34))))</f>
        <v/>
      </c>
      <c r="MI34" s="406" t="str">
        <f>IF(OR(AZ34=Dropdown_list!$AA$20,AZ34=Dropdown_list!$AA$21,ISBLANK(AZ34)), "", LEFT(AZ34,FIND(":",AZ34)-1)/RIGHT(AZ34,LEN(AZ34)-(FIND(":",AZ34))))</f>
        <v/>
      </c>
      <c r="MJ34" s="407" t="str">
        <f>IF(OR(BA34=Dropdown_list!$AA$20,BA34=Dropdown_list!$AA$21,ISBLANK(BA34)), "", LEFT(BA34,FIND(":",BA34)-1)/RIGHT(BA34,LEN(BA34)-(FIND(":",BA34))))</f>
        <v/>
      </c>
      <c r="ML34" s="414" t="str">
        <f t="shared" si="136"/>
        <v/>
      </c>
      <c r="MM34" s="265" t="str">
        <f t="shared" si="136"/>
        <v/>
      </c>
      <c r="MN34" s="265" t="str">
        <f t="shared" si="136"/>
        <v/>
      </c>
      <c r="MO34" s="265" t="str">
        <f t="shared" si="136"/>
        <v/>
      </c>
      <c r="MP34" s="265" t="str">
        <f t="shared" si="136"/>
        <v/>
      </c>
      <c r="MQ34" s="265" t="str">
        <f t="shared" si="136"/>
        <v/>
      </c>
      <c r="MR34" s="265" t="str">
        <f t="shared" si="136"/>
        <v/>
      </c>
      <c r="MS34" s="265" t="str">
        <f t="shared" si="136"/>
        <v/>
      </c>
      <c r="MT34" s="265" t="str">
        <f t="shared" si="136"/>
        <v/>
      </c>
      <c r="MU34" s="265" t="str">
        <f t="shared" si="136"/>
        <v/>
      </c>
      <c r="MV34" s="265" t="str">
        <f t="shared" si="136"/>
        <v/>
      </c>
      <c r="MW34" s="265" t="str">
        <f t="shared" si="136"/>
        <v/>
      </c>
      <c r="MX34" s="265" t="str">
        <f t="shared" si="136"/>
        <v/>
      </c>
      <c r="MY34" s="265" t="str">
        <f t="shared" si="136"/>
        <v/>
      </c>
      <c r="MZ34" s="265" t="str">
        <f t="shared" si="136"/>
        <v/>
      </c>
      <c r="NA34" s="265" t="str">
        <f t="shared" si="136"/>
        <v/>
      </c>
      <c r="NB34" s="265" t="str">
        <f t="shared" si="137"/>
        <v/>
      </c>
      <c r="NC34" s="265" t="str">
        <f t="shared" si="137"/>
        <v/>
      </c>
      <c r="ND34" s="265" t="str">
        <f t="shared" si="137"/>
        <v/>
      </c>
      <c r="NE34" s="265" t="str">
        <f t="shared" si="137"/>
        <v/>
      </c>
      <c r="NF34" s="265" t="str">
        <f t="shared" si="137"/>
        <v/>
      </c>
      <c r="NG34" s="265" t="str">
        <f t="shared" si="137"/>
        <v/>
      </c>
      <c r="NH34" s="265" t="str">
        <f t="shared" si="137"/>
        <v/>
      </c>
      <c r="NI34" s="265" t="str">
        <f t="shared" si="137"/>
        <v/>
      </c>
      <c r="NJ34" s="265" t="str">
        <f t="shared" si="137"/>
        <v/>
      </c>
      <c r="NK34" s="265" t="str">
        <f t="shared" si="137"/>
        <v/>
      </c>
      <c r="NL34" s="265" t="str">
        <f t="shared" si="137"/>
        <v/>
      </c>
      <c r="NM34" s="265" t="str">
        <f t="shared" si="137"/>
        <v/>
      </c>
      <c r="NN34" s="265" t="str">
        <f t="shared" si="137"/>
        <v/>
      </c>
      <c r="NO34" s="265" t="str">
        <f t="shared" si="137"/>
        <v/>
      </c>
      <c r="NP34" s="265" t="str">
        <f t="shared" si="137"/>
        <v/>
      </c>
      <c r="NQ34" s="265" t="str">
        <f t="shared" si="137"/>
        <v/>
      </c>
      <c r="NR34" s="265" t="str">
        <f t="shared" si="110"/>
        <v/>
      </c>
      <c r="NS34" s="265" t="str">
        <f t="shared" si="110"/>
        <v/>
      </c>
      <c r="NT34" s="265" t="str">
        <f t="shared" si="110"/>
        <v/>
      </c>
      <c r="NU34" s="265" t="str">
        <f t="shared" si="110"/>
        <v/>
      </c>
      <c r="NV34" s="265" t="str">
        <f t="shared" si="110"/>
        <v/>
      </c>
      <c r="NW34" s="265" t="str">
        <f t="shared" si="164"/>
        <v/>
      </c>
      <c r="NX34" s="265" t="str">
        <f t="shared" si="164"/>
        <v/>
      </c>
      <c r="NY34" s="265" t="str">
        <f t="shared" si="164"/>
        <v/>
      </c>
      <c r="NZ34" s="265" t="str">
        <f t="shared" si="164"/>
        <v/>
      </c>
      <c r="OA34" s="265" t="str">
        <f t="shared" si="164"/>
        <v/>
      </c>
      <c r="OB34" s="265" t="str">
        <f t="shared" si="164"/>
        <v/>
      </c>
      <c r="OC34" s="265" t="str">
        <f t="shared" si="164"/>
        <v/>
      </c>
      <c r="OD34" s="265" t="str">
        <f t="shared" si="164"/>
        <v/>
      </c>
      <c r="OE34" s="265" t="str">
        <f t="shared" si="164"/>
        <v/>
      </c>
      <c r="OF34" s="265" t="str">
        <f t="shared" si="164"/>
        <v/>
      </c>
      <c r="OG34" s="415" t="str">
        <f t="shared" si="164"/>
        <v/>
      </c>
    </row>
    <row r="35" spans="2:397" ht="15" customHeight="1">
      <c r="B35" s="66"/>
      <c r="D35" s="786"/>
      <c r="E35" s="222">
        <f t="shared" si="113"/>
        <v>0</v>
      </c>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4"/>
      <c r="BC35" s="668"/>
      <c r="BD35" s="61"/>
      <c r="BE35" s="61"/>
      <c r="BF35" s="88"/>
      <c r="BG35" s="232"/>
      <c r="BH35" s="61"/>
      <c r="BI35" s="61"/>
      <c r="BJ35" s="4"/>
      <c r="BL35" s="84" t="str">
        <f t="shared" si="8"/>
        <v/>
      </c>
      <c r="BM35" s="260">
        <f t="shared" si="9"/>
        <v>0</v>
      </c>
      <c r="BN35" s="525">
        <f t="shared" si="114"/>
        <v>0</v>
      </c>
      <c r="BO35" s="526" t="str">
        <f t="shared" si="139"/>
        <v/>
      </c>
      <c r="BP35" s="525">
        <f t="shared" si="115"/>
        <v>0</v>
      </c>
      <c r="BQ35" s="527">
        <f t="shared" si="12"/>
        <v>0</v>
      </c>
      <c r="BR35" s="527">
        <f t="shared" si="13"/>
        <v>0</v>
      </c>
      <c r="BS35" s="528">
        <f t="shared" si="140"/>
        <v>0</v>
      </c>
      <c r="BT35" s="263" t="str">
        <f t="shared" si="14"/>
        <v/>
      </c>
      <c r="BU35" s="263" t="str">
        <f>IF(BQ35=1, IF(ISBLANK(#REF!),message_complete,""),"")</f>
        <v/>
      </c>
      <c r="BV35" s="263" t="str">
        <f t="shared" si="15"/>
        <v/>
      </c>
      <c r="BW35" s="263" t="str">
        <f t="shared" si="16"/>
        <v/>
      </c>
      <c r="BX35" s="261"/>
      <c r="BY35" s="328" t="str">
        <f t="shared" si="116"/>
        <v/>
      </c>
      <c r="BZ35" s="269" t="str">
        <f t="shared" si="18"/>
        <v/>
      </c>
      <c r="CA35" s="269" t="str">
        <f t="shared" si="19"/>
        <v/>
      </c>
      <c r="CB35" s="269" t="str">
        <f t="shared" si="20"/>
        <v/>
      </c>
      <c r="CC35" s="269" t="str">
        <f t="shared" si="21"/>
        <v/>
      </c>
      <c r="CD35" s="269" t="str">
        <f t="shared" si="117"/>
        <v/>
      </c>
      <c r="CE35" s="269" t="str">
        <f t="shared" si="23"/>
        <v/>
      </c>
      <c r="CF35" s="269" t="str">
        <f t="shared" si="118"/>
        <v/>
      </c>
      <c r="CG35" s="269" t="str">
        <f t="shared" si="119"/>
        <v/>
      </c>
      <c r="CH35" s="269" t="str">
        <f t="shared" si="120"/>
        <v/>
      </c>
      <c r="CI35" s="269" t="str">
        <f t="shared" si="121"/>
        <v/>
      </c>
      <c r="CJ35" s="329" t="str">
        <f t="shared" si="122"/>
        <v/>
      </c>
      <c r="CL35" s="423" t="str">
        <f t="shared" si="77"/>
        <v/>
      </c>
      <c r="CM35" s="419" t="str">
        <f t="shared" si="78"/>
        <v/>
      </c>
      <c r="CN35" s="419" t="str">
        <f t="shared" si="79"/>
        <v/>
      </c>
      <c r="CO35" s="419" t="str">
        <f t="shared" si="80"/>
        <v/>
      </c>
      <c r="CP35" s="419" t="str">
        <f t="shared" si="81"/>
        <v/>
      </c>
      <c r="CQ35" s="424" t="str">
        <f t="shared" si="82"/>
        <v/>
      </c>
      <c r="CR35" s="121" t="str">
        <f t="shared" si="29"/>
        <v/>
      </c>
      <c r="CS35" s="283" t="str">
        <f t="shared" si="30"/>
        <v/>
      </c>
      <c r="CT35" s="264" t="str">
        <f t="shared" si="31"/>
        <v/>
      </c>
      <c r="CU35" s="264" t="str">
        <f t="shared" si="32"/>
        <v/>
      </c>
      <c r="CV35" s="264" t="str">
        <f t="shared" si="33"/>
        <v/>
      </c>
      <c r="CW35" s="264" t="str">
        <f t="shared" si="34"/>
        <v/>
      </c>
      <c r="CX35" s="284" t="str">
        <f t="shared" si="35"/>
        <v/>
      </c>
      <c r="CY35" s="263">
        <f t="shared" si="83"/>
        <v>0</v>
      </c>
      <c r="CZ35" s="263"/>
      <c r="DA35" s="291">
        <f t="shared" si="123"/>
        <v>0</v>
      </c>
      <c r="DB35" s="265">
        <f t="shared" si="123"/>
        <v>0</v>
      </c>
      <c r="DC35" s="265">
        <f t="shared" si="123"/>
        <v>0</v>
      </c>
      <c r="DD35" s="265">
        <f t="shared" si="123"/>
        <v>0</v>
      </c>
      <c r="DE35" s="265">
        <f t="shared" si="123"/>
        <v>0</v>
      </c>
      <c r="DF35" s="265">
        <f t="shared" si="123"/>
        <v>0</v>
      </c>
      <c r="DG35" s="265">
        <f t="shared" si="123"/>
        <v>0</v>
      </c>
      <c r="DH35" s="265">
        <f t="shared" si="123"/>
        <v>0</v>
      </c>
      <c r="DI35" s="265">
        <f t="shared" si="123"/>
        <v>0</v>
      </c>
      <c r="DJ35" s="265">
        <f t="shared" si="123"/>
        <v>0</v>
      </c>
      <c r="DK35" s="265">
        <f t="shared" si="124"/>
        <v>0</v>
      </c>
      <c r="DL35" s="265">
        <f t="shared" si="124"/>
        <v>0</v>
      </c>
      <c r="DM35" s="265">
        <f t="shared" si="124"/>
        <v>0</v>
      </c>
      <c r="DN35" s="265">
        <f t="shared" si="124"/>
        <v>0</v>
      </c>
      <c r="DO35" s="265">
        <f t="shared" si="124"/>
        <v>0</v>
      </c>
      <c r="DP35" s="265">
        <f t="shared" si="124"/>
        <v>0</v>
      </c>
      <c r="DQ35" s="265">
        <f t="shared" si="124"/>
        <v>0</v>
      </c>
      <c r="DR35" s="265">
        <f t="shared" si="124"/>
        <v>0</v>
      </c>
      <c r="DS35" s="265">
        <f t="shared" si="124"/>
        <v>0</v>
      </c>
      <c r="DT35" s="265">
        <f t="shared" si="124"/>
        <v>0</v>
      </c>
      <c r="DU35" s="292">
        <f t="shared" si="124"/>
        <v>0</v>
      </c>
      <c r="DV35" s="291">
        <f t="shared" si="125"/>
        <v>0</v>
      </c>
      <c r="DW35" s="265">
        <f t="shared" si="125"/>
        <v>0</v>
      </c>
      <c r="DX35" s="265">
        <f t="shared" si="125"/>
        <v>0</v>
      </c>
      <c r="DY35" s="265">
        <f t="shared" si="125"/>
        <v>0</v>
      </c>
      <c r="DZ35" s="265">
        <f t="shared" si="125"/>
        <v>0</v>
      </c>
      <c r="EA35" s="265">
        <f t="shared" si="125"/>
        <v>0</v>
      </c>
      <c r="EB35" s="265">
        <f t="shared" si="125"/>
        <v>0</v>
      </c>
      <c r="EC35" s="265">
        <f t="shared" si="125"/>
        <v>0</v>
      </c>
      <c r="ED35" s="265">
        <f t="shared" si="125"/>
        <v>0</v>
      </c>
      <c r="EE35" s="265">
        <f t="shared" si="125"/>
        <v>0</v>
      </c>
      <c r="EF35" s="265">
        <f t="shared" si="126"/>
        <v>0</v>
      </c>
      <c r="EG35" s="265">
        <f t="shared" si="126"/>
        <v>0</v>
      </c>
      <c r="EH35" s="265">
        <f t="shared" si="126"/>
        <v>0</v>
      </c>
      <c r="EI35" s="265">
        <f t="shared" si="126"/>
        <v>0</v>
      </c>
      <c r="EJ35" s="265">
        <f t="shared" si="126"/>
        <v>0</v>
      </c>
      <c r="EK35" s="265">
        <f t="shared" si="126"/>
        <v>0</v>
      </c>
      <c r="EL35" s="265">
        <f t="shared" si="126"/>
        <v>0</v>
      </c>
      <c r="EM35" s="265">
        <f t="shared" si="126"/>
        <v>0</v>
      </c>
      <c r="EN35" s="265">
        <f t="shared" si="126"/>
        <v>0</v>
      </c>
      <c r="EO35" s="265">
        <f t="shared" si="126"/>
        <v>0</v>
      </c>
      <c r="EP35" s="292">
        <f t="shared" si="126"/>
        <v>0</v>
      </c>
      <c r="EQ35" s="414">
        <f t="shared" si="127"/>
        <v>0</v>
      </c>
      <c r="ER35" s="265">
        <f t="shared" si="127"/>
        <v>0</v>
      </c>
      <c r="ES35" s="265">
        <f t="shared" si="127"/>
        <v>0</v>
      </c>
      <c r="ET35" s="265">
        <f t="shared" si="127"/>
        <v>0</v>
      </c>
      <c r="EU35" s="265">
        <f t="shared" si="127"/>
        <v>0</v>
      </c>
      <c r="EV35" s="265">
        <f t="shared" si="127"/>
        <v>0</v>
      </c>
      <c r="EW35" s="265">
        <f t="shared" si="127"/>
        <v>0</v>
      </c>
      <c r="EX35" s="265">
        <f t="shared" si="127"/>
        <v>0</v>
      </c>
      <c r="EY35" s="265">
        <f t="shared" si="127"/>
        <v>0</v>
      </c>
      <c r="EZ35" s="265">
        <f t="shared" si="127"/>
        <v>0</v>
      </c>
      <c r="FA35" s="265">
        <f t="shared" si="128"/>
        <v>0</v>
      </c>
      <c r="FB35" s="265">
        <f t="shared" si="128"/>
        <v>0</v>
      </c>
      <c r="FC35" s="265">
        <f t="shared" si="128"/>
        <v>0</v>
      </c>
      <c r="FD35" s="265">
        <f t="shared" si="128"/>
        <v>0</v>
      </c>
      <c r="FE35" s="265">
        <f t="shared" si="128"/>
        <v>0</v>
      </c>
      <c r="FF35" s="265">
        <f t="shared" si="128"/>
        <v>0</v>
      </c>
      <c r="FG35" s="265">
        <f t="shared" si="128"/>
        <v>0</v>
      </c>
      <c r="FH35" s="265">
        <f t="shared" si="128"/>
        <v>0</v>
      </c>
      <c r="FI35" s="265">
        <f t="shared" si="128"/>
        <v>0</v>
      </c>
      <c r="FJ35" s="265">
        <f t="shared" si="128"/>
        <v>0</v>
      </c>
      <c r="FK35" s="415">
        <f t="shared" si="128"/>
        <v>0</v>
      </c>
      <c r="FL35" s="291">
        <f t="shared" si="129"/>
        <v>0</v>
      </c>
      <c r="FM35" s="265">
        <f t="shared" si="129"/>
        <v>0</v>
      </c>
      <c r="FN35" s="265">
        <f t="shared" si="129"/>
        <v>0</v>
      </c>
      <c r="FO35" s="265">
        <f t="shared" si="129"/>
        <v>0</v>
      </c>
      <c r="FP35" s="265">
        <f t="shared" si="129"/>
        <v>0</v>
      </c>
      <c r="FQ35" s="265">
        <f t="shared" si="129"/>
        <v>0</v>
      </c>
      <c r="FR35" s="265">
        <f t="shared" si="129"/>
        <v>0</v>
      </c>
      <c r="FS35" s="265">
        <f t="shared" si="129"/>
        <v>0</v>
      </c>
      <c r="FT35" s="265">
        <f t="shared" si="129"/>
        <v>0</v>
      </c>
      <c r="FU35" s="265">
        <f t="shared" si="129"/>
        <v>0</v>
      </c>
      <c r="FV35" s="265">
        <f t="shared" si="130"/>
        <v>0</v>
      </c>
      <c r="FW35" s="265">
        <f t="shared" si="130"/>
        <v>0</v>
      </c>
      <c r="FX35" s="265">
        <f t="shared" si="130"/>
        <v>0</v>
      </c>
      <c r="FY35" s="265">
        <f t="shared" si="130"/>
        <v>0</v>
      </c>
      <c r="FZ35" s="265">
        <f t="shared" si="130"/>
        <v>0</v>
      </c>
      <c r="GA35" s="265">
        <f t="shared" si="130"/>
        <v>0</v>
      </c>
      <c r="GB35" s="265">
        <f t="shared" si="130"/>
        <v>0</v>
      </c>
      <c r="GC35" s="265">
        <f t="shared" si="130"/>
        <v>0</v>
      </c>
      <c r="GD35" s="265">
        <f t="shared" si="130"/>
        <v>0</v>
      </c>
      <c r="GE35" s="265">
        <f t="shared" si="130"/>
        <v>0</v>
      </c>
      <c r="GF35" s="292">
        <f t="shared" si="130"/>
        <v>0</v>
      </c>
      <c r="GG35" s="345">
        <f t="shared" si="141"/>
        <v>0</v>
      </c>
      <c r="GH35" s="346">
        <f t="shared" si="131"/>
        <v>0</v>
      </c>
      <c r="GI35" s="346">
        <f t="shared" si="131"/>
        <v>0</v>
      </c>
      <c r="GJ35" s="346">
        <f t="shared" si="131"/>
        <v>0</v>
      </c>
      <c r="GK35" s="346">
        <f t="shared" si="131"/>
        <v>0</v>
      </c>
      <c r="GL35" s="346">
        <f t="shared" si="131"/>
        <v>0</v>
      </c>
      <c r="GM35" s="346">
        <f t="shared" si="131"/>
        <v>0</v>
      </c>
      <c r="GN35" s="346">
        <f t="shared" si="131"/>
        <v>0</v>
      </c>
      <c r="GO35" s="346">
        <f t="shared" si="131"/>
        <v>0</v>
      </c>
      <c r="GP35" s="346">
        <f t="shared" si="131"/>
        <v>0</v>
      </c>
      <c r="GQ35" s="346">
        <f t="shared" si="131"/>
        <v>0</v>
      </c>
      <c r="GR35" s="346">
        <f t="shared" si="131"/>
        <v>0</v>
      </c>
      <c r="GS35" s="346">
        <f t="shared" si="131"/>
        <v>0</v>
      </c>
      <c r="GT35" s="346">
        <f t="shared" si="131"/>
        <v>0</v>
      </c>
      <c r="GU35" s="346">
        <f t="shared" si="131"/>
        <v>0</v>
      </c>
      <c r="GV35" s="346">
        <f t="shared" si="131"/>
        <v>0</v>
      </c>
      <c r="GW35" s="346">
        <f t="shared" si="131"/>
        <v>0</v>
      </c>
      <c r="GX35" s="346">
        <f t="shared" si="131"/>
        <v>0</v>
      </c>
      <c r="GY35" s="346">
        <f t="shared" si="131"/>
        <v>0</v>
      </c>
      <c r="GZ35" s="346">
        <f t="shared" si="131"/>
        <v>0</v>
      </c>
      <c r="HA35" s="347">
        <f t="shared" si="131"/>
        <v>0</v>
      </c>
      <c r="HB35" s="336">
        <f t="shared" si="142"/>
        <v>0</v>
      </c>
      <c r="HC35" s="337">
        <f t="shared" si="143"/>
        <v>0</v>
      </c>
      <c r="HD35" s="337">
        <f t="shared" si="144"/>
        <v>0</v>
      </c>
      <c r="HE35" s="337">
        <f t="shared" si="145"/>
        <v>0</v>
      </c>
      <c r="HF35" s="337">
        <f t="shared" si="146"/>
        <v>0</v>
      </c>
      <c r="HG35" s="337">
        <f t="shared" si="147"/>
        <v>0</v>
      </c>
      <c r="HH35" s="337">
        <f t="shared" si="148"/>
        <v>0</v>
      </c>
      <c r="HI35" s="337">
        <f t="shared" si="149"/>
        <v>0</v>
      </c>
      <c r="HJ35" s="337">
        <f t="shared" si="150"/>
        <v>0</v>
      </c>
      <c r="HK35" s="337">
        <f t="shared" si="151"/>
        <v>0</v>
      </c>
      <c r="HL35" s="337">
        <f t="shared" si="152"/>
        <v>0</v>
      </c>
      <c r="HM35" s="337">
        <f t="shared" si="153"/>
        <v>0</v>
      </c>
      <c r="HN35" s="337">
        <f t="shared" si="154"/>
        <v>0</v>
      </c>
      <c r="HO35" s="337">
        <f t="shared" si="155"/>
        <v>0</v>
      </c>
      <c r="HP35" s="337">
        <f t="shared" si="156"/>
        <v>0</v>
      </c>
      <c r="HQ35" s="337">
        <f t="shared" si="157"/>
        <v>0</v>
      </c>
      <c r="HR35" s="337">
        <f t="shared" si="158"/>
        <v>0</v>
      </c>
      <c r="HS35" s="337">
        <f t="shared" si="159"/>
        <v>0</v>
      </c>
      <c r="HT35" s="337">
        <f t="shared" si="160"/>
        <v>0</v>
      </c>
      <c r="HU35" s="337">
        <f t="shared" si="161"/>
        <v>0</v>
      </c>
      <c r="HV35" s="338">
        <f t="shared" si="162"/>
        <v>0</v>
      </c>
      <c r="HW35" s="297" t="str">
        <f t="shared" si="47"/>
        <v/>
      </c>
      <c r="HX35" s="264" t="str">
        <f t="shared" si="48"/>
        <v/>
      </c>
      <c r="HY35" s="264" t="str">
        <f t="shared" si="49"/>
        <v/>
      </c>
      <c r="HZ35" s="264" t="str">
        <f t="shared" si="50"/>
        <v/>
      </c>
      <c r="IA35" s="264" t="str">
        <f t="shared" si="51"/>
        <v/>
      </c>
      <c r="IB35" s="264" t="str">
        <f t="shared" si="52"/>
        <v/>
      </c>
      <c r="IC35" s="264" t="str">
        <f t="shared" si="53"/>
        <v/>
      </c>
      <c r="ID35" s="264" t="str">
        <f t="shared" si="54"/>
        <v/>
      </c>
      <c r="IE35" s="264" t="str">
        <f t="shared" si="55"/>
        <v/>
      </c>
      <c r="IF35" s="264" t="str">
        <f t="shared" si="56"/>
        <v/>
      </c>
      <c r="IG35" s="264" t="str">
        <f t="shared" si="57"/>
        <v/>
      </c>
      <c r="IH35" s="264" t="str">
        <f t="shared" si="58"/>
        <v/>
      </c>
      <c r="II35" s="264" t="str">
        <f t="shared" si="59"/>
        <v/>
      </c>
      <c r="IJ35" s="264" t="str">
        <f t="shared" si="60"/>
        <v/>
      </c>
      <c r="IK35" s="264" t="str">
        <f t="shared" si="61"/>
        <v/>
      </c>
      <c r="IL35" s="264" t="str">
        <f t="shared" si="62"/>
        <v/>
      </c>
      <c r="IM35" s="264" t="str">
        <f t="shared" si="63"/>
        <v/>
      </c>
      <c r="IN35" s="264" t="str">
        <f t="shared" si="64"/>
        <v/>
      </c>
      <c r="IO35" s="264" t="str">
        <f t="shared" si="65"/>
        <v/>
      </c>
      <c r="IP35" s="264" t="str">
        <f t="shared" si="66"/>
        <v/>
      </c>
      <c r="IQ35" s="284" t="str">
        <f t="shared" si="67"/>
        <v/>
      </c>
      <c r="IR35" s="265">
        <f t="shared" si="105"/>
        <v>0</v>
      </c>
      <c r="IS35" s="266">
        <f t="shared" si="68"/>
        <v>48</v>
      </c>
      <c r="IT35" s="266">
        <f t="shared" si="106"/>
        <v>0</v>
      </c>
      <c r="IU35" s="266">
        <f t="shared" si="69"/>
        <v>0</v>
      </c>
      <c r="IV35" s="302">
        <f t="shared" si="132"/>
        <v>0</v>
      </c>
      <c r="IW35" s="266">
        <f t="shared" si="132"/>
        <v>0</v>
      </c>
      <c r="IX35" s="266">
        <f t="shared" si="132"/>
        <v>0</v>
      </c>
      <c r="IY35" s="266">
        <f t="shared" si="132"/>
        <v>0</v>
      </c>
      <c r="IZ35" s="266">
        <f t="shared" si="132"/>
        <v>0</v>
      </c>
      <c r="JA35" s="266">
        <f t="shared" si="132"/>
        <v>0</v>
      </c>
      <c r="JB35" s="266">
        <f t="shared" si="132"/>
        <v>0</v>
      </c>
      <c r="JC35" s="266">
        <f t="shared" si="132"/>
        <v>0</v>
      </c>
      <c r="JD35" s="266">
        <f t="shared" si="132"/>
        <v>0</v>
      </c>
      <c r="JE35" s="266">
        <f t="shared" si="132"/>
        <v>0</v>
      </c>
      <c r="JF35" s="266">
        <f t="shared" si="133"/>
        <v>0</v>
      </c>
      <c r="JG35" s="266">
        <f t="shared" si="133"/>
        <v>0</v>
      </c>
      <c r="JH35" s="266">
        <f t="shared" si="133"/>
        <v>0</v>
      </c>
      <c r="JI35" s="266">
        <f t="shared" si="133"/>
        <v>0</v>
      </c>
      <c r="JJ35" s="266">
        <f t="shared" si="133"/>
        <v>0</v>
      </c>
      <c r="JK35" s="266">
        <f t="shared" si="133"/>
        <v>0</v>
      </c>
      <c r="JL35" s="266">
        <f t="shared" si="133"/>
        <v>0</v>
      </c>
      <c r="JM35" s="266">
        <f t="shared" si="133"/>
        <v>0</v>
      </c>
      <c r="JN35" s="266">
        <f t="shared" si="133"/>
        <v>0</v>
      </c>
      <c r="JO35" s="266">
        <f t="shared" si="133"/>
        <v>0</v>
      </c>
      <c r="JP35" s="303">
        <f t="shared" si="133"/>
        <v>0</v>
      </c>
      <c r="JQ35" s="291">
        <f t="shared" si="134"/>
        <v>0</v>
      </c>
      <c r="JR35" s="265">
        <f t="shared" si="134"/>
        <v>0</v>
      </c>
      <c r="JS35" s="265">
        <f t="shared" si="134"/>
        <v>0</v>
      </c>
      <c r="JT35" s="265">
        <f t="shared" si="134"/>
        <v>0</v>
      </c>
      <c r="JU35" s="265">
        <f t="shared" si="134"/>
        <v>0</v>
      </c>
      <c r="JV35" s="265">
        <f t="shared" si="134"/>
        <v>0</v>
      </c>
      <c r="JW35" s="265">
        <f t="shared" si="134"/>
        <v>0</v>
      </c>
      <c r="JX35" s="265">
        <f t="shared" si="134"/>
        <v>0</v>
      </c>
      <c r="JY35" s="265">
        <f t="shared" si="134"/>
        <v>0</v>
      </c>
      <c r="JZ35" s="265">
        <f t="shared" si="134"/>
        <v>0</v>
      </c>
      <c r="KA35" s="265">
        <f t="shared" si="135"/>
        <v>0</v>
      </c>
      <c r="KB35" s="265">
        <f t="shared" si="135"/>
        <v>0</v>
      </c>
      <c r="KC35" s="265">
        <f t="shared" si="135"/>
        <v>0</v>
      </c>
      <c r="KD35" s="265">
        <f t="shared" si="135"/>
        <v>0</v>
      </c>
      <c r="KE35" s="265">
        <f t="shared" si="135"/>
        <v>0</v>
      </c>
      <c r="KF35" s="265">
        <f t="shared" si="135"/>
        <v>0</v>
      </c>
      <c r="KG35" s="265">
        <f t="shared" si="135"/>
        <v>0</v>
      </c>
      <c r="KH35" s="265">
        <f t="shared" si="135"/>
        <v>0</v>
      </c>
      <c r="KI35" s="265">
        <f t="shared" si="135"/>
        <v>0</v>
      </c>
      <c r="KJ35" s="265">
        <f t="shared" si="135"/>
        <v>0</v>
      </c>
      <c r="KK35" s="292">
        <f t="shared" si="135"/>
        <v>0</v>
      </c>
      <c r="KL35" s="279">
        <f t="shared" si="107"/>
        <v>48</v>
      </c>
      <c r="KN35" s="262" t="str">
        <f t="shared" si="163"/>
        <v>Tues</v>
      </c>
      <c r="KO35" s="405" t="str">
        <f>IF(OR(F35=Dropdown_list!$AA$20,F35=Dropdown_list!$AA$21,ISBLANK(F35)), "", LEFT(F35,FIND(":",F35)-1)/RIGHT(F35,LEN(F35)-(FIND(":",F35))))</f>
        <v/>
      </c>
      <c r="KP35" s="406" t="str">
        <f>IF(OR(G35=Dropdown_list!$AA$20,G35=Dropdown_list!$AA$21,ISBLANK(G35)), "", LEFT(G35,FIND(":",G35)-1)/RIGHT(G35,LEN(G35)-(FIND(":",G35))))</f>
        <v/>
      </c>
      <c r="KQ35" s="406" t="str">
        <f>IF(OR(H35=Dropdown_list!$AA$20,H35=Dropdown_list!$AA$21,ISBLANK(H35)), "", LEFT(H35,FIND(":",H35)-1)/RIGHT(H35,LEN(H35)-(FIND(":",H35))))</f>
        <v/>
      </c>
      <c r="KR35" s="406" t="str">
        <f>IF(OR(I35=Dropdown_list!$AA$20,I35=Dropdown_list!$AA$21,ISBLANK(I35)), "", LEFT(I35,FIND(":",I35)-1)/RIGHT(I35,LEN(I35)-(FIND(":",I35))))</f>
        <v/>
      </c>
      <c r="KS35" s="406" t="str">
        <f>IF(OR(J35=Dropdown_list!$AA$20,J35=Dropdown_list!$AA$21,ISBLANK(J35)), "", LEFT(J35,FIND(":",J35)-1)/RIGHT(J35,LEN(J35)-(FIND(":",J35))))</f>
        <v/>
      </c>
      <c r="KT35" s="406" t="str">
        <f>IF(OR(K35=Dropdown_list!$AA$20,K35=Dropdown_list!$AA$21,ISBLANK(K35)), "", LEFT(K35,FIND(":",K35)-1)/RIGHT(K35,LEN(K35)-(FIND(":",K35))))</f>
        <v/>
      </c>
      <c r="KU35" s="406" t="str">
        <f>IF(OR(L35=Dropdown_list!$AA$20,L35=Dropdown_list!$AA$21,ISBLANK(L35)), "", LEFT(L35,FIND(":",L35)-1)/RIGHT(L35,LEN(L35)-(FIND(":",L35))))</f>
        <v/>
      </c>
      <c r="KV35" s="406" t="str">
        <f>IF(OR(M35=Dropdown_list!$AA$20,M35=Dropdown_list!$AA$21,ISBLANK(M35)), "", LEFT(M35,FIND(":",M35)-1)/RIGHT(M35,LEN(M35)-(FIND(":",M35))))</f>
        <v/>
      </c>
      <c r="KW35" s="406" t="str">
        <f>IF(OR(N35=Dropdown_list!$AA$20,N35=Dropdown_list!$AA$21,ISBLANK(N35)), "", LEFT(N35,FIND(":",N35)-1)/RIGHT(N35,LEN(N35)-(FIND(":",N35))))</f>
        <v/>
      </c>
      <c r="KX35" s="406" t="str">
        <f>IF(OR(O35=Dropdown_list!$AA$20,O35=Dropdown_list!$AA$21,ISBLANK(O35)), "", LEFT(O35,FIND(":",O35)-1)/RIGHT(O35,LEN(O35)-(FIND(":",O35))))</f>
        <v/>
      </c>
      <c r="KY35" s="406" t="str">
        <f>IF(OR(P35=Dropdown_list!$AA$20,P35=Dropdown_list!$AA$21,ISBLANK(P35)), "", LEFT(P35,FIND(":",P35)-1)/RIGHT(P35,LEN(P35)-(FIND(":",P35))))</f>
        <v/>
      </c>
      <c r="KZ35" s="406" t="str">
        <f>IF(OR(Q35=Dropdown_list!$AA$20,Q35=Dropdown_list!$AA$21,ISBLANK(Q35)), "", LEFT(Q35,FIND(":",Q35)-1)/RIGHT(Q35,LEN(Q35)-(FIND(":",Q35))))</f>
        <v/>
      </c>
      <c r="LA35" s="406" t="str">
        <f>IF(OR(R35=Dropdown_list!$AA$20,R35=Dropdown_list!$AA$21,ISBLANK(R35)), "", LEFT(R35,FIND(":",R35)-1)/RIGHT(R35,LEN(R35)-(FIND(":",R35))))</f>
        <v/>
      </c>
      <c r="LB35" s="406" t="str">
        <f>IF(OR(S35=Dropdown_list!$AA$20,S35=Dropdown_list!$AA$21,ISBLANK(S35)), "", LEFT(S35,FIND(":",S35)-1)/RIGHT(S35,LEN(S35)-(FIND(":",S35))))</f>
        <v/>
      </c>
      <c r="LC35" s="406" t="str">
        <f>IF(OR(T35=Dropdown_list!$AA$20,T35=Dropdown_list!$AA$21,ISBLANK(T35)), "", LEFT(T35,FIND(":",T35)-1)/RIGHT(T35,LEN(T35)-(FIND(":",T35))))</f>
        <v/>
      </c>
      <c r="LD35" s="406" t="str">
        <f>IF(OR(U35=Dropdown_list!$AA$20,U35=Dropdown_list!$AA$21,ISBLANK(U35)), "", LEFT(U35,FIND(":",U35)-1)/RIGHT(U35,LEN(U35)-(FIND(":",U35))))</f>
        <v/>
      </c>
      <c r="LE35" s="406" t="str">
        <f>IF(OR(V35=Dropdown_list!$AA$20,V35=Dropdown_list!$AA$21,ISBLANK(V35)), "", LEFT(V35,FIND(":",V35)-1)/RIGHT(V35,LEN(V35)-(FIND(":",V35))))</f>
        <v/>
      </c>
      <c r="LF35" s="406" t="str">
        <f>IF(OR(W35=Dropdown_list!$AA$20,W35=Dropdown_list!$AA$21,ISBLANK(W35)), "", LEFT(W35,FIND(":",W35)-1)/RIGHT(W35,LEN(W35)-(FIND(":",W35))))</f>
        <v/>
      </c>
      <c r="LG35" s="406" t="str">
        <f>IF(OR(X35=Dropdown_list!$AA$20,X35=Dropdown_list!$AA$21,ISBLANK(X35)), "", LEFT(X35,FIND(":",X35)-1)/RIGHT(X35,LEN(X35)-(FIND(":",X35))))</f>
        <v/>
      </c>
      <c r="LH35" s="406" t="str">
        <f>IF(OR(Y35=Dropdown_list!$AA$20,Y35=Dropdown_list!$AA$21,ISBLANK(Y35)), "", LEFT(Y35,FIND(":",Y35)-1)/RIGHT(Y35,LEN(Y35)-(FIND(":",Y35))))</f>
        <v/>
      </c>
      <c r="LI35" s="406" t="str">
        <f>IF(OR(Z35=Dropdown_list!$AA$20,Z35=Dropdown_list!$AA$21,ISBLANK(Z35)), "", LEFT(Z35,FIND(":",Z35)-1)/RIGHT(Z35,LEN(Z35)-(FIND(":",Z35))))</f>
        <v/>
      </c>
      <c r="LJ35" s="406" t="str">
        <f>IF(OR(AA35=Dropdown_list!$AA$20,AA35=Dropdown_list!$AA$21,ISBLANK(AA35)), "", LEFT(AA35,FIND(":",AA35)-1)/RIGHT(AA35,LEN(AA35)-(FIND(":",AA35))))</f>
        <v/>
      </c>
      <c r="LK35" s="406" t="str">
        <f>IF(OR(AB35=Dropdown_list!$AA$20,AB35=Dropdown_list!$AA$21,ISBLANK(AB35)), "", LEFT(AB35,FIND(":",AB35)-1)/RIGHT(AB35,LEN(AB35)-(FIND(":",AB35))))</f>
        <v/>
      </c>
      <c r="LL35" s="406" t="str">
        <f>IF(OR(AC35=Dropdown_list!$AA$20,AC35=Dropdown_list!$AA$21,ISBLANK(AC35)), "", LEFT(AC35,FIND(":",AC35)-1)/RIGHT(AC35,LEN(AC35)-(FIND(":",AC35))))</f>
        <v/>
      </c>
      <c r="LM35" s="406" t="str">
        <f>IF(OR(AD35=Dropdown_list!$AA$20,AD35=Dropdown_list!$AA$21,ISBLANK(AD35)), "", LEFT(AD35,FIND(":",AD35)-1)/RIGHT(AD35,LEN(AD35)-(FIND(":",AD35))))</f>
        <v/>
      </c>
      <c r="LN35" s="406" t="str">
        <f>IF(OR(AE35=Dropdown_list!$AA$20,AE35=Dropdown_list!$AA$21,ISBLANK(AE35)), "", LEFT(AE35,FIND(":",AE35)-1)/RIGHT(AE35,LEN(AE35)-(FIND(":",AE35))))</f>
        <v/>
      </c>
      <c r="LO35" s="406" t="str">
        <f>IF(OR(AF35=Dropdown_list!$AA$20,AF35=Dropdown_list!$AA$21,ISBLANK(AF35)), "", LEFT(AF35,FIND(":",AF35)-1)/RIGHT(AF35,LEN(AF35)-(FIND(":",AF35))))</f>
        <v/>
      </c>
      <c r="LP35" s="406" t="str">
        <f>IF(OR(AG35=Dropdown_list!$AA$20,AG35=Dropdown_list!$AA$21,ISBLANK(AG35)), "", LEFT(AG35,FIND(":",AG35)-1)/RIGHT(AG35,LEN(AG35)-(FIND(":",AG35))))</f>
        <v/>
      </c>
      <c r="LQ35" s="406" t="str">
        <f>IF(OR(AH35=Dropdown_list!$AA$20,AH35=Dropdown_list!$AA$21,ISBLANK(AH35)), "", LEFT(AH35,FIND(":",AH35)-1)/RIGHT(AH35,LEN(AH35)-(FIND(":",AH35))))</f>
        <v/>
      </c>
      <c r="LR35" s="406" t="str">
        <f>IF(OR(AI35=Dropdown_list!$AA$20,AI35=Dropdown_list!$AA$21,ISBLANK(AI35)), "", LEFT(AI35,FIND(":",AI35)-1)/RIGHT(AI35,LEN(AI35)-(FIND(":",AI35))))</f>
        <v/>
      </c>
      <c r="LS35" s="406" t="str">
        <f>IF(OR(AJ35=Dropdown_list!$AA$20,AJ35=Dropdown_list!$AA$21,ISBLANK(AJ35)), "", LEFT(AJ35,FIND(":",AJ35)-1)/RIGHT(AJ35,LEN(AJ35)-(FIND(":",AJ35))))</f>
        <v/>
      </c>
      <c r="LT35" s="406" t="str">
        <f>IF(OR(AK35=Dropdown_list!$AA$20,AK35=Dropdown_list!$AA$21,ISBLANK(AK35)), "", LEFT(AK35,FIND(":",AK35)-1)/RIGHT(AK35,LEN(AK35)-(FIND(":",AK35))))</f>
        <v/>
      </c>
      <c r="LU35" s="406" t="str">
        <f>IF(OR(AL35=Dropdown_list!$AA$20,AL35=Dropdown_list!$AA$21,ISBLANK(AL35)), "", LEFT(AL35,FIND(":",AL35)-1)/RIGHT(AL35,LEN(AL35)-(FIND(":",AL35))))</f>
        <v/>
      </c>
      <c r="LV35" s="406" t="str">
        <f>IF(OR(AM35=Dropdown_list!$AA$20,AM35=Dropdown_list!$AA$21,ISBLANK(AM35)), "", LEFT(AM35,FIND(":",AM35)-1)/RIGHT(AM35,LEN(AM35)-(FIND(":",AM35))))</f>
        <v/>
      </c>
      <c r="LW35" s="406" t="str">
        <f>IF(OR(AN35=Dropdown_list!$AA$20,AN35=Dropdown_list!$AA$21,ISBLANK(AN35)), "", LEFT(AN35,FIND(":",AN35)-1)/RIGHT(AN35,LEN(AN35)-(FIND(":",AN35))))</f>
        <v/>
      </c>
      <c r="LX35" s="406" t="str">
        <f>IF(OR(AO35=Dropdown_list!$AA$20,AO35=Dropdown_list!$AA$21,ISBLANK(AO35)), "", LEFT(AO35,FIND(":",AO35)-1)/RIGHT(AO35,LEN(AO35)-(FIND(":",AO35))))</f>
        <v/>
      </c>
      <c r="LY35" s="406" t="str">
        <f>IF(OR(AP35=Dropdown_list!$AA$20,AP35=Dropdown_list!$AA$21,ISBLANK(AP35)), "", LEFT(AP35,FIND(":",AP35)-1)/RIGHT(AP35,LEN(AP35)-(FIND(":",AP35))))</f>
        <v/>
      </c>
      <c r="LZ35" s="406" t="str">
        <f>IF(OR(AQ35=Dropdown_list!$AA$20,AQ35=Dropdown_list!$AA$21,ISBLANK(AQ35)), "", LEFT(AQ35,FIND(":",AQ35)-1)/RIGHT(AQ35,LEN(AQ35)-(FIND(":",AQ35))))</f>
        <v/>
      </c>
      <c r="MA35" s="406" t="str">
        <f>IF(OR(AR35=Dropdown_list!$AA$20,AR35=Dropdown_list!$AA$21,ISBLANK(AR35)), "", LEFT(AR35,FIND(":",AR35)-1)/RIGHT(AR35,LEN(AR35)-(FIND(":",AR35))))</f>
        <v/>
      </c>
      <c r="MB35" s="406" t="str">
        <f>IF(OR(AS35=Dropdown_list!$AA$20,AS35=Dropdown_list!$AA$21,ISBLANK(AS35)), "", LEFT(AS35,FIND(":",AS35)-1)/RIGHT(AS35,LEN(AS35)-(FIND(":",AS35))))</f>
        <v/>
      </c>
      <c r="MC35" s="406" t="str">
        <f>IF(OR(AT35=Dropdown_list!$AA$20,AT35=Dropdown_list!$AA$21,ISBLANK(AT35)), "", LEFT(AT35,FIND(":",AT35)-1)/RIGHT(AT35,LEN(AT35)-(FIND(":",AT35))))</f>
        <v/>
      </c>
      <c r="MD35" s="406" t="str">
        <f>IF(OR(AU35=Dropdown_list!$AA$20,AU35=Dropdown_list!$AA$21,ISBLANK(AU35)), "", LEFT(AU35,FIND(":",AU35)-1)/RIGHT(AU35,LEN(AU35)-(FIND(":",AU35))))</f>
        <v/>
      </c>
      <c r="ME35" s="406" t="str">
        <f>IF(OR(AV35=Dropdown_list!$AA$20,AV35=Dropdown_list!$AA$21,ISBLANK(AV35)), "", LEFT(AV35,FIND(":",AV35)-1)/RIGHT(AV35,LEN(AV35)-(FIND(":",AV35))))</f>
        <v/>
      </c>
      <c r="MF35" s="406" t="str">
        <f>IF(OR(AW35=Dropdown_list!$AA$20,AW35=Dropdown_list!$AA$21,ISBLANK(AW35)), "", LEFT(AW35,FIND(":",AW35)-1)/RIGHT(AW35,LEN(AW35)-(FIND(":",AW35))))</f>
        <v/>
      </c>
      <c r="MG35" s="406" t="str">
        <f>IF(OR(AX35=Dropdown_list!$AA$20,AX35=Dropdown_list!$AA$21,ISBLANK(AX35)), "", LEFT(AX35,FIND(":",AX35)-1)/RIGHT(AX35,LEN(AX35)-(FIND(":",AX35))))</f>
        <v/>
      </c>
      <c r="MH35" s="406" t="str">
        <f>IF(OR(AY35=Dropdown_list!$AA$20,AY35=Dropdown_list!$AA$21,ISBLANK(AY35)), "", LEFT(AY35,FIND(":",AY35)-1)/RIGHT(AY35,LEN(AY35)-(FIND(":",AY35))))</f>
        <v/>
      </c>
      <c r="MI35" s="406" t="str">
        <f>IF(OR(AZ35=Dropdown_list!$AA$20,AZ35=Dropdown_list!$AA$21,ISBLANK(AZ35)), "", LEFT(AZ35,FIND(":",AZ35)-1)/RIGHT(AZ35,LEN(AZ35)-(FIND(":",AZ35))))</f>
        <v/>
      </c>
      <c r="MJ35" s="407" t="str">
        <f>IF(OR(BA35=Dropdown_list!$AA$20,BA35=Dropdown_list!$AA$21,ISBLANK(BA35)), "", LEFT(BA35,FIND(":",BA35)-1)/RIGHT(BA35,LEN(BA35)-(FIND(":",BA35))))</f>
        <v/>
      </c>
      <c r="ML35" s="414" t="str">
        <f t="shared" si="136"/>
        <v/>
      </c>
      <c r="MM35" s="265" t="str">
        <f t="shared" si="136"/>
        <v/>
      </c>
      <c r="MN35" s="265" t="str">
        <f t="shared" si="136"/>
        <v/>
      </c>
      <c r="MO35" s="265" t="str">
        <f t="shared" si="136"/>
        <v/>
      </c>
      <c r="MP35" s="265" t="str">
        <f t="shared" si="136"/>
        <v/>
      </c>
      <c r="MQ35" s="265" t="str">
        <f t="shared" si="136"/>
        <v/>
      </c>
      <c r="MR35" s="265" t="str">
        <f t="shared" si="136"/>
        <v/>
      </c>
      <c r="MS35" s="265" t="str">
        <f t="shared" si="136"/>
        <v/>
      </c>
      <c r="MT35" s="265" t="str">
        <f t="shared" si="136"/>
        <v/>
      </c>
      <c r="MU35" s="265" t="str">
        <f t="shared" si="136"/>
        <v/>
      </c>
      <c r="MV35" s="265" t="str">
        <f t="shared" si="136"/>
        <v/>
      </c>
      <c r="MW35" s="265" t="str">
        <f t="shared" si="136"/>
        <v/>
      </c>
      <c r="MX35" s="265" t="str">
        <f t="shared" si="136"/>
        <v/>
      </c>
      <c r="MY35" s="265" t="str">
        <f t="shared" si="136"/>
        <v/>
      </c>
      <c r="MZ35" s="265" t="str">
        <f t="shared" si="136"/>
        <v/>
      </c>
      <c r="NA35" s="265" t="str">
        <f t="shared" si="136"/>
        <v/>
      </c>
      <c r="NB35" s="265" t="str">
        <f t="shared" si="137"/>
        <v/>
      </c>
      <c r="NC35" s="265" t="str">
        <f t="shared" si="137"/>
        <v/>
      </c>
      <c r="ND35" s="265" t="str">
        <f t="shared" si="137"/>
        <v/>
      </c>
      <c r="NE35" s="265" t="str">
        <f t="shared" si="137"/>
        <v/>
      </c>
      <c r="NF35" s="265" t="str">
        <f t="shared" si="137"/>
        <v/>
      </c>
      <c r="NG35" s="265" t="str">
        <f t="shared" si="137"/>
        <v/>
      </c>
      <c r="NH35" s="265" t="str">
        <f t="shared" si="137"/>
        <v/>
      </c>
      <c r="NI35" s="265" t="str">
        <f t="shared" si="137"/>
        <v/>
      </c>
      <c r="NJ35" s="265" t="str">
        <f t="shared" si="137"/>
        <v/>
      </c>
      <c r="NK35" s="265" t="str">
        <f t="shared" si="137"/>
        <v/>
      </c>
      <c r="NL35" s="265" t="str">
        <f t="shared" si="137"/>
        <v/>
      </c>
      <c r="NM35" s="265" t="str">
        <f t="shared" si="137"/>
        <v/>
      </c>
      <c r="NN35" s="265" t="str">
        <f t="shared" si="137"/>
        <v/>
      </c>
      <c r="NO35" s="265" t="str">
        <f t="shared" si="137"/>
        <v/>
      </c>
      <c r="NP35" s="265" t="str">
        <f t="shared" si="137"/>
        <v/>
      </c>
      <c r="NQ35" s="265" t="str">
        <f t="shared" si="137"/>
        <v/>
      </c>
      <c r="NR35" s="265" t="str">
        <f t="shared" si="110"/>
        <v/>
      </c>
      <c r="NS35" s="265" t="str">
        <f t="shared" si="110"/>
        <v/>
      </c>
      <c r="NT35" s="265" t="str">
        <f t="shared" si="110"/>
        <v/>
      </c>
      <c r="NU35" s="265" t="str">
        <f t="shared" si="110"/>
        <v/>
      </c>
      <c r="NV35" s="265" t="str">
        <f t="shared" si="110"/>
        <v/>
      </c>
      <c r="NW35" s="265" t="str">
        <f t="shared" si="164"/>
        <v/>
      </c>
      <c r="NX35" s="265" t="str">
        <f t="shared" si="164"/>
        <v/>
      </c>
      <c r="NY35" s="265" t="str">
        <f t="shared" si="164"/>
        <v/>
      </c>
      <c r="NZ35" s="265" t="str">
        <f t="shared" si="164"/>
        <v/>
      </c>
      <c r="OA35" s="265" t="str">
        <f t="shared" si="164"/>
        <v/>
      </c>
      <c r="OB35" s="265" t="str">
        <f t="shared" si="164"/>
        <v/>
      </c>
      <c r="OC35" s="265" t="str">
        <f t="shared" si="164"/>
        <v/>
      </c>
      <c r="OD35" s="265" t="str">
        <f t="shared" si="164"/>
        <v/>
      </c>
      <c r="OE35" s="265" t="str">
        <f t="shared" si="164"/>
        <v/>
      </c>
      <c r="OF35" s="265" t="str">
        <f t="shared" si="164"/>
        <v/>
      </c>
      <c r="OG35" s="415" t="str">
        <f t="shared" si="164"/>
        <v/>
      </c>
    </row>
    <row r="36" spans="2:397" ht="15" customHeight="1">
      <c r="B36" s="66"/>
      <c r="D36" s="786"/>
      <c r="E36" s="223">
        <f t="shared" si="113"/>
        <v>0</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4"/>
      <c r="BC36" s="668"/>
      <c r="BD36" s="61"/>
      <c r="BE36" s="61"/>
      <c r="BF36" s="88"/>
      <c r="BG36" s="232"/>
      <c r="BH36" s="61"/>
      <c r="BI36" s="61"/>
      <c r="BJ36" s="4"/>
      <c r="BL36" s="84" t="str">
        <f t="shared" si="8"/>
        <v/>
      </c>
      <c r="BM36" s="260">
        <f t="shared" si="9"/>
        <v>0</v>
      </c>
      <c r="BN36" s="525">
        <f t="shared" si="114"/>
        <v>0</v>
      </c>
      <c r="BO36" s="526" t="str">
        <f t="shared" si="139"/>
        <v/>
      </c>
      <c r="BP36" s="525">
        <f t="shared" si="115"/>
        <v>0</v>
      </c>
      <c r="BQ36" s="527">
        <f t="shared" si="12"/>
        <v>0</v>
      </c>
      <c r="BR36" s="527">
        <f t="shared" si="13"/>
        <v>0</v>
      </c>
      <c r="BS36" s="528">
        <f t="shared" si="140"/>
        <v>0</v>
      </c>
      <c r="BT36" s="263" t="str">
        <f t="shared" si="14"/>
        <v/>
      </c>
      <c r="BU36" s="263" t="str">
        <f>IF(BQ36=1, IF(ISBLANK(#REF!),message_complete,""),"")</f>
        <v/>
      </c>
      <c r="BV36" s="263" t="str">
        <f t="shared" si="15"/>
        <v/>
      </c>
      <c r="BW36" s="263" t="str">
        <f t="shared" si="16"/>
        <v/>
      </c>
      <c r="BX36" s="261"/>
      <c r="BY36" s="328" t="str">
        <f t="shared" si="116"/>
        <v/>
      </c>
      <c r="BZ36" s="269" t="str">
        <f t="shared" si="18"/>
        <v/>
      </c>
      <c r="CA36" s="269" t="str">
        <f t="shared" si="19"/>
        <v/>
      </c>
      <c r="CB36" s="269" t="str">
        <f t="shared" si="20"/>
        <v/>
      </c>
      <c r="CC36" s="269" t="str">
        <f t="shared" si="21"/>
        <v/>
      </c>
      <c r="CD36" s="269" t="str">
        <f t="shared" si="117"/>
        <v/>
      </c>
      <c r="CE36" s="269" t="str">
        <f t="shared" si="23"/>
        <v/>
      </c>
      <c r="CF36" s="269" t="str">
        <f t="shared" si="118"/>
        <v/>
      </c>
      <c r="CG36" s="269" t="str">
        <f t="shared" si="119"/>
        <v/>
      </c>
      <c r="CH36" s="269" t="str">
        <f t="shared" si="120"/>
        <v/>
      </c>
      <c r="CI36" s="269" t="str">
        <f t="shared" si="121"/>
        <v/>
      </c>
      <c r="CJ36" s="329" t="str">
        <f t="shared" si="122"/>
        <v/>
      </c>
      <c r="CL36" s="423" t="str">
        <f t="shared" si="77"/>
        <v/>
      </c>
      <c r="CM36" s="419" t="str">
        <f t="shared" si="78"/>
        <v/>
      </c>
      <c r="CN36" s="419" t="str">
        <f t="shared" si="79"/>
        <v/>
      </c>
      <c r="CO36" s="419" t="str">
        <f t="shared" si="80"/>
        <v/>
      </c>
      <c r="CP36" s="419" t="str">
        <f t="shared" si="81"/>
        <v/>
      </c>
      <c r="CQ36" s="424" t="str">
        <f t="shared" si="82"/>
        <v/>
      </c>
      <c r="CR36" s="121" t="str">
        <f t="shared" si="29"/>
        <v/>
      </c>
      <c r="CS36" s="283" t="str">
        <f t="shared" si="30"/>
        <v/>
      </c>
      <c r="CT36" s="264" t="str">
        <f t="shared" si="31"/>
        <v/>
      </c>
      <c r="CU36" s="264" t="str">
        <f t="shared" si="32"/>
        <v/>
      </c>
      <c r="CV36" s="264" t="str">
        <f t="shared" si="33"/>
        <v/>
      </c>
      <c r="CW36" s="264" t="str">
        <f t="shared" si="34"/>
        <v/>
      </c>
      <c r="CX36" s="284" t="str">
        <f t="shared" si="35"/>
        <v/>
      </c>
      <c r="CY36" s="263">
        <f t="shared" si="83"/>
        <v>0</v>
      </c>
      <c r="CZ36" s="263"/>
      <c r="DA36" s="291">
        <f t="shared" si="123"/>
        <v>0</v>
      </c>
      <c r="DB36" s="265">
        <f t="shared" si="123"/>
        <v>0</v>
      </c>
      <c r="DC36" s="265">
        <f t="shared" si="123"/>
        <v>0</v>
      </c>
      <c r="DD36" s="265">
        <f t="shared" si="123"/>
        <v>0</v>
      </c>
      <c r="DE36" s="265">
        <f t="shared" si="123"/>
        <v>0</v>
      </c>
      <c r="DF36" s="265">
        <f t="shared" si="123"/>
        <v>0</v>
      </c>
      <c r="DG36" s="265">
        <f t="shared" si="123"/>
        <v>0</v>
      </c>
      <c r="DH36" s="265">
        <f t="shared" si="123"/>
        <v>0</v>
      </c>
      <c r="DI36" s="265">
        <f t="shared" si="123"/>
        <v>0</v>
      </c>
      <c r="DJ36" s="265">
        <f t="shared" si="123"/>
        <v>0</v>
      </c>
      <c r="DK36" s="265">
        <f t="shared" si="124"/>
        <v>0</v>
      </c>
      <c r="DL36" s="265">
        <f t="shared" si="124"/>
        <v>0</v>
      </c>
      <c r="DM36" s="265">
        <f t="shared" si="124"/>
        <v>0</v>
      </c>
      <c r="DN36" s="265">
        <f t="shared" si="124"/>
        <v>0</v>
      </c>
      <c r="DO36" s="265">
        <f t="shared" si="124"/>
        <v>0</v>
      </c>
      <c r="DP36" s="265">
        <f t="shared" si="124"/>
        <v>0</v>
      </c>
      <c r="DQ36" s="265">
        <f t="shared" si="124"/>
        <v>0</v>
      </c>
      <c r="DR36" s="265">
        <f t="shared" si="124"/>
        <v>0</v>
      </c>
      <c r="DS36" s="265">
        <f t="shared" si="124"/>
        <v>0</v>
      </c>
      <c r="DT36" s="265">
        <f t="shared" si="124"/>
        <v>0</v>
      </c>
      <c r="DU36" s="292">
        <f t="shared" si="124"/>
        <v>0</v>
      </c>
      <c r="DV36" s="291">
        <f t="shared" si="125"/>
        <v>0</v>
      </c>
      <c r="DW36" s="265">
        <f t="shared" si="125"/>
        <v>0</v>
      </c>
      <c r="DX36" s="265">
        <f t="shared" si="125"/>
        <v>0</v>
      </c>
      <c r="DY36" s="265">
        <f t="shared" si="125"/>
        <v>0</v>
      </c>
      <c r="DZ36" s="265">
        <f t="shared" si="125"/>
        <v>0</v>
      </c>
      <c r="EA36" s="265">
        <f t="shared" si="125"/>
        <v>0</v>
      </c>
      <c r="EB36" s="265">
        <f t="shared" si="125"/>
        <v>0</v>
      </c>
      <c r="EC36" s="265">
        <f t="shared" si="125"/>
        <v>0</v>
      </c>
      <c r="ED36" s="265">
        <f t="shared" si="125"/>
        <v>0</v>
      </c>
      <c r="EE36" s="265">
        <f t="shared" si="125"/>
        <v>0</v>
      </c>
      <c r="EF36" s="265">
        <f t="shared" si="126"/>
        <v>0</v>
      </c>
      <c r="EG36" s="265">
        <f t="shared" si="126"/>
        <v>0</v>
      </c>
      <c r="EH36" s="265">
        <f t="shared" si="126"/>
        <v>0</v>
      </c>
      <c r="EI36" s="265">
        <f t="shared" si="126"/>
        <v>0</v>
      </c>
      <c r="EJ36" s="265">
        <f t="shared" si="126"/>
        <v>0</v>
      </c>
      <c r="EK36" s="265">
        <f t="shared" si="126"/>
        <v>0</v>
      </c>
      <c r="EL36" s="265">
        <f t="shared" si="126"/>
        <v>0</v>
      </c>
      <c r="EM36" s="265">
        <f t="shared" si="126"/>
        <v>0</v>
      </c>
      <c r="EN36" s="265">
        <f t="shared" si="126"/>
        <v>0</v>
      </c>
      <c r="EO36" s="265">
        <f t="shared" si="126"/>
        <v>0</v>
      </c>
      <c r="EP36" s="292">
        <f t="shared" si="126"/>
        <v>0</v>
      </c>
      <c r="EQ36" s="414">
        <f t="shared" si="127"/>
        <v>0</v>
      </c>
      <c r="ER36" s="265">
        <f t="shared" si="127"/>
        <v>0</v>
      </c>
      <c r="ES36" s="265">
        <f t="shared" si="127"/>
        <v>0</v>
      </c>
      <c r="ET36" s="265">
        <f t="shared" si="127"/>
        <v>0</v>
      </c>
      <c r="EU36" s="265">
        <f t="shared" si="127"/>
        <v>0</v>
      </c>
      <c r="EV36" s="265">
        <f t="shared" si="127"/>
        <v>0</v>
      </c>
      <c r="EW36" s="265">
        <f t="shared" si="127"/>
        <v>0</v>
      </c>
      <c r="EX36" s="265">
        <f t="shared" si="127"/>
        <v>0</v>
      </c>
      <c r="EY36" s="265">
        <f t="shared" si="127"/>
        <v>0</v>
      </c>
      <c r="EZ36" s="265">
        <f t="shared" si="127"/>
        <v>0</v>
      </c>
      <c r="FA36" s="265">
        <f t="shared" si="128"/>
        <v>0</v>
      </c>
      <c r="FB36" s="265">
        <f t="shared" si="128"/>
        <v>0</v>
      </c>
      <c r="FC36" s="265">
        <f t="shared" si="128"/>
        <v>0</v>
      </c>
      <c r="FD36" s="265">
        <f t="shared" si="128"/>
        <v>0</v>
      </c>
      <c r="FE36" s="265">
        <f t="shared" si="128"/>
        <v>0</v>
      </c>
      <c r="FF36" s="265">
        <f t="shared" si="128"/>
        <v>0</v>
      </c>
      <c r="FG36" s="265">
        <f t="shared" si="128"/>
        <v>0</v>
      </c>
      <c r="FH36" s="265">
        <f t="shared" si="128"/>
        <v>0</v>
      </c>
      <c r="FI36" s="265">
        <f t="shared" si="128"/>
        <v>0</v>
      </c>
      <c r="FJ36" s="265">
        <f t="shared" si="128"/>
        <v>0</v>
      </c>
      <c r="FK36" s="415">
        <f t="shared" si="128"/>
        <v>0</v>
      </c>
      <c r="FL36" s="291">
        <f t="shared" si="129"/>
        <v>0</v>
      </c>
      <c r="FM36" s="265">
        <f t="shared" si="129"/>
        <v>0</v>
      </c>
      <c r="FN36" s="265">
        <f t="shared" si="129"/>
        <v>0</v>
      </c>
      <c r="FO36" s="265">
        <f t="shared" si="129"/>
        <v>0</v>
      </c>
      <c r="FP36" s="265">
        <f t="shared" si="129"/>
        <v>0</v>
      </c>
      <c r="FQ36" s="265">
        <f t="shared" si="129"/>
        <v>0</v>
      </c>
      <c r="FR36" s="265">
        <f t="shared" si="129"/>
        <v>0</v>
      </c>
      <c r="FS36" s="265">
        <f t="shared" si="129"/>
        <v>0</v>
      </c>
      <c r="FT36" s="265">
        <f t="shared" si="129"/>
        <v>0</v>
      </c>
      <c r="FU36" s="265">
        <f t="shared" si="129"/>
        <v>0</v>
      </c>
      <c r="FV36" s="265">
        <f t="shared" si="130"/>
        <v>0</v>
      </c>
      <c r="FW36" s="265">
        <f t="shared" si="130"/>
        <v>0</v>
      </c>
      <c r="FX36" s="265">
        <f t="shared" si="130"/>
        <v>0</v>
      </c>
      <c r="FY36" s="265">
        <f t="shared" si="130"/>
        <v>0</v>
      </c>
      <c r="FZ36" s="265">
        <f t="shared" si="130"/>
        <v>0</v>
      </c>
      <c r="GA36" s="265">
        <f t="shared" si="130"/>
        <v>0</v>
      </c>
      <c r="GB36" s="265">
        <f t="shared" si="130"/>
        <v>0</v>
      </c>
      <c r="GC36" s="265">
        <f t="shared" si="130"/>
        <v>0</v>
      </c>
      <c r="GD36" s="265">
        <f t="shared" si="130"/>
        <v>0</v>
      </c>
      <c r="GE36" s="265">
        <f t="shared" si="130"/>
        <v>0</v>
      </c>
      <c r="GF36" s="292">
        <f t="shared" si="130"/>
        <v>0</v>
      </c>
      <c r="GG36" s="345">
        <f t="shared" si="141"/>
        <v>0</v>
      </c>
      <c r="GH36" s="346">
        <f t="shared" si="131"/>
        <v>0</v>
      </c>
      <c r="GI36" s="346">
        <f t="shared" si="131"/>
        <v>0</v>
      </c>
      <c r="GJ36" s="346">
        <f t="shared" si="131"/>
        <v>0</v>
      </c>
      <c r="GK36" s="346">
        <f t="shared" si="131"/>
        <v>0</v>
      </c>
      <c r="GL36" s="346">
        <f t="shared" si="131"/>
        <v>0</v>
      </c>
      <c r="GM36" s="346">
        <f t="shared" si="131"/>
        <v>0</v>
      </c>
      <c r="GN36" s="346">
        <f t="shared" si="131"/>
        <v>0</v>
      </c>
      <c r="GO36" s="346">
        <f t="shared" si="131"/>
        <v>0</v>
      </c>
      <c r="GP36" s="346">
        <f t="shared" si="131"/>
        <v>0</v>
      </c>
      <c r="GQ36" s="346">
        <f t="shared" si="131"/>
        <v>0</v>
      </c>
      <c r="GR36" s="346">
        <f t="shared" si="131"/>
        <v>0</v>
      </c>
      <c r="GS36" s="346">
        <f t="shared" si="131"/>
        <v>0</v>
      </c>
      <c r="GT36" s="346">
        <f t="shared" si="131"/>
        <v>0</v>
      </c>
      <c r="GU36" s="346">
        <f t="shared" si="131"/>
        <v>0</v>
      </c>
      <c r="GV36" s="346">
        <f t="shared" si="131"/>
        <v>0</v>
      </c>
      <c r="GW36" s="346">
        <f t="shared" si="131"/>
        <v>0</v>
      </c>
      <c r="GX36" s="346">
        <f t="shared" si="131"/>
        <v>0</v>
      </c>
      <c r="GY36" s="346">
        <f t="shared" si="131"/>
        <v>0</v>
      </c>
      <c r="GZ36" s="346">
        <f t="shared" si="131"/>
        <v>0</v>
      </c>
      <c r="HA36" s="347">
        <f t="shared" si="131"/>
        <v>0</v>
      </c>
      <c r="HB36" s="336">
        <f t="shared" si="142"/>
        <v>0</v>
      </c>
      <c r="HC36" s="337">
        <f t="shared" si="143"/>
        <v>0</v>
      </c>
      <c r="HD36" s="337">
        <f t="shared" si="144"/>
        <v>0</v>
      </c>
      <c r="HE36" s="337">
        <f t="shared" si="145"/>
        <v>0</v>
      </c>
      <c r="HF36" s="337">
        <f t="shared" si="146"/>
        <v>0</v>
      </c>
      <c r="HG36" s="337">
        <f t="shared" si="147"/>
        <v>0</v>
      </c>
      <c r="HH36" s="337">
        <f t="shared" si="148"/>
        <v>0</v>
      </c>
      <c r="HI36" s="337">
        <f t="shared" si="149"/>
        <v>0</v>
      </c>
      <c r="HJ36" s="337">
        <f t="shared" si="150"/>
        <v>0</v>
      </c>
      <c r="HK36" s="337">
        <f t="shared" si="151"/>
        <v>0</v>
      </c>
      <c r="HL36" s="337">
        <f t="shared" si="152"/>
        <v>0</v>
      </c>
      <c r="HM36" s="337">
        <f t="shared" si="153"/>
        <v>0</v>
      </c>
      <c r="HN36" s="337">
        <f t="shared" si="154"/>
        <v>0</v>
      </c>
      <c r="HO36" s="337">
        <f t="shared" si="155"/>
        <v>0</v>
      </c>
      <c r="HP36" s="337">
        <f t="shared" si="156"/>
        <v>0</v>
      </c>
      <c r="HQ36" s="337">
        <f t="shared" si="157"/>
        <v>0</v>
      </c>
      <c r="HR36" s="337">
        <f t="shared" si="158"/>
        <v>0</v>
      </c>
      <c r="HS36" s="337">
        <f t="shared" si="159"/>
        <v>0</v>
      </c>
      <c r="HT36" s="337">
        <f t="shared" si="160"/>
        <v>0</v>
      </c>
      <c r="HU36" s="337">
        <f t="shared" si="161"/>
        <v>0</v>
      </c>
      <c r="HV36" s="338">
        <f t="shared" si="162"/>
        <v>0</v>
      </c>
      <c r="HW36" s="297" t="str">
        <f t="shared" si="47"/>
        <v/>
      </c>
      <c r="HX36" s="264" t="str">
        <f t="shared" si="48"/>
        <v/>
      </c>
      <c r="HY36" s="264" t="str">
        <f t="shared" si="49"/>
        <v/>
      </c>
      <c r="HZ36" s="264" t="str">
        <f t="shared" si="50"/>
        <v/>
      </c>
      <c r="IA36" s="264" t="str">
        <f t="shared" si="51"/>
        <v/>
      </c>
      <c r="IB36" s="264" t="str">
        <f t="shared" si="52"/>
        <v/>
      </c>
      <c r="IC36" s="264" t="str">
        <f t="shared" si="53"/>
        <v/>
      </c>
      <c r="ID36" s="264" t="str">
        <f t="shared" si="54"/>
        <v/>
      </c>
      <c r="IE36" s="264" t="str">
        <f t="shared" si="55"/>
        <v/>
      </c>
      <c r="IF36" s="264" t="str">
        <f t="shared" si="56"/>
        <v/>
      </c>
      <c r="IG36" s="264" t="str">
        <f t="shared" si="57"/>
        <v/>
      </c>
      <c r="IH36" s="264" t="str">
        <f t="shared" si="58"/>
        <v/>
      </c>
      <c r="II36" s="264" t="str">
        <f t="shared" si="59"/>
        <v/>
      </c>
      <c r="IJ36" s="264" t="str">
        <f t="shared" si="60"/>
        <v/>
      </c>
      <c r="IK36" s="264" t="str">
        <f t="shared" si="61"/>
        <v/>
      </c>
      <c r="IL36" s="264" t="str">
        <f t="shared" si="62"/>
        <v/>
      </c>
      <c r="IM36" s="264" t="str">
        <f t="shared" si="63"/>
        <v/>
      </c>
      <c r="IN36" s="264" t="str">
        <f t="shared" si="64"/>
        <v/>
      </c>
      <c r="IO36" s="264" t="str">
        <f t="shared" si="65"/>
        <v/>
      </c>
      <c r="IP36" s="264" t="str">
        <f t="shared" si="66"/>
        <v/>
      </c>
      <c r="IQ36" s="284" t="str">
        <f t="shared" si="67"/>
        <v/>
      </c>
      <c r="IR36" s="265">
        <f t="shared" si="105"/>
        <v>0</v>
      </c>
      <c r="IS36" s="266">
        <f t="shared" si="68"/>
        <v>48</v>
      </c>
      <c r="IT36" s="266">
        <f t="shared" si="106"/>
        <v>0</v>
      </c>
      <c r="IU36" s="266">
        <f t="shared" si="69"/>
        <v>0</v>
      </c>
      <c r="IV36" s="302">
        <f t="shared" si="132"/>
        <v>0</v>
      </c>
      <c r="IW36" s="266">
        <f t="shared" si="132"/>
        <v>0</v>
      </c>
      <c r="IX36" s="266">
        <f t="shared" si="132"/>
        <v>0</v>
      </c>
      <c r="IY36" s="266">
        <f t="shared" si="132"/>
        <v>0</v>
      </c>
      <c r="IZ36" s="266">
        <f t="shared" si="132"/>
        <v>0</v>
      </c>
      <c r="JA36" s="266">
        <f t="shared" si="132"/>
        <v>0</v>
      </c>
      <c r="JB36" s="266">
        <f t="shared" si="132"/>
        <v>0</v>
      </c>
      <c r="JC36" s="266">
        <f t="shared" si="132"/>
        <v>0</v>
      </c>
      <c r="JD36" s="266">
        <f t="shared" si="132"/>
        <v>0</v>
      </c>
      <c r="JE36" s="266">
        <f t="shared" si="132"/>
        <v>0</v>
      </c>
      <c r="JF36" s="266">
        <f t="shared" si="133"/>
        <v>0</v>
      </c>
      <c r="JG36" s="266">
        <f t="shared" si="133"/>
        <v>0</v>
      </c>
      <c r="JH36" s="266">
        <f t="shared" si="133"/>
        <v>0</v>
      </c>
      <c r="JI36" s="266">
        <f t="shared" si="133"/>
        <v>0</v>
      </c>
      <c r="JJ36" s="266">
        <f t="shared" si="133"/>
        <v>0</v>
      </c>
      <c r="JK36" s="266">
        <f t="shared" si="133"/>
        <v>0</v>
      </c>
      <c r="JL36" s="266">
        <f t="shared" si="133"/>
        <v>0</v>
      </c>
      <c r="JM36" s="266">
        <f t="shared" si="133"/>
        <v>0</v>
      </c>
      <c r="JN36" s="266">
        <f t="shared" si="133"/>
        <v>0</v>
      </c>
      <c r="JO36" s="266">
        <f t="shared" si="133"/>
        <v>0</v>
      </c>
      <c r="JP36" s="303">
        <f t="shared" si="133"/>
        <v>0</v>
      </c>
      <c r="JQ36" s="291">
        <f t="shared" si="134"/>
        <v>0</v>
      </c>
      <c r="JR36" s="265">
        <f t="shared" si="134"/>
        <v>0</v>
      </c>
      <c r="JS36" s="265">
        <f t="shared" si="134"/>
        <v>0</v>
      </c>
      <c r="JT36" s="265">
        <f t="shared" si="134"/>
        <v>0</v>
      </c>
      <c r="JU36" s="265">
        <f t="shared" si="134"/>
        <v>0</v>
      </c>
      <c r="JV36" s="265">
        <f t="shared" si="134"/>
        <v>0</v>
      </c>
      <c r="JW36" s="265">
        <f t="shared" si="134"/>
        <v>0</v>
      </c>
      <c r="JX36" s="265">
        <f t="shared" si="134"/>
        <v>0</v>
      </c>
      <c r="JY36" s="265">
        <f t="shared" si="134"/>
        <v>0</v>
      </c>
      <c r="JZ36" s="265">
        <f t="shared" si="134"/>
        <v>0</v>
      </c>
      <c r="KA36" s="265">
        <f t="shared" si="135"/>
        <v>0</v>
      </c>
      <c r="KB36" s="265">
        <f t="shared" si="135"/>
        <v>0</v>
      </c>
      <c r="KC36" s="265">
        <f t="shared" si="135"/>
        <v>0</v>
      </c>
      <c r="KD36" s="265">
        <f t="shared" si="135"/>
        <v>0</v>
      </c>
      <c r="KE36" s="265">
        <f t="shared" si="135"/>
        <v>0</v>
      </c>
      <c r="KF36" s="265">
        <f t="shared" si="135"/>
        <v>0</v>
      </c>
      <c r="KG36" s="265">
        <f t="shared" si="135"/>
        <v>0</v>
      </c>
      <c r="KH36" s="265">
        <f t="shared" si="135"/>
        <v>0</v>
      </c>
      <c r="KI36" s="265">
        <f t="shared" si="135"/>
        <v>0</v>
      </c>
      <c r="KJ36" s="265">
        <f t="shared" si="135"/>
        <v>0</v>
      </c>
      <c r="KK36" s="292">
        <f t="shared" si="135"/>
        <v>0</v>
      </c>
      <c r="KL36" s="279">
        <f t="shared" si="107"/>
        <v>48</v>
      </c>
      <c r="KN36" s="262" t="str">
        <f t="shared" si="163"/>
        <v>Tues</v>
      </c>
      <c r="KO36" s="405" t="str">
        <f>IF(OR(F36=Dropdown_list!$AA$20,F36=Dropdown_list!$AA$21,ISBLANK(F36)), "", LEFT(F36,FIND(":",F36)-1)/RIGHT(F36,LEN(F36)-(FIND(":",F36))))</f>
        <v/>
      </c>
      <c r="KP36" s="406" t="str">
        <f>IF(OR(G36=Dropdown_list!$AA$20,G36=Dropdown_list!$AA$21,ISBLANK(G36)), "", LEFT(G36,FIND(":",G36)-1)/RIGHT(G36,LEN(G36)-(FIND(":",G36))))</f>
        <v/>
      </c>
      <c r="KQ36" s="406" t="str">
        <f>IF(OR(H36=Dropdown_list!$AA$20,H36=Dropdown_list!$AA$21,ISBLANK(H36)), "", LEFT(H36,FIND(":",H36)-1)/RIGHT(H36,LEN(H36)-(FIND(":",H36))))</f>
        <v/>
      </c>
      <c r="KR36" s="406" t="str">
        <f>IF(OR(I36=Dropdown_list!$AA$20,I36=Dropdown_list!$AA$21,ISBLANK(I36)), "", LEFT(I36,FIND(":",I36)-1)/RIGHT(I36,LEN(I36)-(FIND(":",I36))))</f>
        <v/>
      </c>
      <c r="KS36" s="406" t="str">
        <f>IF(OR(J36=Dropdown_list!$AA$20,J36=Dropdown_list!$AA$21,ISBLANK(J36)), "", LEFT(J36,FIND(":",J36)-1)/RIGHT(J36,LEN(J36)-(FIND(":",J36))))</f>
        <v/>
      </c>
      <c r="KT36" s="406" t="str">
        <f>IF(OR(K36=Dropdown_list!$AA$20,K36=Dropdown_list!$AA$21,ISBLANK(K36)), "", LEFT(K36,FIND(":",K36)-1)/RIGHT(K36,LEN(K36)-(FIND(":",K36))))</f>
        <v/>
      </c>
      <c r="KU36" s="406" t="str">
        <f>IF(OR(L36=Dropdown_list!$AA$20,L36=Dropdown_list!$AA$21,ISBLANK(L36)), "", LEFT(L36,FIND(":",L36)-1)/RIGHT(L36,LEN(L36)-(FIND(":",L36))))</f>
        <v/>
      </c>
      <c r="KV36" s="406" t="str">
        <f>IF(OR(M36=Dropdown_list!$AA$20,M36=Dropdown_list!$AA$21,ISBLANK(M36)), "", LEFT(M36,FIND(":",M36)-1)/RIGHT(M36,LEN(M36)-(FIND(":",M36))))</f>
        <v/>
      </c>
      <c r="KW36" s="406" t="str">
        <f>IF(OR(N36=Dropdown_list!$AA$20,N36=Dropdown_list!$AA$21,ISBLANK(N36)), "", LEFT(N36,FIND(":",N36)-1)/RIGHT(N36,LEN(N36)-(FIND(":",N36))))</f>
        <v/>
      </c>
      <c r="KX36" s="406" t="str">
        <f>IF(OR(O36=Dropdown_list!$AA$20,O36=Dropdown_list!$AA$21,ISBLANK(O36)), "", LEFT(O36,FIND(":",O36)-1)/RIGHT(O36,LEN(O36)-(FIND(":",O36))))</f>
        <v/>
      </c>
      <c r="KY36" s="406" t="str">
        <f>IF(OR(P36=Dropdown_list!$AA$20,P36=Dropdown_list!$AA$21,ISBLANK(P36)), "", LEFT(P36,FIND(":",P36)-1)/RIGHT(P36,LEN(P36)-(FIND(":",P36))))</f>
        <v/>
      </c>
      <c r="KZ36" s="406" t="str">
        <f>IF(OR(Q36=Dropdown_list!$AA$20,Q36=Dropdown_list!$AA$21,ISBLANK(Q36)), "", LEFT(Q36,FIND(":",Q36)-1)/RIGHT(Q36,LEN(Q36)-(FIND(":",Q36))))</f>
        <v/>
      </c>
      <c r="LA36" s="406" t="str">
        <f>IF(OR(R36=Dropdown_list!$AA$20,R36=Dropdown_list!$AA$21,ISBLANK(R36)), "", LEFT(R36,FIND(":",R36)-1)/RIGHT(R36,LEN(R36)-(FIND(":",R36))))</f>
        <v/>
      </c>
      <c r="LB36" s="406" t="str">
        <f>IF(OR(S36=Dropdown_list!$AA$20,S36=Dropdown_list!$AA$21,ISBLANK(S36)), "", LEFT(S36,FIND(":",S36)-1)/RIGHT(S36,LEN(S36)-(FIND(":",S36))))</f>
        <v/>
      </c>
      <c r="LC36" s="406" t="str">
        <f>IF(OR(T36=Dropdown_list!$AA$20,T36=Dropdown_list!$AA$21,ISBLANK(T36)), "", LEFT(T36,FIND(":",T36)-1)/RIGHT(T36,LEN(T36)-(FIND(":",T36))))</f>
        <v/>
      </c>
      <c r="LD36" s="406" t="str">
        <f>IF(OR(U36=Dropdown_list!$AA$20,U36=Dropdown_list!$AA$21,ISBLANK(U36)), "", LEFT(U36,FIND(":",U36)-1)/RIGHT(U36,LEN(U36)-(FIND(":",U36))))</f>
        <v/>
      </c>
      <c r="LE36" s="406" t="str">
        <f>IF(OR(V36=Dropdown_list!$AA$20,V36=Dropdown_list!$AA$21,ISBLANK(V36)), "", LEFT(V36,FIND(":",V36)-1)/RIGHT(V36,LEN(V36)-(FIND(":",V36))))</f>
        <v/>
      </c>
      <c r="LF36" s="406" t="str">
        <f>IF(OR(W36=Dropdown_list!$AA$20,W36=Dropdown_list!$AA$21,ISBLANK(W36)), "", LEFT(W36,FIND(":",W36)-1)/RIGHT(W36,LEN(W36)-(FIND(":",W36))))</f>
        <v/>
      </c>
      <c r="LG36" s="406" t="str">
        <f>IF(OR(X36=Dropdown_list!$AA$20,X36=Dropdown_list!$AA$21,ISBLANK(X36)), "", LEFT(X36,FIND(":",X36)-1)/RIGHT(X36,LEN(X36)-(FIND(":",X36))))</f>
        <v/>
      </c>
      <c r="LH36" s="406" t="str">
        <f>IF(OR(Y36=Dropdown_list!$AA$20,Y36=Dropdown_list!$AA$21,ISBLANK(Y36)), "", LEFT(Y36,FIND(":",Y36)-1)/RIGHT(Y36,LEN(Y36)-(FIND(":",Y36))))</f>
        <v/>
      </c>
      <c r="LI36" s="406" t="str">
        <f>IF(OR(Z36=Dropdown_list!$AA$20,Z36=Dropdown_list!$AA$21,ISBLANK(Z36)), "", LEFT(Z36,FIND(":",Z36)-1)/RIGHT(Z36,LEN(Z36)-(FIND(":",Z36))))</f>
        <v/>
      </c>
      <c r="LJ36" s="406" t="str">
        <f>IF(OR(AA36=Dropdown_list!$AA$20,AA36=Dropdown_list!$AA$21,ISBLANK(AA36)), "", LEFT(AA36,FIND(":",AA36)-1)/RIGHT(AA36,LEN(AA36)-(FIND(":",AA36))))</f>
        <v/>
      </c>
      <c r="LK36" s="406" t="str">
        <f>IF(OR(AB36=Dropdown_list!$AA$20,AB36=Dropdown_list!$AA$21,ISBLANK(AB36)), "", LEFT(AB36,FIND(":",AB36)-1)/RIGHT(AB36,LEN(AB36)-(FIND(":",AB36))))</f>
        <v/>
      </c>
      <c r="LL36" s="406" t="str">
        <f>IF(OR(AC36=Dropdown_list!$AA$20,AC36=Dropdown_list!$AA$21,ISBLANK(AC36)), "", LEFT(AC36,FIND(":",AC36)-1)/RIGHT(AC36,LEN(AC36)-(FIND(":",AC36))))</f>
        <v/>
      </c>
      <c r="LM36" s="406" t="str">
        <f>IF(OR(AD36=Dropdown_list!$AA$20,AD36=Dropdown_list!$AA$21,ISBLANK(AD36)), "", LEFT(AD36,FIND(":",AD36)-1)/RIGHT(AD36,LEN(AD36)-(FIND(":",AD36))))</f>
        <v/>
      </c>
      <c r="LN36" s="406" t="str">
        <f>IF(OR(AE36=Dropdown_list!$AA$20,AE36=Dropdown_list!$AA$21,ISBLANK(AE36)), "", LEFT(AE36,FIND(":",AE36)-1)/RIGHT(AE36,LEN(AE36)-(FIND(":",AE36))))</f>
        <v/>
      </c>
      <c r="LO36" s="406" t="str">
        <f>IF(OR(AF36=Dropdown_list!$AA$20,AF36=Dropdown_list!$AA$21,ISBLANK(AF36)), "", LEFT(AF36,FIND(":",AF36)-1)/RIGHT(AF36,LEN(AF36)-(FIND(":",AF36))))</f>
        <v/>
      </c>
      <c r="LP36" s="406" t="str">
        <f>IF(OR(AG36=Dropdown_list!$AA$20,AG36=Dropdown_list!$AA$21,ISBLANK(AG36)), "", LEFT(AG36,FIND(":",AG36)-1)/RIGHT(AG36,LEN(AG36)-(FIND(":",AG36))))</f>
        <v/>
      </c>
      <c r="LQ36" s="406" t="str">
        <f>IF(OR(AH36=Dropdown_list!$AA$20,AH36=Dropdown_list!$AA$21,ISBLANK(AH36)), "", LEFT(AH36,FIND(":",AH36)-1)/RIGHT(AH36,LEN(AH36)-(FIND(":",AH36))))</f>
        <v/>
      </c>
      <c r="LR36" s="406" t="str">
        <f>IF(OR(AI36=Dropdown_list!$AA$20,AI36=Dropdown_list!$AA$21,ISBLANK(AI36)), "", LEFT(AI36,FIND(":",AI36)-1)/RIGHT(AI36,LEN(AI36)-(FIND(":",AI36))))</f>
        <v/>
      </c>
      <c r="LS36" s="406" t="str">
        <f>IF(OR(AJ36=Dropdown_list!$AA$20,AJ36=Dropdown_list!$AA$21,ISBLANK(AJ36)), "", LEFT(AJ36,FIND(":",AJ36)-1)/RIGHT(AJ36,LEN(AJ36)-(FIND(":",AJ36))))</f>
        <v/>
      </c>
      <c r="LT36" s="406" t="str">
        <f>IF(OR(AK36=Dropdown_list!$AA$20,AK36=Dropdown_list!$AA$21,ISBLANK(AK36)), "", LEFT(AK36,FIND(":",AK36)-1)/RIGHT(AK36,LEN(AK36)-(FIND(":",AK36))))</f>
        <v/>
      </c>
      <c r="LU36" s="406" t="str">
        <f>IF(OR(AL36=Dropdown_list!$AA$20,AL36=Dropdown_list!$AA$21,ISBLANK(AL36)), "", LEFT(AL36,FIND(":",AL36)-1)/RIGHT(AL36,LEN(AL36)-(FIND(":",AL36))))</f>
        <v/>
      </c>
      <c r="LV36" s="406" t="str">
        <f>IF(OR(AM36=Dropdown_list!$AA$20,AM36=Dropdown_list!$AA$21,ISBLANK(AM36)), "", LEFT(AM36,FIND(":",AM36)-1)/RIGHT(AM36,LEN(AM36)-(FIND(":",AM36))))</f>
        <v/>
      </c>
      <c r="LW36" s="406" t="str">
        <f>IF(OR(AN36=Dropdown_list!$AA$20,AN36=Dropdown_list!$AA$21,ISBLANK(AN36)), "", LEFT(AN36,FIND(":",AN36)-1)/RIGHT(AN36,LEN(AN36)-(FIND(":",AN36))))</f>
        <v/>
      </c>
      <c r="LX36" s="406" t="str">
        <f>IF(OR(AO36=Dropdown_list!$AA$20,AO36=Dropdown_list!$AA$21,ISBLANK(AO36)), "", LEFT(AO36,FIND(":",AO36)-1)/RIGHT(AO36,LEN(AO36)-(FIND(":",AO36))))</f>
        <v/>
      </c>
      <c r="LY36" s="406" t="str">
        <f>IF(OR(AP36=Dropdown_list!$AA$20,AP36=Dropdown_list!$AA$21,ISBLANK(AP36)), "", LEFT(AP36,FIND(":",AP36)-1)/RIGHT(AP36,LEN(AP36)-(FIND(":",AP36))))</f>
        <v/>
      </c>
      <c r="LZ36" s="406" t="str">
        <f>IF(OR(AQ36=Dropdown_list!$AA$20,AQ36=Dropdown_list!$AA$21,ISBLANK(AQ36)), "", LEFT(AQ36,FIND(":",AQ36)-1)/RIGHT(AQ36,LEN(AQ36)-(FIND(":",AQ36))))</f>
        <v/>
      </c>
      <c r="MA36" s="406" t="str">
        <f>IF(OR(AR36=Dropdown_list!$AA$20,AR36=Dropdown_list!$AA$21,ISBLANK(AR36)), "", LEFT(AR36,FIND(":",AR36)-1)/RIGHT(AR36,LEN(AR36)-(FIND(":",AR36))))</f>
        <v/>
      </c>
      <c r="MB36" s="406" t="str">
        <f>IF(OR(AS36=Dropdown_list!$AA$20,AS36=Dropdown_list!$AA$21,ISBLANK(AS36)), "", LEFT(AS36,FIND(":",AS36)-1)/RIGHT(AS36,LEN(AS36)-(FIND(":",AS36))))</f>
        <v/>
      </c>
      <c r="MC36" s="406" t="str">
        <f>IF(OR(AT36=Dropdown_list!$AA$20,AT36=Dropdown_list!$AA$21,ISBLANK(AT36)), "", LEFT(AT36,FIND(":",AT36)-1)/RIGHT(AT36,LEN(AT36)-(FIND(":",AT36))))</f>
        <v/>
      </c>
      <c r="MD36" s="406" t="str">
        <f>IF(OR(AU36=Dropdown_list!$AA$20,AU36=Dropdown_list!$AA$21,ISBLANK(AU36)), "", LEFT(AU36,FIND(":",AU36)-1)/RIGHT(AU36,LEN(AU36)-(FIND(":",AU36))))</f>
        <v/>
      </c>
      <c r="ME36" s="406" t="str">
        <f>IF(OR(AV36=Dropdown_list!$AA$20,AV36=Dropdown_list!$AA$21,ISBLANK(AV36)), "", LEFT(AV36,FIND(":",AV36)-1)/RIGHT(AV36,LEN(AV36)-(FIND(":",AV36))))</f>
        <v/>
      </c>
      <c r="MF36" s="406" t="str">
        <f>IF(OR(AW36=Dropdown_list!$AA$20,AW36=Dropdown_list!$AA$21,ISBLANK(AW36)), "", LEFT(AW36,FIND(":",AW36)-1)/RIGHT(AW36,LEN(AW36)-(FIND(":",AW36))))</f>
        <v/>
      </c>
      <c r="MG36" s="406" t="str">
        <f>IF(OR(AX36=Dropdown_list!$AA$20,AX36=Dropdown_list!$AA$21,ISBLANK(AX36)), "", LEFT(AX36,FIND(":",AX36)-1)/RIGHT(AX36,LEN(AX36)-(FIND(":",AX36))))</f>
        <v/>
      </c>
      <c r="MH36" s="406" t="str">
        <f>IF(OR(AY36=Dropdown_list!$AA$20,AY36=Dropdown_list!$AA$21,ISBLANK(AY36)), "", LEFT(AY36,FIND(":",AY36)-1)/RIGHT(AY36,LEN(AY36)-(FIND(":",AY36))))</f>
        <v/>
      </c>
      <c r="MI36" s="406" t="str">
        <f>IF(OR(AZ36=Dropdown_list!$AA$20,AZ36=Dropdown_list!$AA$21,ISBLANK(AZ36)), "", LEFT(AZ36,FIND(":",AZ36)-1)/RIGHT(AZ36,LEN(AZ36)-(FIND(":",AZ36))))</f>
        <v/>
      </c>
      <c r="MJ36" s="407" t="str">
        <f>IF(OR(BA36=Dropdown_list!$AA$20,BA36=Dropdown_list!$AA$21,ISBLANK(BA36)), "", LEFT(BA36,FIND(":",BA36)-1)/RIGHT(BA36,LEN(BA36)-(FIND(":",BA36))))</f>
        <v/>
      </c>
      <c r="ML36" s="414" t="str">
        <f t="shared" si="136"/>
        <v/>
      </c>
      <c r="MM36" s="265" t="str">
        <f t="shared" si="136"/>
        <v/>
      </c>
      <c r="MN36" s="265" t="str">
        <f t="shared" si="136"/>
        <v/>
      </c>
      <c r="MO36" s="265" t="str">
        <f t="shared" si="136"/>
        <v/>
      </c>
      <c r="MP36" s="265" t="str">
        <f t="shared" si="136"/>
        <v/>
      </c>
      <c r="MQ36" s="265" t="str">
        <f t="shared" si="136"/>
        <v/>
      </c>
      <c r="MR36" s="265" t="str">
        <f t="shared" si="136"/>
        <v/>
      </c>
      <c r="MS36" s="265" t="str">
        <f t="shared" si="136"/>
        <v/>
      </c>
      <c r="MT36" s="265" t="str">
        <f t="shared" si="136"/>
        <v/>
      </c>
      <c r="MU36" s="265" t="str">
        <f t="shared" si="136"/>
        <v/>
      </c>
      <c r="MV36" s="265" t="str">
        <f t="shared" si="136"/>
        <v/>
      </c>
      <c r="MW36" s="265" t="str">
        <f t="shared" si="136"/>
        <v/>
      </c>
      <c r="MX36" s="265" t="str">
        <f t="shared" si="136"/>
        <v/>
      </c>
      <c r="MY36" s="265" t="str">
        <f t="shared" si="136"/>
        <v/>
      </c>
      <c r="MZ36" s="265" t="str">
        <f t="shared" si="136"/>
        <v/>
      </c>
      <c r="NA36" s="265" t="str">
        <f t="shared" si="136"/>
        <v/>
      </c>
      <c r="NB36" s="265" t="str">
        <f t="shared" si="137"/>
        <v/>
      </c>
      <c r="NC36" s="265" t="str">
        <f t="shared" si="137"/>
        <v/>
      </c>
      <c r="ND36" s="265" t="str">
        <f t="shared" si="137"/>
        <v/>
      </c>
      <c r="NE36" s="265" t="str">
        <f t="shared" si="137"/>
        <v/>
      </c>
      <c r="NF36" s="265" t="str">
        <f t="shared" si="137"/>
        <v/>
      </c>
      <c r="NG36" s="265" t="str">
        <f t="shared" si="110"/>
        <v/>
      </c>
      <c r="NH36" s="265" t="str">
        <f t="shared" si="110"/>
        <v/>
      </c>
      <c r="NI36" s="265" t="str">
        <f t="shared" si="110"/>
        <v/>
      </c>
      <c r="NJ36" s="265" t="str">
        <f t="shared" si="110"/>
        <v/>
      </c>
      <c r="NK36" s="265" t="str">
        <f t="shared" si="110"/>
        <v/>
      </c>
      <c r="NL36" s="265" t="str">
        <f t="shared" si="110"/>
        <v/>
      </c>
      <c r="NM36" s="265" t="str">
        <f t="shared" si="110"/>
        <v/>
      </c>
      <c r="NN36" s="265" t="str">
        <f t="shared" si="110"/>
        <v/>
      </c>
      <c r="NO36" s="265" t="str">
        <f t="shared" si="110"/>
        <v/>
      </c>
      <c r="NP36" s="265" t="str">
        <f t="shared" si="110"/>
        <v/>
      </c>
      <c r="NQ36" s="265" t="str">
        <f t="shared" si="110"/>
        <v/>
      </c>
      <c r="NR36" s="265" t="str">
        <f t="shared" si="110"/>
        <v/>
      </c>
      <c r="NS36" s="265" t="str">
        <f t="shared" si="110"/>
        <v/>
      </c>
      <c r="NT36" s="265" t="str">
        <f t="shared" si="110"/>
        <v/>
      </c>
      <c r="NU36" s="265" t="str">
        <f t="shared" si="110"/>
        <v/>
      </c>
      <c r="NV36" s="265" t="str">
        <f t="shared" si="110"/>
        <v/>
      </c>
      <c r="NW36" s="265" t="str">
        <f t="shared" si="164"/>
        <v/>
      </c>
      <c r="NX36" s="265" t="str">
        <f t="shared" si="164"/>
        <v/>
      </c>
      <c r="NY36" s="265" t="str">
        <f t="shared" si="164"/>
        <v/>
      </c>
      <c r="NZ36" s="265" t="str">
        <f t="shared" si="164"/>
        <v/>
      </c>
      <c r="OA36" s="265" t="str">
        <f t="shared" si="164"/>
        <v/>
      </c>
      <c r="OB36" s="265" t="str">
        <f t="shared" si="164"/>
        <v/>
      </c>
      <c r="OC36" s="265" t="str">
        <f t="shared" si="164"/>
        <v/>
      </c>
      <c r="OD36" s="265" t="str">
        <f t="shared" si="164"/>
        <v/>
      </c>
      <c r="OE36" s="265" t="str">
        <f t="shared" si="164"/>
        <v/>
      </c>
      <c r="OF36" s="265" t="str">
        <f t="shared" si="164"/>
        <v/>
      </c>
      <c r="OG36" s="415" t="str">
        <f t="shared" si="164"/>
        <v/>
      </c>
    </row>
    <row r="37" spans="2:397" ht="15" customHeight="1">
      <c r="B37" s="66"/>
      <c r="D37" s="786"/>
      <c r="E37" s="224">
        <f t="shared" si="113"/>
        <v>0</v>
      </c>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4"/>
      <c r="BC37" s="668"/>
      <c r="BD37" s="61"/>
      <c r="BE37" s="61"/>
      <c r="BF37" s="88"/>
      <c r="BG37" s="232"/>
      <c r="BH37" s="61"/>
      <c r="BI37" s="61"/>
      <c r="BJ37" s="4"/>
      <c r="BL37" s="84" t="str">
        <f t="shared" si="8"/>
        <v/>
      </c>
      <c r="BM37" s="260">
        <f t="shared" si="9"/>
        <v>0</v>
      </c>
      <c r="BN37" s="525">
        <f t="shared" si="114"/>
        <v>0</v>
      </c>
      <c r="BO37" s="526" t="str">
        <f t="shared" si="139"/>
        <v/>
      </c>
      <c r="BP37" s="525">
        <f t="shared" si="115"/>
        <v>0</v>
      </c>
      <c r="BQ37" s="527">
        <f t="shared" si="12"/>
        <v>0</v>
      </c>
      <c r="BR37" s="527">
        <f t="shared" si="13"/>
        <v>0</v>
      </c>
      <c r="BS37" s="528">
        <f t="shared" si="140"/>
        <v>0</v>
      </c>
      <c r="BT37" s="263" t="str">
        <f t="shared" si="14"/>
        <v/>
      </c>
      <c r="BU37" s="263" t="str">
        <f>IF(BQ37=1, IF(ISBLANK(#REF!),message_complete,""),"")</f>
        <v/>
      </c>
      <c r="BV37" s="263" t="str">
        <f t="shared" si="15"/>
        <v/>
      </c>
      <c r="BW37" s="263" t="str">
        <f t="shared" si="16"/>
        <v/>
      </c>
      <c r="BX37" s="261"/>
      <c r="BY37" s="328" t="str">
        <f t="shared" si="116"/>
        <v/>
      </c>
      <c r="BZ37" s="269" t="str">
        <f t="shared" si="18"/>
        <v/>
      </c>
      <c r="CA37" s="269" t="str">
        <f t="shared" si="19"/>
        <v/>
      </c>
      <c r="CB37" s="269" t="str">
        <f t="shared" si="20"/>
        <v/>
      </c>
      <c r="CC37" s="269" t="str">
        <f t="shared" si="21"/>
        <v/>
      </c>
      <c r="CD37" s="269" t="str">
        <f t="shared" si="117"/>
        <v/>
      </c>
      <c r="CE37" s="269" t="str">
        <f t="shared" si="23"/>
        <v/>
      </c>
      <c r="CF37" s="269" t="str">
        <f t="shared" si="118"/>
        <v/>
      </c>
      <c r="CG37" s="269" t="str">
        <f t="shared" si="119"/>
        <v/>
      </c>
      <c r="CH37" s="269" t="str">
        <f t="shared" si="120"/>
        <v/>
      </c>
      <c r="CI37" s="269" t="str">
        <f t="shared" si="121"/>
        <v/>
      </c>
      <c r="CJ37" s="329" t="str">
        <f t="shared" si="122"/>
        <v/>
      </c>
      <c r="CL37" s="423" t="str">
        <f t="shared" si="77"/>
        <v/>
      </c>
      <c r="CM37" s="419" t="str">
        <f t="shared" si="78"/>
        <v/>
      </c>
      <c r="CN37" s="419" t="str">
        <f t="shared" si="79"/>
        <v/>
      </c>
      <c r="CO37" s="419" t="str">
        <f t="shared" si="80"/>
        <v/>
      </c>
      <c r="CP37" s="419" t="str">
        <f t="shared" si="81"/>
        <v/>
      </c>
      <c r="CQ37" s="424" t="str">
        <f t="shared" si="82"/>
        <v/>
      </c>
      <c r="CR37" s="121" t="str">
        <f t="shared" si="29"/>
        <v/>
      </c>
      <c r="CS37" s="283" t="str">
        <f t="shared" si="30"/>
        <v/>
      </c>
      <c r="CT37" s="264" t="str">
        <f t="shared" si="31"/>
        <v/>
      </c>
      <c r="CU37" s="264" t="str">
        <f t="shared" si="32"/>
        <v/>
      </c>
      <c r="CV37" s="264" t="str">
        <f t="shared" si="33"/>
        <v/>
      </c>
      <c r="CW37" s="264" t="str">
        <f t="shared" si="34"/>
        <v/>
      </c>
      <c r="CX37" s="284" t="str">
        <f t="shared" si="35"/>
        <v/>
      </c>
      <c r="CY37" s="263">
        <f t="shared" si="83"/>
        <v>0</v>
      </c>
      <c r="CZ37" s="263"/>
      <c r="DA37" s="291">
        <f t="shared" si="123"/>
        <v>0</v>
      </c>
      <c r="DB37" s="265">
        <f t="shared" si="123"/>
        <v>0</v>
      </c>
      <c r="DC37" s="265">
        <f t="shared" si="123"/>
        <v>0</v>
      </c>
      <c r="DD37" s="265">
        <f t="shared" si="123"/>
        <v>0</v>
      </c>
      <c r="DE37" s="265">
        <f t="shared" si="123"/>
        <v>0</v>
      </c>
      <c r="DF37" s="265">
        <f t="shared" si="123"/>
        <v>0</v>
      </c>
      <c r="DG37" s="265">
        <f t="shared" si="123"/>
        <v>0</v>
      </c>
      <c r="DH37" s="265">
        <f t="shared" si="123"/>
        <v>0</v>
      </c>
      <c r="DI37" s="265">
        <f t="shared" si="123"/>
        <v>0</v>
      </c>
      <c r="DJ37" s="265">
        <f t="shared" si="123"/>
        <v>0</v>
      </c>
      <c r="DK37" s="265">
        <f t="shared" si="124"/>
        <v>0</v>
      </c>
      <c r="DL37" s="265">
        <f t="shared" si="124"/>
        <v>0</v>
      </c>
      <c r="DM37" s="265">
        <f t="shared" si="124"/>
        <v>0</v>
      </c>
      <c r="DN37" s="265">
        <f t="shared" si="124"/>
        <v>0</v>
      </c>
      <c r="DO37" s="265">
        <f t="shared" si="124"/>
        <v>0</v>
      </c>
      <c r="DP37" s="265">
        <f t="shared" si="124"/>
        <v>0</v>
      </c>
      <c r="DQ37" s="265">
        <f t="shared" si="124"/>
        <v>0</v>
      </c>
      <c r="DR37" s="265">
        <f t="shared" si="124"/>
        <v>0</v>
      </c>
      <c r="DS37" s="265">
        <f t="shared" si="124"/>
        <v>0</v>
      </c>
      <c r="DT37" s="265">
        <f t="shared" si="124"/>
        <v>0</v>
      </c>
      <c r="DU37" s="292">
        <f t="shared" si="124"/>
        <v>0</v>
      </c>
      <c r="DV37" s="291">
        <f t="shared" si="125"/>
        <v>0</v>
      </c>
      <c r="DW37" s="265">
        <f t="shared" si="125"/>
        <v>0</v>
      </c>
      <c r="DX37" s="265">
        <f t="shared" si="125"/>
        <v>0</v>
      </c>
      <c r="DY37" s="265">
        <f t="shared" si="125"/>
        <v>0</v>
      </c>
      <c r="DZ37" s="265">
        <f t="shared" si="125"/>
        <v>0</v>
      </c>
      <c r="EA37" s="265">
        <f t="shared" si="125"/>
        <v>0</v>
      </c>
      <c r="EB37" s="265">
        <f t="shared" si="125"/>
        <v>0</v>
      </c>
      <c r="EC37" s="265">
        <f t="shared" si="125"/>
        <v>0</v>
      </c>
      <c r="ED37" s="265">
        <f t="shared" si="125"/>
        <v>0</v>
      </c>
      <c r="EE37" s="265">
        <f t="shared" si="125"/>
        <v>0</v>
      </c>
      <c r="EF37" s="265">
        <f t="shared" si="126"/>
        <v>0</v>
      </c>
      <c r="EG37" s="265">
        <f t="shared" si="126"/>
        <v>0</v>
      </c>
      <c r="EH37" s="265">
        <f t="shared" si="126"/>
        <v>0</v>
      </c>
      <c r="EI37" s="265">
        <f t="shared" si="126"/>
        <v>0</v>
      </c>
      <c r="EJ37" s="265">
        <f t="shared" si="126"/>
        <v>0</v>
      </c>
      <c r="EK37" s="265">
        <f t="shared" si="126"/>
        <v>0</v>
      </c>
      <c r="EL37" s="265">
        <f t="shared" si="126"/>
        <v>0</v>
      </c>
      <c r="EM37" s="265">
        <f t="shared" si="126"/>
        <v>0</v>
      </c>
      <c r="EN37" s="265">
        <f t="shared" si="126"/>
        <v>0</v>
      </c>
      <c r="EO37" s="265">
        <f t="shared" si="126"/>
        <v>0</v>
      </c>
      <c r="EP37" s="292">
        <f t="shared" si="126"/>
        <v>0</v>
      </c>
      <c r="EQ37" s="414">
        <f t="shared" si="127"/>
        <v>0</v>
      </c>
      <c r="ER37" s="265">
        <f t="shared" si="127"/>
        <v>0</v>
      </c>
      <c r="ES37" s="265">
        <f t="shared" si="127"/>
        <v>0</v>
      </c>
      <c r="ET37" s="265">
        <f t="shared" si="127"/>
        <v>0</v>
      </c>
      <c r="EU37" s="265">
        <f t="shared" si="127"/>
        <v>0</v>
      </c>
      <c r="EV37" s="265">
        <f t="shared" si="127"/>
        <v>0</v>
      </c>
      <c r="EW37" s="265">
        <f t="shared" si="127"/>
        <v>0</v>
      </c>
      <c r="EX37" s="265">
        <f t="shared" si="127"/>
        <v>0</v>
      </c>
      <c r="EY37" s="265">
        <f t="shared" si="127"/>
        <v>0</v>
      </c>
      <c r="EZ37" s="265">
        <f t="shared" si="127"/>
        <v>0</v>
      </c>
      <c r="FA37" s="265">
        <f t="shared" si="128"/>
        <v>0</v>
      </c>
      <c r="FB37" s="265">
        <f t="shared" si="128"/>
        <v>0</v>
      </c>
      <c r="FC37" s="265">
        <f t="shared" si="128"/>
        <v>0</v>
      </c>
      <c r="FD37" s="265">
        <f t="shared" si="128"/>
        <v>0</v>
      </c>
      <c r="FE37" s="265">
        <f t="shared" si="128"/>
        <v>0</v>
      </c>
      <c r="FF37" s="265">
        <f t="shared" si="128"/>
        <v>0</v>
      </c>
      <c r="FG37" s="265">
        <f t="shared" si="128"/>
        <v>0</v>
      </c>
      <c r="FH37" s="265">
        <f t="shared" si="128"/>
        <v>0</v>
      </c>
      <c r="FI37" s="265">
        <f t="shared" si="128"/>
        <v>0</v>
      </c>
      <c r="FJ37" s="265">
        <f t="shared" si="128"/>
        <v>0</v>
      </c>
      <c r="FK37" s="415">
        <f t="shared" si="128"/>
        <v>0</v>
      </c>
      <c r="FL37" s="291">
        <f t="shared" si="129"/>
        <v>0</v>
      </c>
      <c r="FM37" s="265">
        <f t="shared" si="129"/>
        <v>0</v>
      </c>
      <c r="FN37" s="265">
        <f t="shared" si="129"/>
        <v>0</v>
      </c>
      <c r="FO37" s="265">
        <f t="shared" si="129"/>
        <v>0</v>
      </c>
      <c r="FP37" s="265">
        <f t="shared" si="129"/>
        <v>0</v>
      </c>
      <c r="FQ37" s="265">
        <f t="shared" si="129"/>
        <v>0</v>
      </c>
      <c r="FR37" s="265">
        <f t="shared" si="129"/>
        <v>0</v>
      </c>
      <c r="FS37" s="265">
        <f t="shared" si="129"/>
        <v>0</v>
      </c>
      <c r="FT37" s="265">
        <f t="shared" si="129"/>
        <v>0</v>
      </c>
      <c r="FU37" s="265">
        <f t="shared" si="129"/>
        <v>0</v>
      </c>
      <c r="FV37" s="265">
        <f t="shared" si="130"/>
        <v>0</v>
      </c>
      <c r="FW37" s="265">
        <f t="shared" si="130"/>
        <v>0</v>
      </c>
      <c r="FX37" s="265">
        <f t="shared" si="130"/>
        <v>0</v>
      </c>
      <c r="FY37" s="265">
        <f t="shared" si="130"/>
        <v>0</v>
      </c>
      <c r="FZ37" s="265">
        <f t="shared" si="130"/>
        <v>0</v>
      </c>
      <c r="GA37" s="265">
        <f t="shared" si="130"/>
        <v>0</v>
      </c>
      <c r="GB37" s="265">
        <f t="shared" si="130"/>
        <v>0</v>
      </c>
      <c r="GC37" s="265">
        <f t="shared" si="130"/>
        <v>0</v>
      </c>
      <c r="GD37" s="265">
        <f t="shared" si="130"/>
        <v>0</v>
      </c>
      <c r="GE37" s="265">
        <f t="shared" si="130"/>
        <v>0</v>
      </c>
      <c r="GF37" s="292">
        <f t="shared" si="130"/>
        <v>0</v>
      </c>
      <c r="GG37" s="345">
        <f t="shared" si="141"/>
        <v>0</v>
      </c>
      <c r="GH37" s="346">
        <f t="shared" si="131"/>
        <v>0</v>
      </c>
      <c r="GI37" s="346">
        <f t="shared" si="131"/>
        <v>0</v>
      </c>
      <c r="GJ37" s="346">
        <f t="shared" si="131"/>
        <v>0</v>
      </c>
      <c r="GK37" s="346">
        <f t="shared" si="131"/>
        <v>0</v>
      </c>
      <c r="GL37" s="346">
        <f t="shared" si="131"/>
        <v>0</v>
      </c>
      <c r="GM37" s="346">
        <f t="shared" si="131"/>
        <v>0</v>
      </c>
      <c r="GN37" s="346">
        <f t="shared" si="131"/>
        <v>0</v>
      </c>
      <c r="GO37" s="346">
        <f t="shared" si="131"/>
        <v>0</v>
      </c>
      <c r="GP37" s="346">
        <f t="shared" si="131"/>
        <v>0</v>
      </c>
      <c r="GQ37" s="346">
        <f t="shared" si="131"/>
        <v>0</v>
      </c>
      <c r="GR37" s="346">
        <f t="shared" si="131"/>
        <v>0</v>
      </c>
      <c r="GS37" s="346">
        <f t="shared" si="131"/>
        <v>0</v>
      </c>
      <c r="GT37" s="346">
        <f t="shared" si="131"/>
        <v>0</v>
      </c>
      <c r="GU37" s="346">
        <f t="shared" si="131"/>
        <v>0</v>
      </c>
      <c r="GV37" s="346">
        <f t="shared" si="131"/>
        <v>0</v>
      </c>
      <c r="GW37" s="346">
        <f t="shared" si="131"/>
        <v>0</v>
      </c>
      <c r="GX37" s="346">
        <f t="shared" si="131"/>
        <v>0</v>
      </c>
      <c r="GY37" s="346">
        <f t="shared" si="131"/>
        <v>0</v>
      </c>
      <c r="GZ37" s="346">
        <f t="shared" si="131"/>
        <v>0</v>
      </c>
      <c r="HA37" s="347">
        <f t="shared" si="131"/>
        <v>0</v>
      </c>
      <c r="HB37" s="336">
        <f t="shared" si="142"/>
        <v>0</v>
      </c>
      <c r="HC37" s="337">
        <f t="shared" si="143"/>
        <v>0</v>
      </c>
      <c r="HD37" s="337">
        <f t="shared" si="144"/>
        <v>0</v>
      </c>
      <c r="HE37" s="337">
        <f t="shared" si="145"/>
        <v>0</v>
      </c>
      <c r="HF37" s="337">
        <f t="shared" si="146"/>
        <v>0</v>
      </c>
      <c r="HG37" s="337">
        <f t="shared" si="147"/>
        <v>0</v>
      </c>
      <c r="HH37" s="337">
        <f t="shared" si="148"/>
        <v>0</v>
      </c>
      <c r="HI37" s="337">
        <f t="shared" si="149"/>
        <v>0</v>
      </c>
      <c r="HJ37" s="337">
        <f t="shared" si="150"/>
        <v>0</v>
      </c>
      <c r="HK37" s="337">
        <f t="shared" si="151"/>
        <v>0</v>
      </c>
      <c r="HL37" s="337">
        <f t="shared" si="152"/>
        <v>0</v>
      </c>
      <c r="HM37" s="337">
        <f t="shared" si="153"/>
        <v>0</v>
      </c>
      <c r="HN37" s="337">
        <f t="shared" si="154"/>
        <v>0</v>
      </c>
      <c r="HO37" s="337">
        <f t="shared" si="155"/>
        <v>0</v>
      </c>
      <c r="HP37" s="337">
        <f t="shared" si="156"/>
        <v>0</v>
      </c>
      <c r="HQ37" s="337">
        <f t="shared" si="157"/>
        <v>0</v>
      </c>
      <c r="HR37" s="337">
        <f t="shared" si="158"/>
        <v>0</v>
      </c>
      <c r="HS37" s="337">
        <f t="shared" si="159"/>
        <v>0</v>
      </c>
      <c r="HT37" s="337">
        <f t="shared" si="160"/>
        <v>0</v>
      </c>
      <c r="HU37" s="337">
        <f t="shared" si="161"/>
        <v>0</v>
      </c>
      <c r="HV37" s="338">
        <f t="shared" si="162"/>
        <v>0</v>
      </c>
      <c r="HW37" s="297" t="str">
        <f t="shared" si="47"/>
        <v/>
      </c>
      <c r="HX37" s="264" t="str">
        <f t="shared" si="48"/>
        <v/>
      </c>
      <c r="HY37" s="264" t="str">
        <f t="shared" si="49"/>
        <v/>
      </c>
      <c r="HZ37" s="264" t="str">
        <f t="shared" si="50"/>
        <v/>
      </c>
      <c r="IA37" s="264" t="str">
        <f t="shared" si="51"/>
        <v/>
      </c>
      <c r="IB37" s="264" t="str">
        <f t="shared" si="52"/>
        <v/>
      </c>
      <c r="IC37" s="264" t="str">
        <f t="shared" si="53"/>
        <v/>
      </c>
      <c r="ID37" s="264" t="str">
        <f t="shared" si="54"/>
        <v/>
      </c>
      <c r="IE37" s="264" t="str">
        <f t="shared" si="55"/>
        <v/>
      </c>
      <c r="IF37" s="264" t="str">
        <f t="shared" si="56"/>
        <v/>
      </c>
      <c r="IG37" s="264" t="str">
        <f t="shared" si="57"/>
        <v/>
      </c>
      <c r="IH37" s="264" t="str">
        <f t="shared" si="58"/>
        <v/>
      </c>
      <c r="II37" s="264" t="str">
        <f t="shared" si="59"/>
        <v/>
      </c>
      <c r="IJ37" s="264" t="str">
        <f t="shared" si="60"/>
        <v/>
      </c>
      <c r="IK37" s="264" t="str">
        <f t="shared" si="61"/>
        <v/>
      </c>
      <c r="IL37" s="264" t="str">
        <f t="shared" si="62"/>
        <v/>
      </c>
      <c r="IM37" s="264" t="str">
        <f t="shared" si="63"/>
        <v/>
      </c>
      <c r="IN37" s="264" t="str">
        <f t="shared" si="64"/>
        <v/>
      </c>
      <c r="IO37" s="264" t="str">
        <f t="shared" si="65"/>
        <v/>
      </c>
      <c r="IP37" s="264" t="str">
        <f t="shared" si="66"/>
        <v/>
      </c>
      <c r="IQ37" s="284" t="str">
        <f t="shared" si="67"/>
        <v/>
      </c>
      <c r="IR37" s="265">
        <f t="shared" si="105"/>
        <v>0</v>
      </c>
      <c r="IS37" s="266">
        <f t="shared" si="68"/>
        <v>48</v>
      </c>
      <c r="IT37" s="266">
        <f t="shared" si="106"/>
        <v>0</v>
      </c>
      <c r="IU37" s="266">
        <f t="shared" si="69"/>
        <v>0</v>
      </c>
      <c r="IV37" s="302">
        <f t="shared" si="132"/>
        <v>0</v>
      </c>
      <c r="IW37" s="266">
        <f t="shared" si="132"/>
        <v>0</v>
      </c>
      <c r="IX37" s="266">
        <f t="shared" si="132"/>
        <v>0</v>
      </c>
      <c r="IY37" s="266">
        <f t="shared" si="132"/>
        <v>0</v>
      </c>
      <c r="IZ37" s="266">
        <f t="shared" si="132"/>
        <v>0</v>
      </c>
      <c r="JA37" s="266">
        <f t="shared" si="132"/>
        <v>0</v>
      </c>
      <c r="JB37" s="266">
        <f t="shared" si="132"/>
        <v>0</v>
      </c>
      <c r="JC37" s="266">
        <f t="shared" si="132"/>
        <v>0</v>
      </c>
      <c r="JD37" s="266">
        <f t="shared" si="132"/>
        <v>0</v>
      </c>
      <c r="JE37" s="266">
        <f t="shared" si="132"/>
        <v>0</v>
      </c>
      <c r="JF37" s="266">
        <f t="shared" si="133"/>
        <v>0</v>
      </c>
      <c r="JG37" s="266">
        <f t="shared" si="133"/>
        <v>0</v>
      </c>
      <c r="JH37" s="266">
        <f t="shared" si="133"/>
        <v>0</v>
      </c>
      <c r="JI37" s="266">
        <f t="shared" si="133"/>
        <v>0</v>
      </c>
      <c r="JJ37" s="266">
        <f t="shared" si="133"/>
        <v>0</v>
      </c>
      <c r="JK37" s="266">
        <f t="shared" si="133"/>
        <v>0</v>
      </c>
      <c r="JL37" s="266">
        <f t="shared" si="133"/>
        <v>0</v>
      </c>
      <c r="JM37" s="266">
        <f t="shared" si="133"/>
        <v>0</v>
      </c>
      <c r="JN37" s="266">
        <f t="shared" si="133"/>
        <v>0</v>
      </c>
      <c r="JO37" s="266">
        <f t="shared" si="133"/>
        <v>0</v>
      </c>
      <c r="JP37" s="303">
        <f t="shared" si="133"/>
        <v>0</v>
      </c>
      <c r="JQ37" s="291">
        <f t="shared" si="134"/>
        <v>0</v>
      </c>
      <c r="JR37" s="265">
        <f t="shared" si="134"/>
        <v>0</v>
      </c>
      <c r="JS37" s="265">
        <f t="shared" si="134"/>
        <v>0</v>
      </c>
      <c r="JT37" s="265">
        <f t="shared" si="134"/>
        <v>0</v>
      </c>
      <c r="JU37" s="265">
        <f t="shared" si="134"/>
        <v>0</v>
      </c>
      <c r="JV37" s="265">
        <f t="shared" si="134"/>
        <v>0</v>
      </c>
      <c r="JW37" s="265">
        <f t="shared" si="134"/>
        <v>0</v>
      </c>
      <c r="JX37" s="265">
        <f t="shared" si="134"/>
        <v>0</v>
      </c>
      <c r="JY37" s="265">
        <f t="shared" si="134"/>
        <v>0</v>
      </c>
      <c r="JZ37" s="265">
        <f t="shared" si="134"/>
        <v>0</v>
      </c>
      <c r="KA37" s="265">
        <f t="shared" si="135"/>
        <v>0</v>
      </c>
      <c r="KB37" s="265">
        <f t="shared" si="135"/>
        <v>0</v>
      </c>
      <c r="KC37" s="265">
        <f t="shared" si="135"/>
        <v>0</v>
      </c>
      <c r="KD37" s="265">
        <f t="shared" si="135"/>
        <v>0</v>
      </c>
      <c r="KE37" s="265">
        <f t="shared" si="135"/>
        <v>0</v>
      </c>
      <c r="KF37" s="265">
        <f t="shared" si="135"/>
        <v>0</v>
      </c>
      <c r="KG37" s="265">
        <f t="shared" si="135"/>
        <v>0</v>
      </c>
      <c r="KH37" s="265">
        <f t="shared" si="135"/>
        <v>0</v>
      </c>
      <c r="KI37" s="265">
        <f t="shared" si="135"/>
        <v>0</v>
      </c>
      <c r="KJ37" s="265">
        <f t="shared" si="135"/>
        <v>0</v>
      </c>
      <c r="KK37" s="292">
        <f t="shared" si="135"/>
        <v>0</v>
      </c>
      <c r="KL37" s="279">
        <f t="shared" si="107"/>
        <v>48</v>
      </c>
      <c r="KN37" s="262" t="str">
        <f t="shared" si="163"/>
        <v>Tues</v>
      </c>
      <c r="KO37" s="405" t="str">
        <f>IF(OR(F37=Dropdown_list!$AA$20,F37=Dropdown_list!$AA$21,ISBLANK(F37)), "", LEFT(F37,FIND(":",F37)-1)/RIGHT(F37,LEN(F37)-(FIND(":",F37))))</f>
        <v/>
      </c>
      <c r="KP37" s="406" t="str">
        <f>IF(OR(G37=Dropdown_list!$AA$20,G37=Dropdown_list!$AA$21,ISBLANK(G37)), "", LEFT(G37,FIND(":",G37)-1)/RIGHT(G37,LEN(G37)-(FIND(":",G37))))</f>
        <v/>
      </c>
      <c r="KQ37" s="406" t="str">
        <f>IF(OR(H37=Dropdown_list!$AA$20,H37=Dropdown_list!$AA$21,ISBLANK(H37)), "", LEFT(H37,FIND(":",H37)-1)/RIGHT(H37,LEN(H37)-(FIND(":",H37))))</f>
        <v/>
      </c>
      <c r="KR37" s="406" t="str">
        <f>IF(OR(I37=Dropdown_list!$AA$20,I37=Dropdown_list!$AA$21,ISBLANK(I37)), "", LEFT(I37,FIND(":",I37)-1)/RIGHT(I37,LEN(I37)-(FIND(":",I37))))</f>
        <v/>
      </c>
      <c r="KS37" s="406" t="str">
        <f>IF(OR(J37=Dropdown_list!$AA$20,J37=Dropdown_list!$AA$21,ISBLANK(J37)), "", LEFT(J37,FIND(":",J37)-1)/RIGHT(J37,LEN(J37)-(FIND(":",J37))))</f>
        <v/>
      </c>
      <c r="KT37" s="406" t="str">
        <f>IF(OR(K37=Dropdown_list!$AA$20,K37=Dropdown_list!$AA$21,ISBLANK(K37)), "", LEFT(K37,FIND(":",K37)-1)/RIGHT(K37,LEN(K37)-(FIND(":",K37))))</f>
        <v/>
      </c>
      <c r="KU37" s="406" t="str">
        <f>IF(OR(L37=Dropdown_list!$AA$20,L37=Dropdown_list!$AA$21,ISBLANK(L37)), "", LEFT(L37,FIND(":",L37)-1)/RIGHT(L37,LEN(L37)-(FIND(":",L37))))</f>
        <v/>
      </c>
      <c r="KV37" s="406" t="str">
        <f>IF(OR(M37=Dropdown_list!$AA$20,M37=Dropdown_list!$AA$21,ISBLANK(M37)), "", LEFT(M37,FIND(":",M37)-1)/RIGHT(M37,LEN(M37)-(FIND(":",M37))))</f>
        <v/>
      </c>
      <c r="KW37" s="406" t="str">
        <f>IF(OR(N37=Dropdown_list!$AA$20,N37=Dropdown_list!$AA$21,ISBLANK(N37)), "", LEFT(N37,FIND(":",N37)-1)/RIGHT(N37,LEN(N37)-(FIND(":",N37))))</f>
        <v/>
      </c>
      <c r="KX37" s="406" t="str">
        <f>IF(OR(O37=Dropdown_list!$AA$20,O37=Dropdown_list!$AA$21,ISBLANK(O37)), "", LEFT(O37,FIND(":",O37)-1)/RIGHT(O37,LEN(O37)-(FIND(":",O37))))</f>
        <v/>
      </c>
      <c r="KY37" s="406" t="str">
        <f>IF(OR(P37=Dropdown_list!$AA$20,P37=Dropdown_list!$AA$21,ISBLANK(P37)), "", LEFT(P37,FIND(":",P37)-1)/RIGHT(P37,LEN(P37)-(FIND(":",P37))))</f>
        <v/>
      </c>
      <c r="KZ37" s="406" t="str">
        <f>IF(OR(Q37=Dropdown_list!$AA$20,Q37=Dropdown_list!$AA$21,ISBLANK(Q37)), "", LEFT(Q37,FIND(":",Q37)-1)/RIGHT(Q37,LEN(Q37)-(FIND(":",Q37))))</f>
        <v/>
      </c>
      <c r="LA37" s="406" t="str">
        <f>IF(OR(R37=Dropdown_list!$AA$20,R37=Dropdown_list!$AA$21,ISBLANK(R37)), "", LEFT(R37,FIND(":",R37)-1)/RIGHT(R37,LEN(R37)-(FIND(":",R37))))</f>
        <v/>
      </c>
      <c r="LB37" s="406" t="str">
        <f>IF(OR(S37=Dropdown_list!$AA$20,S37=Dropdown_list!$AA$21,ISBLANK(S37)), "", LEFT(S37,FIND(":",S37)-1)/RIGHT(S37,LEN(S37)-(FIND(":",S37))))</f>
        <v/>
      </c>
      <c r="LC37" s="406" t="str">
        <f>IF(OR(T37=Dropdown_list!$AA$20,T37=Dropdown_list!$AA$21,ISBLANK(T37)), "", LEFT(T37,FIND(":",T37)-1)/RIGHT(T37,LEN(T37)-(FIND(":",T37))))</f>
        <v/>
      </c>
      <c r="LD37" s="406" t="str">
        <f>IF(OR(U37=Dropdown_list!$AA$20,U37=Dropdown_list!$AA$21,ISBLANK(U37)), "", LEFT(U37,FIND(":",U37)-1)/RIGHT(U37,LEN(U37)-(FIND(":",U37))))</f>
        <v/>
      </c>
      <c r="LE37" s="406" t="str">
        <f>IF(OR(V37=Dropdown_list!$AA$20,V37=Dropdown_list!$AA$21,ISBLANK(V37)), "", LEFT(V37,FIND(":",V37)-1)/RIGHT(V37,LEN(V37)-(FIND(":",V37))))</f>
        <v/>
      </c>
      <c r="LF37" s="406" t="str">
        <f>IF(OR(W37=Dropdown_list!$AA$20,W37=Dropdown_list!$AA$21,ISBLANK(W37)), "", LEFT(W37,FIND(":",W37)-1)/RIGHT(W37,LEN(W37)-(FIND(":",W37))))</f>
        <v/>
      </c>
      <c r="LG37" s="406" t="str">
        <f>IF(OR(X37=Dropdown_list!$AA$20,X37=Dropdown_list!$AA$21,ISBLANK(X37)), "", LEFT(X37,FIND(":",X37)-1)/RIGHT(X37,LEN(X37)-(FIND(":",X37))))</f>
        <v/>
      </c>
      <c r="LH37" s="406" t="str">
        <f>IF(OR(Y37=Dropdown_list!$AA$20,Y37=Dropdown_list!$AA$21,ISBLANK(Y37)), "", LEFT(Y37,FIND(":",Y37)-1)/RIGHT(Y37,LEN(Y37)-(FIND(":",Y37))))</f>
        <v/>
      </c>
      <c r="LI37" s="406" t="str">
        <f>IF(OR(Z37=Dropdown_list!$AA$20,Z37=Dropdown_list!$AA$21,ISBLANK(Z37)), "", LEFT(Z37,FIND(":",Z37)-1)/RIGHT(Z37,LEN(Z37)-(FIND(":",Z37))))</f>
        <v/>
      </c>
      <c r="LJ37" s="406" t="str">
        <f>IF(OR(AA37=Dropdown_list!$AA$20,AA37=Dropdown_list!$AA$21,ISBLANK(AA37)), "", LEFT(AA37,FIND(":",AA37)-1)/RIGHT(AA37,LEN(AA37)-(FIND(":",AA37))))</f>
        <v/>
      </c>
      <c r="LK37" s="406" t="str">
        <f>IF(OR(AB37=Dropdown_list!$AA$20,AB37=Dropdown_list!$AA$21,ISBLANK(AB37)), "", LEFT(AB37,FIND(":",AB37)-1)/RIGHT(AB37,LEN(AB37)-(FIND(":",AB37))))</f>
        <v/>
      </c>
      <c r="LL37" s="406" t="str">
        <f>IF(OR(AC37=Dropdown_list!$AA$20,AC37=Dropdown_list!$AA$21,ISBLANK(AC37)), "", LEFT(AC37,FIND(":",AC37)-1)/RIGHT(AC37,LEN(AC37)-(FIND(":",AC37))))</f>
        <v/>
      </c>
      <c r="LM37" s="406" t="str">
        <f>IF(OR(AD37=Dropdown_list!$AA$20,AD37=Dropdown_list!$AA$21,ISBLANK(AD37)), "", LEFT(AD37,FIND(":",AD37)-1)/RIGHT(AD37,LEN(AD37)-(FIND(":",AD37))))</f>
        <v/>
      </c>
      <c r="LN37" s="406" t="str">
        <f>IF(OR(AE37=Dropdown_list!$AA$20,AE37=Dropdown_list!$AA$21,ISBLANK(AE37)), "", LEFT(AE37,FIND(":",AE37)-1)/RIGHT(AE37,LEN(AE37)-(FIND(":",AE37))))</f>
        <v/>
      </c>
      <c r="LO37" s="406" t="str">
        <f>IF(OR(AF37=Dropdown_list!$AA$20,AF37=Dropdown_list!$AA$21,ISBLANK(AF37)), "", LEFT(AF37,FIND(":",AF37)-1)/RIGHT(AF37,LEN(AF37)-(FIND(":",AF37))))</f>
        <v/>
      </c>
      <c r="LP37" s="406" t="str">
        <f>IF(OR(AG37=Dropdown_list!$AA$20,AG37=Dropdown_list!$AA$21,ISBLANK(AG37)), "", LEFT(AG37,FIND(":",AG37)-1)/RIGHT(AG37,LEN(AG37)-(FIND(":",AG37))))</f>
        <v/>
      </c>
      <c r="LQ37" s="406" t="str">
        <f>IF(OR(AH37=Dropdown_list!$AA$20,AH37=Dropdown_list!$AA$21,ISBLANK(AH37)), "", LEFT(AH37,FIND(":",AH37)-1)/RIGHT(AH37,LEN(AH37)-(FIND(":",AH37))))</f>
        <v/>
      </c>
      <c r="LR37" s="406" t="str">
        <f>IF(OR(AI37=Dropdown_list!$AA$20,AI37=Dropdown_list!$AA$21,ISBLANK(AI37)), "", LEFT(AI37,FIND(":",AI37)-1)/RIGHT(AI37,LEN(AI37)-(FIND(":",AI37))))</f>
        <v/>
      </c>
      <c r="LS37" s="406" t="str">
        <f>IF(OR(AJ37=Dropdown_list!$AA$20,AJ37=Dropdown_list!$AA$21,ISBLANK(AJ37)), "", LEFT(AJ37,FIND(":",AJ37)-1)/RIGHT(AJ37,LEN(AJ37)-(FIND(":",AJ37))))</f>
        <v/>
      </c>
      <c r="LT37" s="406" t="str">
        <f>IF(OR(AK37=Dropdown_list!$AA$20,AK37=Dropdown_list!$AA$21,ISBLANK(AK37)), "", LEFT(AK37,FIND(":",AK37)-1)/RIGHT(AK37,LEN(AK37)-(FIND(":",AK37))))</f>
        <v/>
      </c>
      <c r="LU37" s="406" t="str">
        <f>IF(OR(AL37=Dropdown_list!$AA$20,AL37=Dropdown_list!$AA$21,ISBLANK(AL37)), "", LEFT(AL37,FIND(":",AL37)-1)/RIGHT(AL37,LEN(AL37)-(FIND(":",AL37))))</f>
        <v/>
      </c>
      <c r="LV37" s="406" t="str">
        <f>IF(OR(AM37=Dropdown_list!$AA$20,AM37=Dropdown_list!$AA$21,ISBLANK(AM37)), "", LEFT(AM37,FIND(":",AM37)-1)/RIGHT(AM37,LEN(AM37)-(FIND(":",AM37))))</f>
        <v/>
      </c>
      <c r="LW37" s="406" t="str">
        <f>IF(OR(AN37=Dropdown_list!$AA$20,AN37=Dropdown_list!$AA$21,ISBLANK(AN37)), "", LEFT(AN37,FIND(":",AN37)-1)/RIGHT(AN37,LEN(AN37)-(FIND(":",AN37))))</f>
        <v/>
      </c>
      <c r="LX37" s="406" t="str">
        <f>IF(OR(AO37=Dropdown_list!$AA$20,AO37=Dropdown_list!$AA$21,ISBLANK(AO37)), "", LEFT(AO37,FIND(":",AO37)-1)/RIGHT(AO37,LEN(AO37)-(FIND(":",AO37))))</f>
        <v/>
      </c>
      <c r="LY37" s="406" t="str">
        <f>IF(OR(AP37=Dropdown_list!$AA$20,AP37=Dropdown_list!$AA$21,ISBLANK(AP37)), "", LEFT(AP37,FIND(":",AP37)-1)/RIGHT(AP37,LEN(AP37)-(FIND(":",AP37))))</f>
        <v/>
      </c>
      <c r="LZ37" s="406" t="str">
        <f>IF(OR(AQ37=Dropdown_list!$AA$20,AQ37=Dropdown_list!$AA$21,ISBLANK(AQ37)), "", LEFT(AQ37,FIND(":",AQ37)-1)/RIGHT(AQ37,LEN(AQ37)-(FIND(":",AQ37))))</f>
        <v/>
      </c>
      <c r="MA37" s="406" t="str">
        <f>IF(OR(AR37=Dropdown_list!$AA$20,AR37=Dropdown_list!$AA$21,ISBLANK(AR37)), "", LEFT(AR37,FIND(":",AR37)-1)/RIGHT(AR37,LEN(AR37)-(FIND(":",AR37))))</f>
        <v/>
      </c>
      <c r="MB37" s="406" t="str">
        <f>IF(OR(AS37=Dropdown_list!$AA$20,AS37=Dropdown_list!$AA$21,ISBLANK(AS37)), "", LEFT(AS37,FIND(":",AS37)-1)/RIGHT(AS37,LEN(AS37)-(FIND(":",AS37))))</f>
        <v/>
      </c>
      <c r="MC37" s="406" t="str">
        <f>IF(OR(AT37=Dropdown_list!$AA$20,AT37=Dropdown_list!$AA$21,ISBLANK(AT37)), "", LEFT(AT37,FIND(":",AT37)-1)/RIGHT(AT37,LEN(AT37)-(FIND(":",AT37))))</f>
        <v/>
      </c>
      <c r="MD37" s="406" t="str">
        <f>IF(OR(AU37=Dropdown_list!$AA$20,AU37=Dropdown_list!$AA$21,ISBLANK(AU37)), "", LEFT(AU37,FIND(":",AU37)-1)/RIGHT(AU37,LEN(AU37)-(FIND(":",AU37))))</f>
        <v/>
      </c>
      <c r="ME37" s="406" t="str">
        <f>IF(OR(AV37=Dropdown_list!$AA$20,AV37=Dropdown_list!$AA$21,ISBLANK(AV37)), "", LEFT(AV37,FIND(":",AV37)-1)/RIGHT(AV37,LEN(AV37)-(FIND(":",AV37))))</f>
        <v/>
      </c>
      <c r="MF37" s="406" t="str">
        <f>IF(OR(AW37=Dropdown_list!$AA$20,AW37=Dropdown_list!$AA$21,ISBLANK(AW37)), "", LEFT(AW37,FIND(":",AW37)-1)/RIGHT(AW37,LEN(AW37)-(FIND(":",AW37))))</f>
        <v/>
      </c>
      <c r="MG37" s="406" t="str">
        <f>IF(OR(AX37=Dropdown_list!$AA$20,AX37=Dropdown_list!$AA$21,ISBLANK(AX37)), "", LEFT(AX37,FIND(":",AX37)-1)/RIGHT(AX37,LEN(AX37)-(FIND(":",AX37))))</f>
        <v/>
      </c>
      <c r="MH37" s="406" t="str">
        <f>IF(OR(AY37=Dropdown_list!$AA$20,AY37=Dropdown_list!$AA$21,ISBLANK(AY37)), "", LEFT(AY37,FIND(":",AY37)-1)/RIGHT(AY37,LEN(AY37)-(FIND(":",AY37))))</f>
        <v/>
      </c>
      <c r="MI37" s="406" t="str">
        <f>IF(OR(AZ37=Dropdown_list!$AA$20,AZ37=Dropdown_list!$AA$21,ISBLANK(AZ37)), "", LEFT(AZ37,FIND(":",AZ37)-1)/RIGHT(AZ37,LEN(AZ37)-(FIND(":",AZ37))))</f>
        <v/>
      </c>
      <c r="MJ37" s="407" t="str">
        <f>IF(OR(BA37=Dropdown_list!$AA$20,BA37=Dropdown_list!$AA$21,ISBLANK(BA37)), "", LEFT(BA37,FIND(":",BA37)-1)/RIGHT(BA37,LEN(BA37)-(FIND(":",BA37))))</f>
        <v/>
      </c>
      <c r="ML37" s="414" t="str">
        <f t="shared" si="136"/>
        <v/>
      </c>
      <c r="MM37" s="265" t="str">
        <f t="shared" si="136"/>
        <v/>
      </c>
      <c r="MN37" s="265" t="str">
        <f t="shared" si="136"/>
        <v/>
      </c>
      <c r="MO37" s="265" t="str">
        <f t="shared" si="136"/>
        <v/>
      </c>
      <c r="MP37" s="265" t="str">
        <f t="shared" si="136"/>
        <v/>
      </c>
      <c r="MQ37" s="265" t="str">
        <f t="shared" si="136"/>
        <v/>
      </c>
      <c r="MR37" s="265" t="str">
        <f t="shared" si="136"/>
        <v/>
      </c>
      <c r="MS37" s="265" t="str">
        <f t="shared" si="136"/>
        <v/>
      </c>
      <c r="MT37" s="265" t="str">
        <f t="shared" si="136"/>
        <v/>
      </c>
      <c r="MU37" s="265" t="str">
        <f t="shared" si="136"/>
        <v/>
      </c>
      <c r="MV37" s="265" t="str">
        <f t="shared" si="136"/>
        <v/>
      </c>
      <c r="MW37" s="265" t="str">
        <f t="shared" si="136"/>
        <v/>
      </c>
      <c r="MX37" s="265" t="str">
        <f t="shared" si="136"/>
        <v/>
      </c>
      <c r="MY37" s="265" t="str">
        <f t="shared" si="136"/>
        <v/>
      </c>
      <c r="MZ37" s="265" t="str">
        <f t="shared" si="136"/>
        <v/>
      </c>
      <c r="NA37" s="265" t="str">
        <f t="shared" si="136"/>
        <v/>
      </c>
      <c r="NB37" s="265" t="str">
        <f t="shared" si="137"/>
        <v/>
      </c>
      <c r="NC37" s="265" t="str">
        <f t="shared" si="137"/>
        <v/>
      </c>
      <c r="ND37" s="265" t="str">
        <f t="shared" si="137"/>
        <v/>
      </c>
      <c r="NE37" s="265" t="str">
        <f t="shared" si="137"/>
        <v/>
      </c>
      <c r="NF37" s="265" t="str">
        <f t="shared" si="137"/>
        <v/>
      </c>
      <c r="NG37" s="265" t="str">
        <f t="shared" si="137"/>
        <v/>
      </c>
      <c r="NH37" s="265" t="str">
        <f t="shared" si="137"/>
        <v/>
      </c>
      <c r="NI37" s="265" t="str">
        <f t="shared" si="137"/>
        <v/>
      </c>
      <c r="NJ37" s="265" t="str">
        <f t="shared" si="137"/>
        <v/>
      </c>
      <c r="NK37" s="265" t="str">
        <f t="shared" si="137"/>
        <v/>
      </c>
      <c r="NL37" s="265" t="str">
        <f t="shared" si="137"/>
        <v/>
      </c>
      <c r="NM37" s="265" t="str">
        <f t="shared" si="137"/>
        <v/>
      </c>
      <c r="NN37" s="265" t="str">
        <f t="shared" si="137"/>
        <v/>
      </c>
      <c r="NO37" s="265" t="str">
        <f t="shared" si="137"/>
        <v/>
      </c>
      <c r="NP37" s="265" t="str">
        <f t="shared" si="137"/>
        <v/>
      </c>
      <c r="NQ37" s="265" t="str">
        <f t="shared" si="137"/>
        <v/>
      </c>
      <c r="NR37" s="265" t="str">
        <f t="shared" si="110"/>
        <v/>
      </c>
      <c r="NS37" s="265" t="str">
        <f t="shared" si="110"/>
        <v/>
      </c>
      <c r="NT37" s="265" t="str">
        <f t="shared" si="110"/>
        <v/>
      </c>
      <c r="NU37" s="265" t="str">
        <f t="shared" si="110"/>
        <v/>
      </c>
      <c r="NV37" s="265" t="str">
        <f t="shared" si="110"/>
        <v/>
      </c>
      <c r="NW37" s="265" t="str">
        <f t="shared" si="164"/>
        <v/>
      </c>
      <c r="NX37" s="265" t="str">
        <f t="shared" si="164"/>
        <v/>
      </c>
      <c r="NY37" s="265" t="str">
        <f t="shared" si="164"/>
        <v/>
      </c>
      <c r="NZ37" s="265" t="str">
        <f t="shared" si="164"/>
        <v/>
      </c>
      <c r="OA37" s="265" t="str">
        <f t="shared" si="164"/>
        <v/>
      </c>
      <c r="OB37" s="265" t="str">
        <f t="shared" si="164"/>
        <v/>
      </c>
      <c r="OC37" s="265" t="str">
        <f t="shared" si="164"/>
        <v/>
      </c>
      <c r="OD37" s="265" t="str">
        <f t="shared" si="164"/>
        <v/>
      </c>
      <c r="OE37" s="265" t="str">
        <f t="shared" si="164"/>
        <v/>
      </c>
      <c r="OF37" s="265" t="str">
        <f t="shared" si="164"/>
        <v/>
      </c>
      <c r="OG37" s="415" t="str">
        <f t="shared" si="164"/>
        <v/>
      </c>
    </row>
    <row r="38" spans="2:397" ht="15" customHeight="1">
      <c r="B38" s="66"/>
      <c r="D38" s="786"/>
      <c r="E38" s="225">
        <f t="shared" si="113"/>
        <v>0</v>
      </c>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4"/>
      <c r="BC38" s="668"/>
      <c r="BD38" s="61"/>
      <c r="BE38" s="61"/>
      <c r="BF38" s="88"/>
      <c r="BG38" s="232"/>
      <c r="BH38" s="61"/>
      <c r="BI38" s="61"/>
      <c r="BJ38" s="4"/>
      <c r="BL38" s="84" t="str">
        <f t="shared" si="8"/>
        <v/>
      </c>
      <c r="BM38" s="260">
        <f t="shared" si="9"/>
        <v>0</v>
      </c>
      <c r="BN38" s="525">
        <f t="shared" si="114"/>
        <v>0</v>
      </c>
      <c r="BO38" s="526" t="str">
        <f t="shared" si="139"/>
        <v/>
      </c>
      <c r="BP38" s="525">
        <f t="shared" si="115"/>
        <v>0</v>
      </c>
      <c r="BQ38" s="527">
        <f t="shared" si="12"/>
        <v>0</v>
      </c>
      <c r="BR38" s="527">
        <f t="shared" si="13"/>
        <v>0</v>
      </c>
      <c r="BS38" s="528">
        <f t="shared" si="140"/>
        <v>0</v>
      </c>
      <c r="BT38" s="263" t="str">
        <f t="shared" si="14"/>
        <v/>
      </c>
      <c r="BU38" s="263" t="str">
        <f>IF(BQ38=1, IF(ISBLANK(#REF!),message_complete,""),"")</f>
        <v/>
      </c>
      <c r="BV38" s="263" t="str">
        <f t="shared" si="15"/>
        <v/>
      </c>
      <c r="BW38" s="263" t="str">
        <f t="shared" si="16"/>
        <v/>
      </c>
      <c r="BX38" s="261"/>
      <c r="BY38" s="328" t="str">
        <f t="shared" si="116"/>
        <v/>
      </c>
      <c r="BZ38" s="269" t="str">
        <f t="shared" si="18"/>
        <v/>
      </c>
      <c r="CA38" s="269" t="str">
        <f t="shared" si="19"/>
        <v/>
      </c>
      <c r="CB38" s="269" t="str">
        <f t="shared" si="20"/>
        <v/>
      </c>
      <c r="CC38" s="269" t="str">
        <f t="shared" si="21"/>
        <v/>
      </c>
      <c r="CD38" s="269" t="str">
        <f t="shared" si="117"/>
        <v/>
      </c>
      <c r="CE38" s="269" t="str">
        <f t="shared" si="23"/>
        <v/>
      </c>
      <c r="CF38" s="269" t="str">
        <f t="shared" si="118"/>
        <v/>
      </c>
      <c r="CG38" s="269" t="str">
        <f t="shared" si="119"/>
        <v/>
      </c>
      <c r="CH38" s="269" t="str">
        <f t="shared" si="120"/>
        <v/>
      </c>
      <c r="CI38" s="269" t="str">
        <f t="shared" si="121"/>
        <v/>
      </c>
      <c r="CJ38" s="329" t="str">
        <f t="shared" si="122"/>
        <v/>
      </c>
      <c r="CL38" s="423" t="str">
        <f t="shared" si="77"/>
        <v/>
      </c>
      <c r="CM38" s="419" t="str">
        <f t="shared" si="78"/>
        <v/>
      </c>
      <c r="CN38" s="419" t="str">
        <f t="shared" si="79"/>
        <v/>
      </c>
      <c r="CO38" s="419" t="str">
        <f t="shared" si="80"/>
        <v/>
      </c>
      <c r="CP38" s="419" t="str">
        <f t="shared" si="81"/>
        <v/>
      </c>
      <c r="CQ38" s="424" t="str">
        <f t="shared" si="82"/>
        <v/>
      </c>
      <c r="CR38" s="121" t="str">
        <f t="shared" si="29"/>
        <v/>
      </c>
      <c r="CS38" s="283" t="str">
        <f t="shared" si="30"/>
        <v/>
      </c>
      <c r="CT38" s="264" t="str">
        <f t="shared" si="31"/>
        <v/>
      </c>
      <c r="CU38" s="264" t="str">
        <f t="shared" si="32"/>
        <v/>
      </c>
      <c r="CV38" s="264" t="str">
        <f t="shared" si="33"/>
        <v/>
      </c>
      <c r="CW38" s="264" t="str">
        <f t="shared" si="34"/>
        <v/>
      </c>
      <c r="CX38" s="284" t="str">
        <f t="shared" si="35"/>
        <v/>
      </c>
      <c r="CY38" s="263">
        <f t="shared" si="83"/>
        <v>0</v>
      </c>
      <c r="CZ38" s="263"/>
      <c r="DA38" s="291">
        <f t="shared" si="123"/>
        <v>0</v>
      </c>
      <c r="DB38" s="265">
        <f t="shared" si="123"/>
        <v>0</v>
      </c>
      <c r="DC38" s="265">
        <f t="shared" si="123"/>
        <v>0</v>
      </c>
      <c r="DD38" s="265">
        <f t="shared" si="123"/>
        <v>0</v>
      </c>
      <c r="DE38" s="265">
        <f t="shared" si="123"/>
        <v>0</v>
      </c>
      <c r="DF38" s="265">
        <f t="shared" si="123"/>
        <v>0</v>
      </c>
      <c r="DG38" s="265">
        <f t="shared" si="123"/>
        <v>0</v>
      </c>
      <c r="DH38" s="265">
        <f t="shared" si="123"/>
        <v>0</v>
      </c>
      <c r="DI38" s="265">
        <f t="shared" si="123"/>
        <v>0</v>
      </c>
      <c r="DJ38" s="265">
        <f t="shared" si="123"/>
        <v>0</v>
      </c>
      <c r="DK38" s="265">
        <f t="shared" si="124"/>
        <v>0</v>
      </c>
      <c r="DL38" s="265">
        <f t="shared" si="124"/>
        <v>0</v>
      </c>
      <c r="DM38" s="265">
        <f t="shared" si="124"/>
        <v>0</v>
      </c>
      <c r="DN38" s="265">
        <f t="shared" si="124"/>
        <v>0</v>
      </c>
      <c r="DO38" s="265">
        <f t="shared" si="124"/>
        <v>0</v>
      </c>
      <c r="DP38" s="265">
        <f t="shared" si="124"/>
        <v>0</v>
      </c>
      <c r="DQ38" s="265">
        <f t="shared" si="124"/>
        <v>0</v>
      </c>
      <c r="DR38" s="265">
        <f t="shared" si="124"/>
        <v>0</v>
      </c>
      <c r="DS38" s="265">
        <f t="shared" si="124"/>
        <v>0</v>
      </c>
      <c r="DT38" s="265">
        <f t="shared" si="124"/>
        <v>0</v>
      </c>
      <c r="DU38" s="292">
        <f t="shared" si="124"/>
        <v>0</v>
      </c>
      <c r="DV38" s="291">
        <f t="shared" si="125"/>
        <v>0</v>
      </c>
      <c r="DW38" s="265">
        <f t="shared" si="125"/>
        <v>0</v>
      </c>
      <c r="DX38" s="265">
        <f t="shared" si="125"/>
        <v>0</v>
      </c>
      <c r="DY38" s="265">
        <f t="shared" si="125"/>
        <v>0</v>
      </c>
      <c r="DZ38" s="265">
        <f t="shared" si="125"/>
        <v>0</v>
      </c>
      <c r="EA38" s="265">
        <f t="shared" si="125"/>
        <v>0</v>
      </c>
      <c r="EB38" s="265">
        <f t="shared" si="125"/>
        <v>0</v>
      </c>
      <c r="EC38" s="265">
        <f t="shared" si="125"/>
        <v>0</v>
      </c>
      <c r="ED38" s="265">
        <f t="shared" si="125"/>
        <v>0</v>
      </c>
      <c r="EE38" s="265">
        <f t="shared" si="125"/>
        <v>0</v>
      </c>
      <c r="EF38" s="265">
        <f t="shared" si="126"/>
        <v>0</v>
      </c>
      <c r="EG38" s="265">
        <f t="shared" si="126"/>
        <v>0</v>
      </c>
      <c r="EH38" s="265">
        <f t="shared" si="126"/>
        <v>0</v>
      </c>
      <c r="EI38" s="265">
        <f t="shared" si="126"/>
        <v>0</v>
      </c>
      <c r="EJ38" s="265">
        <f t="shared" si="126"/>
        <v>0</v>
      </c>
      <c r="EK38" s="265">
        <f t="shared" si="126"/>
        <v>0</v>
      </c>
      <c r="EL38" s="265">
        <f t="shared" si="126"/>
        <v>0</v>
      </c>
      <c r="EM38" s="265">
        <f t="shared" si="126"/>
        <v>0</v>
      </c>
      <c r="EN38" s="265">
        <f t="shared" si="126"/>
        <v>0</v>
      </c>
      <c r="EO38" s="265">
        <f t="shared" si="126"/>
        <v>0</v>
      </c>
      <c r="EP38" s="292">
        <f t="shared" si="126"/>
        <v>0</v>
      </c>
      <c r="EQ38" s="414">
        <f t="shared" si="127"/>
        <v>0</v>
      </c>
      <c r="ER38" s="265">
        <f t="shared" si="127"/>
        <v>0</v>
      </c>
      <c r="ES38" s="265">
        <f t="shared" si="127"/>
        <v>0</v>
      </c>
      <c r="ET38" s="265">
        <f t="shared" si="127"/>
        <v>0</v>
      </c>
      <c r="EU38" s="265">
        <f t="shared" si="127"/>
        <v>0</v>
      </c>
      <c r="EV38" s="265">
        <f t="shared" si="127"/>
        <v>0</v>
      </c>
      <c r="EW38" s="265">
        <f t="shared" si="127"/>
        <v>0</v>
      </c>
      <c r="EX38" s="265">
        <f t="shared" si="127"/>
        <v>0</v>
      </c>
      <c r="EY38" s="265">
        <f t="shared" si="127"/>
        <v>0</v>
      </c>
      <c r="EZ38" s="265">
        <f t="shared" si="127"/>
        <v>0</v>
      </c>
      <c r="FA38" s="265">
        <f t="shared" si="128"/>
        <v>0</v>
      </c>
      <c r="FB38" s="265">
        <f t="shared" si="128"/>
        <v>0</v>
      </c>
      <c r="FC38" s="265">
        <f t="shared" si="128"/>
        <v>0</v>
      </c>
      <c r="FD38" s="265">
        <f t="shared" si="128"/>
        <v>0</v>
      </c>
      <c r="FE38" s="265">
        <f t="shared" si="128"/>
        <v>0</v>
      </c>
      <c r="FF38" s="265">
        <f t="shared" si="128"/>
        <v>0</v>
      </c>
      <c r="FG38" s="265">
        <f t="shared" si="128"/>
        <v>0</v>
      </c>
      <c r="FH38" s="265">
        <f t="shared" si="128"/>
        <v>0</v>
      </c>
      <c r="FI38" s="265">
        <f t="shared" si="128"/>
        <v>0</v>
      </c>
      <c r="FJ38" s="265">
        <f t="shared" si="128"/>
        <v>0</v>
      </c>
      <c r="FK38" s="415">
        <f t="shared" si="128"/>
        <v>0</v>
      </c>
      <c r="FL38" s="291">
        <f t="shared" si="129"/>
        <v>0</v>
      </c>
      <c r="FM38" s="265">
        <f t="shared" si="129"/>
        <v>0</v>
      </c>
      <c r="FN38" s="265">
        <f t="shared" si="129"/>
        <v>0</v>
      </c>
      <c r="FO38" s="265">
        <f t="shared" si="129"/>
        <v>0</v>
      </c>
      <c r="FP38" s="265">
        <f t="shared" si="129"/>
        <v>0</v>
      </c>
      <c r="FQ38" s="265">
        <f t="shared" si="129"/>
        <v>0</v>
      </c>
      <c r="FR38" s="265">
        <f t="shared" si="129"/>
        <v>0</v>
      </c>
      <c r="FS38" s="265">
        <f t="shared" si="129"/>
        <v>0</v>
      </c>
      <c r="FT38" s="265">
        <f t="shared" si="129"/>
        <v>0</v>
      </c>
      <c r="FU38" s="265">
        <f t="shared" si="129"/>
        <v>0</v>
      </c>
      <c r="FV38" s="265">
        <f t="shared" si="130"/>
        <v>0</v>
      </c>
      <c r="FW38" s="265">
        <f t="shared" si="130"/>
        <v>0</v>
      </c>
      <c r="FX38" s="265">
        <f t="shared" si="130"/>
        <v>0</v>
      </c>
      <c r="FY38" s="265">
        <f t="shared" si="130"/>
        <v>0</v>
      </c>
      <c r="FZ38" s="265">
        <f t="shared" si="130"/>
        <v>0</v>
      </c>
      <c r="GA38" s="265">
        <f t="shared" si="130"/>
        <v>0</v>
      </c>
      <c r="GB38" s="265">
        <f t="shared" si="130"/>
        <v>0</v>
      </c>
      <c r="GC38" s="265">
        <f t="shared" si="130"/>
        <v>0</v>
      </c>
      <c r="GD38" s="265">
        <f t="shared" si="130"/>
        <v>0</v>
      </c>
      <c r="GE38" s="265">
        <f t="shared" si="130"/>
        <v>0</v>
      </c>
      <c r="GF38" s="292">
        <f t="shared" si="130"/>
        <v>0</v>
      </c>
      <c r="GG38" s="345">
        <f t="shared" si="141"/>
        <v>0</v>
      </c>
      <c r="GH38" s="346">
        <f t="shared" si="131"/>
        <v>0</v>
      </c>
      <c r="GI38" s="346">
        <f t="shared" si="131"/>
        <v>0</v>
      </c>
      <c r="GJ38" s="346">
        <f t="shared" si="131"/>
        <v>0</v>
      </c>
      <c r="GK38" s="346">
        <f t="shared" si="131"/>
        <v>0</v>
      </c>
      <c r="GL38" s="346">
        <f t="shared" si="131"/>
        <v>0</v>
      </c>
      <c r="GM38" s="346">
        <f t="shared" si="131"/>
        <v>0</v>
      </c>
      <c r="GN38" s="346">
        <f t="shared" si="131"/>
        <v>0</v>
      </c>
      <c r="GO38" s="346">
        <f t="shared" si="131"/>
        <v>0</v>
      </c>
      <c r="GP38" s="346">
        <f t="shared" si="131"/>
        <v>0</v>
      </c>
      <c r="GQ38" s="346">
        <f t="shared" si="131"/>
        <v>0</v>
      </c>
      <c r="GR38" s="346">
        <f t="shared" si="131"/>
        <v>0</v>
      </c>
      <c r="GS38" s="346">
        <f t="shared" si="131"/>
        <v>0</v>
      </c>
      <c r="GT38" s="346">
        <f t="shared" si="131"/>
        <v>0</v>
      </c>
      <c r="GU38" s="346">
        <f t="shared" si="131"/>
        <v>0</v>
      </c>
      <c r="GV38" s="346">
        <f t="shared" si="131"/>
        <v>0</v>
      </c>
      <c r="GW38" s="346">
        <f t="shared" si="131"/>
        <v>0</v>
      </c>
      <c r="GX38" s="346">
        <f t="shared" si="131"/>
        <v>0</v>
      </c>
      <c r="GY38" s="346">
        <f t="shared" si="131"/>
        <v>0</v>
      </c>
      <c r="GZ38" s="346">
        <f t="shared" si="131"/>
        <v>0</v>
      </c>
      <c r="HA38" s="347">
        <f t="shared" si="131"/>
        <v>0</v>
      </c>
      <c r="HB38" s="336">
        <f t="shared" si="142"/>
        <v>0</v>
      </c>
      <c r="HC38" s="337">
        <f t="shared" si="143"/>
        <v>0</v>
      </c>
      <c r="HD38" s="337">
        <f t="shared" si="144"/>
        <v>0</v>
      </c>
      <c r="HE38" s="337">
        <f t="shared" si="145"/>
        <v>0</v>
      </c>
      <c r="HF38" s="337">
        <f t="shared" si="146"/>
        <v>0</v>
      </c>
      <c r="HG38" s="337">
        <f t="shared" si="147"/>
        <v>0</v>
      </c>
      <c r="HH38" s="337">
        <f t="shared" si="148"/>
        <v>0</v>
      </c>
      <c r="HI38" s="337">
        <f t="shared" si="149"/>
        <v>0</v>
      </c>
      <c r="HJ38" s="337">
        <f t="shared" si="150"/>
        <v>0</v>
      </c>
      <c r="HK38" s="337">
        <f t="shared" si="151"/>
        <v>0</v>
      </c>
      <c r="HL38" s="337">
        <f t="shared" si="152"/>
        <v>0</v>
      </c>
      <c r="HM38" s="337">
        <f t="shared" si="153"/>
        <v>0</v>
      </c>
      <c r="HN38" s="337">
        <f t="shared" si="154"/>
        <v>0</v>
      </c>
      <c r="HO38" s="337">
        <f t="shared" si="155"/>
        <v>0</v>
      </c>
      <c r="HP38" s="337">
        <f t="shared" si="156"/>
        <v>0</v>
      </c>
      <c r="HQ38" s="337">
        <f t="shared" si="157"/>
        <v>0</v>
      </c>
      <c r="HR38" s="337">
        <f t="shared" si="158"/>
        <v>0</v>
      </c>
      <c r="HS38" s="337">
        <f t="shared" si="159"/>
        <v>0</v>
      </c>
      <c r="HT38" s="337">
        <f t="shared" si="160"/>
        <v>0</v>
      </c>
      <c r="HU38" s="337">
        <f t="shared" si="161"/>
        <v>0</v>
      </c>
      <c r="HV38" s="338">
        <f t="shared" si="162"/>
        <v>0</v>
      </c>
      <c r="HW38" s="297" t="str">
        <f t="shared" si="47"/>
        <v/>
      </c>
      <c r="HX38" s="264" t="str">
        <f t="shared" si="48"/>
        <v/>
      </c>
      <c r="HY38" s="264" t="str">
        <f t="shared" si="49"/>
        <v/>
      </c>
      <c r="HZ38" s="264" t="str">
        <f t="shared" si="50"/>
        <v/>
      </c>
      <c r="IA38" s="264" t="str">
        <f t="shared" si="51"/>
        <v/>
      </c>
      <c r="IB38" s="264" t="str">
        <f t="shared" si="52"/>
        <v/>
      </c>
      <c r="IC38" s="264" t="str">
        <f t="shared" si="53"/>
        <v/>
      </c>
      <c r="ID38" s="264" t="str">
        <f t="shared" si="54"/>
        <v/>
      </c>
      <c r="IE38" s="264" t="str">
        <f t="shared" si="55"/>
        <v/>
      </c>
      <c r="IF38" s="264" t="str">
        <f t="shared" si="56"/>
        <v/>
      </c>
      <c r="IG38" s="264" t="str">
        <f t="shared" si="57"/>
        <v/>
      </c>
      <c r="IH38" s="264" t="str">
        <f t="shared" si="58"/>
        <v/>
      </c>
      <c r="II38" s="264" t="str">
        <f t="shared" si="59"/>
        <v/>
      </c>
      <c r="IJ38" s="264" t="str">
        <f t="shared" si="60"/>
        <v/>
      </c>
      <c r="IK38" s="264" t="str">
        <f t="shared" si="61"/>
        <v/>
      </c>
      <c r="IL38" s="264" t="str">
        <f t="shared" si="62"/>
        <v/>
      </c>
      <c r="IM38" s="264" t="str">
        <f t="shared" si="63"/>
        <v/>
      </c>
      <c r="IN38" s="264" t="str">
        <f t="shared" si="64"/>
        <v/>
      </c>
      <c r="IO38" s="264" t="str">
        <f t="shared" si="65"/>
        <v/>
      </c>
      <c r="IP38" s="264" t="str">
        <f t="shared" si="66"/>
        <v/>
      </c>
      <c r="IQ38" s="284" t="str">
        <f t="shared" si="67"/>
        <v/>
      </c>
      <c r="IR38" s="265">
        <f t="shared" si="105"/>
        <v>0</v>
      </c>
      <c r="IS38" s="266">
        <f t="shared" si="68"/>
        <v>48</v>
      </c>
      <c r="IT38" s="266">
        <f t="shared" si="106"/>
        <v>0</v>
      </c>
      <c r="IU38" s="266">
        <f t="shared" si="69"/>
        <v>0</v>
      </c>
      <c r="IV38" s="302">
        <f t="shared" si="132"/>
        <v>0</v>
      </c>
      <c r="IW38" s="266">
        <f t="shared" si="132"/>
        <v>0</v>
      </c>
      <c r="IX38" s="266">
        <f t="shared" si="132"/>
        <v>0</v>
      </c>
      <c r="IY38" s="266">
        <f t="shared" si="132"/>
        <v>0</v>
      </c>
      <c r="IZ38" s="266">
        <f t="shared" si="132"/>
        <v>0</v>
      </c>
      <c r="JA38" s="266">
        <f t="shared" si="132"/>
        <v>0</v>
      </c>
      <c r="JB38" s="266">
        <f t="shared" si="132"/>
        <v>0</v>
      </c>
      <c r="JC38" s="266">
        <f t="shared" si="132"/>
        <v>0</v>
      </c>
      <c r="JD38" s="266">
        <f t="shared" si="132"/>
        <v>0</v>
      </c>
      <c r="JE38" s="266">
        <f t="shared" si="132"/>
        <v>0</v>
      </c>
      <c r="JF38" s="266">
        <f t="shared" si="133"/>
        <v>0</v>
      </c>
      <c r="JG38" s="266">
        <f t="shared" si="133"/>
        <v>0</v>
      </c>
      <c r="JH38" s="266">
        <f t="shared" si="133"/>
        <v>0</v>
      </c>
      <c r="JI38" s="266">
        <f t="shared" si="133"/>
        <v>0</v>
      </c>
      <c r="JJ38" s="266">
        <f t="shared" si="133"/>
        <v>0</v>
      </c>
      <c r="JK38" s="266">
        <f t="shared" si="133"/>
        <v>0</v>
      </c>
      <c r="JL38" s="266">
        <f t="shared" si="133"/>
        <v>0</v>
      </c>
      <c r="JM38" s="266">
        <f t="shared" si="133"/>
        <v>0</v>
      </c>
      <c r="JN38" s="266">
        <f t="shared" si="133"/>
        <v>0</v>
      </c>
      <c r="JO38" s="266">
        <f t="shared" si="133"/>
        <v>0</v>
      </c>
      <c r="JP38" s="303">
        <f t="shared" si="133"/>
        <v>0</v>
      </c>
      <c r="JQ38" s="291">
        <f t="shared" si="134"/>
        <v>0</v>
      </c>
      <c r="JR38" s="265">
        <f t="shared" si="134"/>
        <v>0</v>
      </c>
      <c r="JS38" s="265">
        <f t="shared" si="134"/>
        <v>0</v>
      </c>
      <c r="JT38" s="265">
        <f t="shared" si="134"/>
        <v>0</v>
      </c>
      <c r="JU38" s="265">
        <f t="shared" si="134"/>
        <v>0</v>
      </c>
      <c r="JV38" s="265">
        <f t="shared" si="134"/>
        <v>0</v>
      </c>
      <c r="JW38" s="265">
        <f t="shared" si="134"/>
        <v>0</v>
      </c>
      <c r="JX38" s="265">
        <f t="shared" si="134"/>
        <v>0</v>
      </c>
      <c r="JY38" s="265">
        <f t="shared" si="134"/>
        <v>0</v>
      </c>
      <c r="JZ38" s="265">
        <f t="shared" si="134"/>
        <v>0</v>
      </c>
      <c r="KA38" s="265">
        <f t="shared" si="135"/>
        <v>0</v>
      </c>
      <c r="KB38" s="265">
        <f t="shared" si="135"/>
        <v>0</v>
      </c>
      <c r="KC38" s="265">
        <f t="shared" si="135"/>
        <v>0</v>
      </c>
      <c r="KD38" s="265">
        <f t="shared" si="135"/>
        <v>0</v>
      </c>
      <c r="KE38" s="265">
        <f t="shared" si="135"/>
        <v>0</v>
      </c>
      <c r="KF38" s="265">
        <f t="shared" si="135"/>
        <v>0</v>
      </c>
      <c r="KG38" s="265">
        <f t="shared" si="135"/>
        <v>0</v>
      </c>
      <c r="KH38" s="265">
        <f t="shared" si="135"/>
        <v>0</v>
      </c>
      <c r="KI38" s="265">
        <f t="shared" si="135"/>
        <v>0</v>
      </c>
      <c r="KJ38" s="265">
        <f t="shared" si="135"/>
        <v>0</v>
      </c>
      <c r="KK38" s="292">
        <f t="shared" si="135"/>
        <v>0</v>
      </c>
      <c r="KL38" s="279">
        <f t="shared" si="107"/>
        <v>48</v>
      </c>
      <c r="KN38" s="262" t="str">
        <f t="shared" si="163"/>
        <v>Tues</v>
      </c>
      <c r="KO38" s="405" t="str">
        <f>IF(OR(F38=Dropdown_list!$AA$20,F38=Dropdown_list!$AA$21,ISBLANK(F38)), "", LEFT(F38,FIND(":",F38)-1)/RIGHT(F38,LEN(F38)-(FIND(":",F38))))</f>
        <v/>
      </c>
      <c r="KP38" s="406" t="str">
        <f>IF(OR(G38=Dropdown_list!$AA$20,G38=Dropdown_list!$AA$21,ISBLANK(G38)), "", LEFT(G38,FIND(":",G38)-1)/RIGHT(G38,LEN(G38)-(FIND(":",G38))))</f>
        <v/>
      </c>
      <c r="KQ38" s="406" t="str">
        <f>IF(OR(H38=Dropdown_list!$AA$20,H38=Dropdown_list!$AA$21,ISBLANK(H38)), "", LEFT(H38,FIND(":",H38)-1)/RIGHT(H38,LEN(H38)-(FIND(":",H38))))</f>
        <v/>
      </c>
      <c r="KR38" s="406" t="str">
        <f>IF(OR(I38=Dropdown_list!$AA$20,I38=Dropdown_list!$AA$21,ISBLANK(I38)), "", LEFT(I38,FIND(":",I38)-1)/RIGHT(I38,LEN(I38)-(FIND(":",I38))))</f>
        <v/>
      </c>
      <c r="KS38" s="406" t="str">
        <f>IF(OR(J38=Dropdown_list!$AA$20,J38=Dropdown_list!$AA$21,ISBLANK(J38)), "", LEFT(J38,FIND(":",J38)-1)/RIGHT(J38,LEN(J38)-(FIND(":",J38))))</f>
        <v/>
      </c>
      <c r="KT38" s="406" t="str">
        <f>IF(OR(K38=Dropdown_list!$AA$20,K38=Dropdown_list!$AA$21,ISBLANK(K38)), "", LEFT(K38,FIND(":",K38)-1)/RIGHT(K38,LEN(K38)-(FIND(":",K38))))</f>
        <v/>
      </c>
      <c r="KU38" s="406" t="str">
        <f>IF(OR(L38=Dropdown_list!$AA$20,L38=Dropdown_list!$AA$21,ISBLANK(L38)), "", LEFT(L38,FIND(":",L38)-1)/RIGHT(L38,LEN(L38)-(FIND(":",L38))))</f>
        <v/>
      </c>
      <c r="KV38" s="406" t="str">
        <f>IF(OR(M38=Dropdown_list!$AA$20,M38=Dropdown_list!$AA$21,ISBLANK(M38)), "", LEFT(M38,FIND(":",M38)-1)/RIGHT(M38,LEN(M38)-(FIND(":",M38))))</f>
        <v/>
      </c>
      <c r="KW38" s="406" t="str">
        <f>IF(OR(N38=Dropdown_list!$AA$20,N38=Dropdown_list!$AA$21,ISBLANK(N38)), "", LEFT(N38,FIND(":",N38)-1)/RIGHT(N38,LEN(N38)-(FIND(":",N38))))</f>
        <v/>
      </c>
      <c r="KX38" s="406" t="str">
        <f>IF(OR(O38=Dropdown_list!$AA$20,O38=Dropdown_list!$AA$21,ISBLANK(O38)), "", LEFT(O38,FIND(":",O38)-1)/RIGHT(O38,LEN(O38)-(FIND(":",O38))))</f>
        <v/>
      </c>
      <c r="KY38" s="406" t="str">
        <f>IF(OR(P38=Dropdown_list!$AA$20,P38=Dropdown_list!$AA$21,ISBLANK(P38)), "", LEFT(P38,FIND(":",P38)-1)/RIGHT(P38,LEN(P38)-(FIND(":",P38))))</f>
        <v/>
      </c>
      <c r="KZ38" s="406" t="str">
        <f>IF(OR(Q38=Dropdown_list!$AA$20,Q38=Dropdown_list!$AA$21,ISBLANK(Q38)), "", LEFT(Q38,FIND(":",Q38)-1)/RIGHT(Q38,LEN(Q38)-(FIND(":",Q38))))</f>
        <v/>
      </c>
      <c r="LA38" s="406" t="str">
        <f>IF(OR(R38=Dropdown_list!$AA$20,R38=Dropdown_list!$AA$21,ISBLANK(R38)), "", LEFT(R38,FIND(":",R38)-1)/RIGHT(R38,LEN(R38)-(FIND(":",R38))))</f>
        <v/>
      </c>
      <c r="LB38" s="406" t="str">
        <f>IF(OR(S38=Dropdown_list!$AA$20,S38=Dropdown_list!$AA$21,ISBLANK(S38)), "", LEFT(S38,FIND(":",S38)-1)/RIGHT(S38,LEN(S38)-(FIND(":",S38))))</f>
        <v/>
      </c>
      <c r="LC38" s="406" t="str">
        <f>IF(OR(T38=Dropdown_list!$AA$20,T38=Dropdown_list!$AA$21,ISBLANK(T38)), "", LEFT(T38,FIND(":",T38)-1)/RIGHT(T38,LEN(T38)-(FIND(":",T38))))</f>
        <v/>
      </c>
      <c r="LD38" s="406" t="str">
        <f>IF(OR(U38=Dropdown_list!$AA$20,U38=Dropdown_list!$AA$21,ISBLANK(U38)), "", LEFT(U38,FIND(":",U38)-1)/RIGHT(U38,LEN(U38)-(FIND(":",U38))))</f>
        <v/>
      </c>
      <c r="LE38" s="406" t="str">
        <f>IF(OR(V38=Dropdown_list!$AA$20,V38=Dropdown_list!$AA$21,ISBLANK(V38)), "", LEFT(V38,FIND(":",V38)-1)/RIGHT(V38,LEN(V38)-(FIND(":",V38))))</f>
        <v/>
      </c>
      <c r="LF38" s="406" t="str">
        <f>IF(OR(W38=Dropdown_list!$AA$20,W38=Dropdown_list!$AA$21,ISBLANK(W38)), "", LEFT(W38,FIND(":",W38)-1)/RIGHT(W38,LEN(W38)-(FIND(":",W38))))</f>
        <v/>
      </c>
      <c r="LG38" s="406" t="str">
        <f>IF(OR(X38=Dropdown_list!$AA$20,X38=Dropdown_list!$AA$21,ISBLANK(X38)), "", LEFT(X38,FIND(":",X38)-1)/RIGHT(X38,LEN(X38)-(FIND(":",X38))))</f>
        <v/>
      </c>
      <c r="LH38" s="406" t="str">
        <f>IF(OR(Y38=Dropdown_list!$AA$20,Y38=Dropdown_list!$AA$21,ISBLANK(Y38)), "", LEFT(Y38,FIND(":",Y38)-1)/RIGHT(Y38,LEN(Y38)-(FIND(":",Y38))))</f>
        <v/>
      </c>
      <c r="LI38" s="406" t="str">
        <f>IF(OR(Z38=Dropdown_list!$AA$20,Z38=Dropdown_list!$AA$21,ISBLANK(Z38)), "", LEFT(Z38,FIND(":",Z38)-1)/RIGHT(Z38,LEN(Z38)-(FIND(":",Z38))))</f>
        <v/>
      </c>
      <c r="LJ38" s="406" t="str">
        <f>IF(OR(AA38=Dropdown_list!$AA$20,AA38=Dropdown_list!$AA$21,ISBLANK(AA38)), "", LEFT(AA38,FIND(":",AA38)-1)/RIGHT(AA38,LEN(AA38)-(FIND(":",AA38))))</f>
        <v/>
      </c>
      <c r="LK38" s="406" t="str">
        <f>IF(OR(AB38=Dropdown_list!$AA$20,AB38=Dropdown_list!$AA$21,ISBLANK(AB38)), "", LEFT(AB38,FIND(":",AB38)-1)/RIGHT(AB38,LEN(AB38)-(FIND(":",AB38))))</f>
        <v/>
      </c>
      <c r="LL38" s="406" t="str">
        <f>IF(OR(AC38=Dropdown_list!$AA$20,AC38=Dropdown_list!$AA$21,ISBLANK(AC38)), "", LEFT(AC38,FIND(":",AC38)-1)/RIGHT(AC38,LEN(AC38)-(FIND(":",AC38))))</f>
        <v/>
      </c>
      <c r="LM38" s="406" t="str">
        <f>IF(OR(AD38=Dropdown_list!$AA$20,AD38=Dropdown_list!$AA$21,ISBLANK(AD38)), "", LEFT(AD38,FIND(":",AD38)-1)/RIGHT(AD38,LEN(AD38)-(FIND(":",AD38))))</f>
        <v/>
      </c>
      <c r="LN38" s="406" t="str">
        <f>IF(OR(AE38=Dropdown_list!$AA$20,AE38=Dropdown_list!$AA$21,ISBLANK(AE38)), "", LEFT(AE38,FIND(":",AE38)-1)/RIGHT(AE38,LEN(AE38)-(FIND(":",AE38))))</f>
        <v/>
      </c>
      <c r="LO38" s="406" t="str">
        <f>IF(OR(AF38=Dropdown_list!$AA$20,AF38=Dropdown_list!$AA$21,ISBLANK(AF38)), "", LEFT(AF38,FIND(":",AF38)-1)/RIGHT(AF38,LEN(AF38)-(FIND(":",AF38))))</f>
        <v/>
      </c>
      <c r="LP38" s="406" t="str">
        <f>IF(OR(AG38=Dropdown_list!$AA$20,AG38=Dropdown_list!$AA$21,ISBLANK(AG38)), "", LEFT(AG38,FIND(":",AG38)-1)/RIGHT(AG38,LEN(AG38)-(FIND(":",AG38))))</f>
        <v/>
      </c>
      <c r="LQ38" s="406" t="str">
        <f>IF(OR(AH38=Dropdown_list!$AA$20,AH38=Dropdown_list!$AA$21,ISBLANK(AH38)), "", LEFT(AH38,FIND(":",AH38)-1)/RIGHT(AH38,LEN(AH38)-(FIND(":",AH38))))</f>
        <v/>
      </c>
      <c r="LR38" s="406" t="str">
        <f>IF(OR(AI38=Dropdown_list!$AA$20,AI38=Dropdown_list!$AA$21,ISBLANK(AI38)), "", LEFT(AI38,FIND(":",AI38)-1)/RIGHT(AI38,LEN(AI38)-(FIND(":",AI38))))</f>
        <v/>
      </c>
      <c r="LS38" s="406" t="str">
        <f>IF(OR(AJ38=Dropdown_list!$AA$20,AJ38=Dropdown_list!$AA$21,ISBLANK(AJ38)), "", LEFT(AJ38,FIND(":",AJ38)-1)/RIGHT(AJ38,LEN(AJ38)-(FIND(":",AJ38))))</f>
        <v/>
      </c>
      <c r="LT38" s="406" t="str">
        <f>IF(OR(AK38=Dropdown_list!$AA$20,AK38=Dropdown_list!$AA$21,ISBLANK(AK38)), "", LEFT(AK38,FIND(":",AK38)-1)/RIGHT(AK38,LEN(AK38)-(FIND(":",AK38))))</f>
        <v/>
      </c>
      <c r="LU38" s="406" t="str">
        <f>IF(OR(AL38=Dropdown_list!$AA$20,AL38=Dropdown_list!$AA$21,ISBLANK(AL38)), "", LEFT(AL38,FIND(":",AL38)-1)/RIGHT(AL38,LEN(AL38)-(FIND(":",AL38))))</f>
        <v/>
      </c>
      <c r="LV38" s="406" t="str">
        <f>IF(OR(AM38=Dropdown_list!$AA$20,AM38=Dropdown_list!$AA$21,ISBLANK(AM38)), "", LEFT(AM38,FIND(":",AM38)-1)/RIGHT(AM38,LEN(AM38)-(FIND(":",AM38))))</f>
        <v/>
      </c>
      <c r="LW38" s="406" t="str">
        <f>IF(OR(AN38=Dropdown_list!$AA$20,AN38=Dropdown_list!$AA$21,ISBLANK(AN38)), "", LEFT(AN38,FIND(":",AN38)-1)/RIGHT(AN38,LEN(AN38)-(FIND(":",AN38))))</f>
        <v/>
      </c>
      <c r="LX38" s="406" t="str">
        <f>IF(OR(AO38=Dropdown_list!$AA$20,AO38=Dropdown_list!$AA$21,ISBLANK(AO38)), "", LEFT(AO38,FIND(":",AO38)-1)/RIGHT(AO38,LEN(AO38)-(FIND(":",AO38))))</f>
        <v/>
      </c>
      <c r="LY38" s="406" t="str">
        <f>IF(OR(AP38=Dropdown_list!$AA$20,AP38=Dropdown_list!$AA$21,ISBLANK(AP38)), "", LEFT(AP38,FIND(":",AP38)-1)/RIGHT(AP38,LEN(AP38)-(FIND(":",AP38))))</f>
        <v/>
      </c>
      <c r="LZ38" s="406" t="str">
        <f>IF(OR(AQ38=Dropdown_list!$AA$20,AQ38=Dropdown_list!$AA$21,ISBLANK(AQ38)), "", LEFT(AQ38,FIND(":",AQ38)-1)/RIGHT(AQ38,LEN(AQ38)-(FIND(":",AQ38))))</f>
        <v/>
      </c>
      <c r="MA38" s="406" t="str">
        <f>IF(OR(AR38=Dropdown_list!$AA$20,AR38=Dropdown_list!$AA$21,ISBLANK(AR38)), "", LEFT(AR38,FIND(":",AR38)-1)/RIGHT(AR38,LEN(AR38)-(FIND(":",AR38))))</f>
        <v/>
      </c>
      <c r="MB38" s="406" t="str">
        <f>IF(OR(AS38=Dropdown_list!$AA$20,AS38=Dropdown_list!$AA$21,ISBLANK(AS38)), "", LEFT(AS38,FIND(":",AS38)-1)/RIGHT(AS38,LEN(AS38)-(FIND(":",AS38))))</f>
        <v/>
      </c>
      <c r="MC38" s="406" t="str">
        <f>IF(OR(AT38=Dropdown_list!$AA$20,AT38=Dropdown_list!$AA$21,ISBLANK(AT38)), "", LEFT(AT38,FIND(":",AT38)-1)/RIGHT(AT38,LEN(AT38)-(FIND(":",AT38))))</f>
        <v/>
      </c>
      <c r="MD38" s="406" t="str">
        <f>IF(OR(AU38=Dropdown_list!$AA$20,AU38=Dropdown_list!$AA$21,ISBLANK(AU38)), "", LEFT(AU38,FIND(":",AU38)-1)/RIGHT(AU38,LEN(AU38)-(FIND(":",AU38))))</f>
        <v/>
      </c>
      <c r="ME38" s="406" t="str">
        <f>IF(OR(AV38=Dropdown_list!$AA$20,AV38=Dropdown_list!$AA$21,ISBLANK(AV38)), "", LEFT(AV38,FIND(":",AV38)-1)/RIGHT(AV38,LEN(AV38)-(FIND(":",AV38))))</f>
        <v/>
      </c>
      <c r="MF38" s="406" t="str">
        <f>IF(OR(AW38=Dropdown_list!$AA$20,AW38=Dropdown_list!$AA$21,ISBLANK(AW38)), "", LEFT(AW38,FIND(":",AW38)-1)/RIGHT(AW38,LEN(AW38)-(FIND(":",AW38))))</f>
        <v/>
      </c>
      <c r="MG38" s="406" t="str">
        <f>IF(OR(AX38=Dropdown_list!$AA$20,AX38=Dropdown_list!$AA$21,ISBLANK(AX38)), "", LEFT(AX38,FIND(":",AX38)-1)/RIGHT(AX38,LEN(AX38)-(FIND(":",AX38))))</f>
        <v/>
      </c>
      <c r="MH38" s="406" t="str">
        <f>IF(OR(AY38=Dropdown_list!$AA$20,AY38=Dropdown_list!$AA$21,ISBLANK(AY38)), "", LEFT(AY38,FIND(":",AY38)-1)/RIGHT(AY38,LEN(AY38)-(FIND(":",AY38))))</f>
        <v/>
      </c>
      <c r="MI38" s="406" t="str">
        <f>IF(OR(AZ38=Dropdown_list!$AA$20,AZ38=Dropdown_list!$AA$21,ISBLANK(AZ38)), "", LEFT(AZ38,FIND(":",AZ38)-1)/RIGHT(AZ38,LEN(AZ38)-(FIND(":",AZ38))))</f>
        <v/>
      </c>
      <c r="MJ38" s="407" t="str">
        <f>IF(OR(BA38=Dropdown_list!$AA$20,BA38=Dropdown_list!$AA$21,ISBLANK(BA38)), "", LEFT(BA38,FIND(":",BA38)-1)/RIGHT(BA38,LEN(BA38)-(FIND(":",BA38))))</f>
        <v/>
      </c>
      <c r="ML38" s="414" t="str">
        <f t="shared" si="136"/>
        <v/>
      </c>
      <c r="MM38" s="265" t="str">
        <f t="shared" si="136"/>
        <v/>
      </c>
      <c r="MN38" s="265" t="str">
        <f t="shared" si="136"/>
        <v/>
      </c>
      <c r="MO38" s="265" t="str">
        <f t="shared" si="136"/>
        <v/>
      </c>
      <c r="MP38" s="265" t="str">
        <f t="shared" si="136"/>
        <v/>
      </c>
      <c r="MQ38" s="265" t="str">
        <f t="shared" si="136"/>
        <v/>
      </c>
      <c r="MR38" s="265" t="str">
        <f t="shared" si="136"/>
        <v/>
      </c>
      <c r="MS38" s="265" t="str">
        <f t="shared" si="136"/>
        <v/>
      </c>
      <c r="MT38" s="265" t="str">
        <f t="shared" si="136"/>
        <v/>
      </c>
      <c r="MU38" s="265" t="str">
        <f t="shared" si="136"/>
        <v/>
      </c>
      <c r="MV38" s="265" t="str">
        <f t="shared" si="136"/>
        <v/>
      </c>
      <c r="MW38" s="265" t="str">
        <f t="shared" si="136"/>
        <v/>
      </c>
      <c r="MX38" s="265" t="str">
        <f t="shared" si="136"/>
        <v/>
      </c>
      <c r="MY38" s="265" t="str">
        <f t="shared" si="136"/>
        <v/>
      </c>
      <c r="MZ38" s="265" t="str">
        <f t="shared" si="136"/>
        <v/>
      </c>
      <c r="NA38" s="265" t="str">
        <f t="shared" si="136"/>
        <v/>
      </c>
      <c r="NB38" s="265" t="str">
        <f t="shared" si="137"/>
        <v/>
      </c>
      <c r="NC38" s="265" t="str">
        <f t="shared" si="137"/>
        <v/>
      </c>
      <c r="ND38" s="265" t="str">
        <f t="shared" si="137"/>
        <v/>
      </c>
      <c r="NE38" s="265" t="str">
        <f t="shared" si="137"/>
        <v/>
      </c>
      <c r="NF38" s="265" t="str">
        <f t="shared" si="137"/>
        <v/>
      </c>
      <c r="NG38" s="265" t="str">
        <f t="shared" si="137"/>
        <v/>
      </c>
      <c r="NH38" s="265" t="str">
        <f t="shared" si="137"/>
        <v/>
      </c>
      <c r="NI38" s="265" t="str">
        <f t="shared" si="137"/>
        <v/>
      </c>
      <c r="NJ38" s="265" t="str">
        <f t="shared" si="137"/>
        <v/>
      </c>
      <c r="NK38" s="265" t="str">
        <f t="shared" si="137"/>
        <v/>
      </c>
      <c r="NL38" s="265" t="str">
        <f t="shared" si="137"/>
        <v/>
      </c>
      <c r="NM38" s="265" t="str">
        <f t="shared" si="137"/>
        <v/>
      </c>
      <c r="NN38" s="265" t="str">
        <f t="shared" si="137"/>
        <v/>
      </c>
      <c r="NO38" s="265" t="str">
        <f t="shared" si="137"/>
        <v/>
      </c>
      <c r="NP38" s="265" t="str">
        <f t="shared" si="137"/>
        <v/>
      </c>
      <c r="NQ38" s="265" t="str">
        <f t="shared" si="137"/>
        <v/>
      </c>
      <c r="NR38" s="265" t="str">
        <f t="shared" si="110"/>
        <v/>
      </c>
      <c r="NS38" s="265" t="str">
        <f t="shared" si="110"/>
        <v/>
      </c>
      <c r="NT38" s="265" t="str">
        <f t="shared" si="110"/>
        <v/>
      </c>
      <c r="NU38" s="265" t="str">
        <f t="shared" si="110"/>
        <v/>
      </c>
      <c r="NV38" s="265" t="str">
        <f t="shared" si="110"/>
        <v/>
      </c>
      <c r="NW38" s="265" t="str">
        <f t="shared" si="164"/>
        <v/>
      </c>
      <c r="NX38" s="265" t="str">
        <f t="shared" si="164"/>
        <v/>
      </c>
      <c r="NY38" s="265" t="str">
        <f t="shared" si="164"/>
        <v/>
      </c>
      <c r="NZ38" s="265" t="str">
        <f t="shared" si="164"/>
        <v/>
      </c>
      <c r="OA38" s="265" t="str">
        <f t="shared" si="164"/>
        <v/>
      </c>
      <c r="OB38" s="265" t="str">
        <f t="shared" si="164"/>
        <v/>
      </c>
      <c r="OC38" s="265" t="str">
        <f t="shared" si="164"/>
        <v/>
      </c>
      <c r="OD38" s="265" t="str">
        <f t="shared" si="164"/>
        <v/>
      </c>
      <c r="OE38" s="265" t="str">
        <f t="shared" si="164"/>
        <v/>
      </c>
      <c r="OF38" s="265" t="str">
        <f t="shared" si="164"/>
        <v/>
      </c>
      <c r="OG38" s="415" t="str">
        <f t="shared" si="164"/>
        <v/>
      </c>
    </row>
    <row r="39" spans="2:397" ht="15" customHeight="1">
      <c r="B39" s="66"/>
      <c r="D39" s="786"/>
      <c r="E39" s="226">
        <f t="shared" si="113"/>
        <v>0</v>
      </c>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4"/>
      <c r="BC39" s="668"/>
      <c r="BD39" s="61"/>
      <c r="BE39" s="61"/>
      <c r="BF39" s="88"/>
      <c r="BG39" s="232"/>
      <c r="BH39" s="61"/>
      <c r="BI39" s="61"/>
      <c r="BJ39" s="4"/>
      <c r="BL39" s="84" t="str">
        <f t="shared" si="8"/>
        <v/>
      </c>
      <c r="BM39" s="260">
        <f t="shared" si="9"/>
        <v>0</v>
      </c>
      <c r="BN39" s="525">
        <f t="shared" si="114"/>
        <v>0</v>
      </c>
      <c r="BO39" s="526" t="str">
        <f t="shared" si="139"/>
        <v/>
      </c>
      <c r="BP39" s="525">
        <f t="shared" si="115"/>
        <v>0</v>
      </c>
      <c r="BQ39" s="527">
        <f t="shared" si="12"/>
        <v>0</v>
      </c>
      <c r="BR39" s="527">
        <f t="shared" si="13"/>
        <v>0</v>
      </c>
      <c r="BS39" s="528">
        <f t="shared" si="140"/>
        <v>0</v>
      </c>
      <c r="BT39" s="263" t="str">
        <f t="shared" si="14"/>
        <v/>
      </c>
      <c r="BU39" s="263" t="str">
        <f>IF(BQ39=1, IF(ISBLANK(#REF!),message_complete,""),"")</f>
        <v/>
      </c>
      <c r="BV39" s="263" t="str">
        <f t="shared" si="15"/>
        <v/>
      </c>
      <c r="BW39" s="263" t="str">
        <f t="shared" si="16"/>
        <v/>
      </c>
      <c r="BX39" s="261"/>
      <c r="BY39" s="328" t="str">
        <f t="shared" si="116"/>
        <v/>
      </c>
      <c r="BZ39" s="269" t="str">
        <f t="shared" si="18"/>
        <v/>
      </c>
      <c r="CA39" s="269" t="str">
        <f t="shared" si="19"/>
        <v/>
      </c>
      <c r="CB39" s="269" t="str">
        <f t="shared" si="20"/>
        <v/>
      </c>
      <c r="CC39" s="269" t="str">
        <f t="shared" si="21"/>
        <v/>
      </c>
      <c r="CD39" s="269" t="str">
        <f t="shared" si="117"/>
        <v/>
      </c>
      <c r="CE39" s="269" t="str">
        <f t="shared" si="23"/>
        <v/>
      </c>
      <c r="CF39" s="269" t="str">
        <f t="shared" si="118"/>
        <v/>
      </c>
      <c r="CG39" s="269" t="str">
        <f t="shared" si="119"/>
        <v/>
      </c>
      <c r="CH39" s="269" t="str">
        <f t="shared" si="120"/>
        <v/>
      </c>
      <c r="CI39" s="269" t="str">
        <f t="shared" si="121"/>
        <v/>
      </c>
      <c r="CJ39" s="329" t="str">
        <f t="shared" si="122"/>
        <v/>
      </c>
      <c r="CL39" s="423" t="str">
        <f t="shared" si="77"/>
        <v/>
      </c>
      <c r="CM39" s="419" t="str">
        <f t="shared" si="78"/>
        <v/>
      </c>
      <c r="CN39" s="419" t="str">
        <f t="shared" si="79"/>
        <v/>
      </c>
      <c r="CO39" s="419" t="str">
        <f t="shared" si="80"/>
        <v/>
      </c>
      <c r="CP39" s="419" t="str">
        <f t="shared" si="81"/>
        <v/>
      </c>
      <c r="CQ39" s="424" t="str">
        <f t="shared" si="82"/>
        <v/>
      </c>
      <c r="CR39" s="121" t="str">
        <f t="shared" si="29"/>
        <v/>
      </c>
      <c r="CS39" s="283" t="str">
        <f t="shared" si="30"/>
        <v/>
      </c>
      <c r="CT39" s="264" t="str">
        <f t="shared" si="31"/>
        <v/>
      </c>
      <c r="CU39" s="264" t="str">
        <f t="shared" si="32"/>
        <v/>
      </c>
      <c r="CV39" s="264" t="str">
        <f t="shared" si="33"/>
        <v/>
      </c>
      <c r="CW39" s="264" t="str">
        <f t="shared" si="34"/>
        <v/>
      </c>
      <c r="CX39" s="284" t="str">
        <f t="shared" si="35"/>
        <v/>
      </c>
      <c r="CY39" s="263">
        <f t="shared" si="83"/>
        <v>0</v>
      </c>
      <c r="CZ39" s="263"/>
      <c r="DA39" s="291">
        <f t="shared" si="123"/>
        <v>0</v>
      </c>
      <c r="DB39" s="265">
        <f t="shared" si="123"/>
        <v>0</v>
      </c>
      <c r="DC39" s="265">
        <f t="shared" si="123"/>
        <v>0</v>
      </c>
      <c r="DD39" s="265">
        <f t="shared" si="123"/>
        <v>0</v>
      </c>
      <c r="DE39" s="265">
        <f t="shared" si="123"/>
        <v>0</v>
      </c>
      <c r="DF39" s="265">
        <f t="shared" si="123"/>
        <v>0</v>
      </c>
      <c r="DG39" s="265">
        <f t="shared" si="123"/>
        <v>0</v>
      </c>
      <c r="DH39" s="265">
        <f t="shared" si="123"/>
        <v>0</v>
      </c>
      <c r="DI39" s="265">
        <f t="shared" si="123"/>
        <v>0</v>
      </c>
      <c r="DJ39" s="265">
        <f t="shared" si="123"/>
        <v>0</v>
      </c>
      <c r="DK39" s="265">
        <f t="shared" si="124"/>
        <v>0</v>
      </c>
      <c r="DL39" s="265">
        <f t="shared" si="124"/>
        <v>0</v>
      </c>
      <c r="DM39" s="265">
        <f t="shared" si="124"/>
        <v>0</v>
      </c>
      <c r="DN39" s="265">
        <f t="shared" si="124"/>
        <v>0</v>
      </c>
      <c r="DO39" s="265">
        <f t="shared" si="124"/>
        <v>0</v>
      </c>
      <c r="DP39" s="265">
        <f t="shared" si="124"/>
        <v>0</v>
      </c>
      <c r="DQ39" s="265">
        <f t="shared" si="124"/>
        <v>0</v>
      </c>
      <c r="DR39" s="265">
        <f t="shared" si="124"/>
        <v>0</v>
      </c>
      <c r="DS39" s="265">
        <f t="shared" si="124"/>
        <v>0</v>
      </c>
      <c r="DT39" s="265">
        <f t="shared" si="124"/>
        <v>0</v>
      </c>
      <c r="DU39" s="292">
        <f t="shared" si="124"/>
        <v>0</v>
      </c>
      <c r="DV39" s="291">
        <f t="shared" si="125"/>
        <v>0</v>
      </c>
      <c r="DW39" s="265">
        <f t="shared" si="125"/>
        <v>0</v>
      </c>
      <c r="DX39" s="265">
        <f t="shared" si="125"/>
        <v>0</v>
      </c>
      <c r="DY39" s="265">
        <f t="shared" si="125"/>
        <v>0</v>
      </c>
      <c r="DZ39" s="265">
        <f t="shared" si="125"/>
        <v>0</v>
      </c>
      <c r="EA39" s="265">
        <f t="shared" si="125"/>
        <v>0</v>
      </c>
      <c r="EB39" s="265">
        <f t="shared" si="125"/>
        <v>0</v>
      </c>
      <c r="EC39" s="265">
        <f t="shared" si="125"/>
        <v>0</v>
      </c>
      <c r="ED39" s="265">
        <f t="shared" si="125"/>
        <v>0</v>
      </c>
      <c r="EE39" s="265">
        <f t="shared" si="125"/>
        <v>0</v>
      </c>
      <c r="EF39" s="265">
        <f t="shared" si="126"/>
        <v>0</v>
      </c>
      <c r="EG39" s="265">
        <f t="shared" si="126"/>
        <v>0</v>
      </c>
      <c r="EH39" s="265">
        <f t="shared" si="126"/>
        <v>0</v>
      </c>
      <c r="EI39" s="265">
        <f t="shared" si="126"/>
        <v>0</v>
      </c>
      <c r="EJ39" s="265">
        <f t="shared" si="126"/>
        <v>0</v>
      </c>
      <c r="EK39" s="265">
        <f t="shared" si="126"/>
        <v>0</v>
      </c>
      <c r="EL39" s="265">
        <f t="shared" si="126"/>
        <v>0</v>
      </c>
      <c r="EM39" s="265">
        <f t="shared" si="126"/>
        <v>0</v>
      </c>
      <c r="EN39" s="265">
        <f t="shared" si="126"/>
        <v>0</v>
      </c>
      <c r="EO39" s="265">
        <f t="shared" si="126"/>
        <v>0</v>
      </c>
      <c r="EP39" s="292">
        <f t="shared" si="126"/>
        <v>0</v>
      </c>
      <c r="EQ39" s="414">
        <f t="shared" si="127"/>
        <v>0</v>
      </c>
      <c r="ER39" s="265">
        <f t="shared" si="127"/>
        <v>0</v>
      </c>
      <c r="ES39" s="265">
        <f t="shared" si="127"/>
        <v>0</v>
      </c>
      <c r="ET39" s="265">
        <f t="shared" si="127"/>
        <v>0</v>
      </c>
      <c r="EU39" s="265">
        <f t="shared" si="127"/>
        <v>0</v>
      </c>
      <c r="EV39" s="265">
        <f t="shared" si="127"/>
        <v>0</v>
      </c>
      <c r="EW39" s="265">
        <f t="shared" si="127"/>
        <v>0</v>
      </c>
      <c r="EX39" s="265">
        <f t="shared" si="127"/>
        <v>0</v>
      </c>
      <c r="EY39" s="265">
        <f t="shared" si="127"/>
        <v>0</v>
      </c>
      <c r="EZ39" s="265">
        <f t="shared" si="127"/>
        <v>0</v>
      </c>
      <c r="FA39" s="265">
        <f t="shared" si="128"/>
        <v>0</v>
      </c>
      <c r="FB39" s="265">
        <f t="shared" si="128"/>
        <v>0</v>
      </c>
      <c r="FC39" s="265">
        <f t="shared" si="128"/>
        <v>0</v>
      </c>
      <c r="FD39" s="265">
        <f t="shared" si="128"/>
        <v>0</v>
      </c>
      <c r="FE39" s="265">
        <f t="shared" si="128"/>
        <v>0</v>
      </c>
      <c r="FF39" s="265">
        <f t="shared" si="128"/>
        <v>0</v>
      </c>
      <c r="FG39" s="265">
        <f t="shared" si="128"/>
        <v>0</v>
      </c>
      <c r="FH39" s="265">
        <f t="shared" si="128"/>
        <v>0</v>
      </c>
      <c r="FI39" s="265">
        <f t="shared" si="128"/>
        <v>0</v>
      </c>
      <c r="FJ39" s="265">
        <f t="shared" si="128"/>
        <v>0</v>
      </c>
      <c r="FK39" s="415">
        <f t="shared" si="128"/>
        <v>0</v>
      </c>
      <c r="FL39" s="291">
        <f t="shared" si="129"/>
        <v>0</v>
      </c>
      <c r="FM39" s="265">
        <f t="shared" si="129"/>
        <v>0</v>
      </c>
      <c r="FN39" s="265">
        <f t="shared" si="129"/>
        <v>0</v>
      </c>
      <c r="FO39" s="265">
        <f t="shared" si="129"/>
        <v>0</v>
      </c>
      <c r="FP39" s="265">
        <f t="shared" si="129"/>
        <v>0</v>
      </c>
      <c r="FQ39" s="265">
        <f t="shared" si="129"/>
        <v>0</v>
      </c>
      <c r="FR39" s="265">
        <f t="shared" si="129"/>
        <v>0</v>
      </c>
      <c r="FS39" s="265">
        <f t="shared" si="129"/>
        <v>0</v>
      </c>
      <c r="FT39" s="265">
        <f t="shared" si="129"/>
        <v>0</v>
      </c>
      <c r="FU39" s="265">
        <f t="shared" si="129"/>
        <v>0</v>
      </c>
      <c r="FV39" s="265">
        <f t="shared" si="130"/>
        <v>0</v>
      </c>
      <c r="FW39" s="265">
        <f t="shared" si="130"/>
        <v>0</v>
      </c>
      <c r="FX39" s="265">
        <f t="shared" si="130"/>
        <v>0</v>
      </c>
      <c r="FY39" s="265">
        <f t="shared" si="130"/>
        <v>0</v>
      </c>
      <c r="FZ39" s="265">
        <f t="shared" si="130"/>
        <v>0</v>
      </c>
      <c r="GA39" s="265">
        <f t="shared" si="130"/>
        <v>0</v>
      </c>
      <c r="GB39" s="265">
        <f t="shared" si="130"/>
        <v>0</v>
      </c>
      <c r="GC39" s="265">
        <f t="shared" si="130"/>
        <v>0</v>
      </c>
      <c r="GD39" s="265">
        <f t="shared" si="130"/>
        <v>0</v>
      </c>
      <c r="GE39" s="265">
        <f t="shared" si="130"/>
        <v>0</v>
      </c>
      <c r="GF39" s="292">
        <f t="shared" si="130"/>
        <v>0</v>
      </c>
      <c r="GG39" s="345">
        <f t="shared" si="141"/>
        <v>0</v>
      </c>
      <c r="GH39" s="346">
        <f t="shared" si="131"/>
        <v>0</v>
      </c>
      <c r="GI39" s="346">
        <f t="shared" si="131"/>
        <v>0</v>
      </c>
      <c r="GJ39" s="346">
        <f t="shared" si="131"/>
        <v>0</v>
      </c>
      <c r="GK39" s="346">
        <f t="shared" si="131"/>
        <v>0</v>
      </c>
      <c r="GL39" s="346">
        <f t="shared" si="131"/>
        <v>0</v>
      </c>
      <c r="GM39" s="346">
        <f t="shared" si="131"/>
        <v>0</v>
      </c>
      <c r="GN39" s="346">
        <f t="shared" si="131"/>
        <v>0</v>
      </c>
      <c r="GO39" s="346">
        <f t="shared" si="131"/>
        <v>0</v>
      </c>
      <c r="GP39" s="346">
        <f t="shared" si="131"/>
        <v>0</v>
      </c>
      <c r="GQ39" s="346">
        <f t="shared" si="131"/>
        <v>0</v>
      </c>
      <c r="GR39" s="346">
        <f t="shared" si="131"/>
        <v>0</v>
      </c>
      <c r="GS39" s="346">
        <f t="shared" si="131"/>
        <v>0</v>
      </c>
      <c r="GT39" s="346">
        <f t="shared" si="131"/>
        <v>0</v>
      </c>
      <c r="GU39" s="346">
        <f t="shared" si="131"/>
        <v>0</v>
      </c>
      <c r="GV39" s="346">
        <f t="shared" si="131"/>
        <v>0</v>
      </c>
      <c r="GW39" s="346">
        <f t="shared" si="131"/>
        <v>0</v>
      </c>
      <c r="GX39" s="346">
        <f t="shared" si="131"/>
        <v>0</v>
      </c>
      <c r="GY39" s="346">
        <f t="shared" si="131"/>
        <v>0</v>
      </c>
      <c r="GZ39" s="346">
        <f t="shared" si="131"/>
        <v>0</v>
      </c>
      <c r="HA39" s="347">
        <f t="shared" si="131"/>
        <v>0</v>
      </c>
      <c r="HB39" s="336">
        <f t="shared" si="142"/>
        <v>0</v>
      </c>
      <c r="HC39" s="337">
        <f t="shared" si="143"/>
        <v>0</v>
      </c>
      <c r="HD39" s="337">
        <f t="shared" si="144"/>
        <v>0</v>
      </c>
      <c r="HE39" s="337">
        <f t="shared" si="145"/>
        <v>0</v>
      </c>
      <c r="HF39" s="337">
        <f t="shared" si="146"/>
        <v>0</v>
      </c>
      <c r="HG39" s="337">
        <f t="shared" si="147"/>
        <v>0</v>
      </c>
      <c r="HH39" s="337">
        <f t="shared" si="148"/>
        <v>0</v>
      </c>
      <c r="HI39" s="337">
        <f t="shared" si="149"/>
        <v>0</v>
      </c>
      <c r="HJ39" s="337">
        <f t="shared" si="150"/>
        <v>0</v>
      </c>
      <c r="HK39" s="337">
        <f t="shared" si="151"/>
        <v>0</v>
      </c>
      <c r="HL39" s="337">
        <f t="shared" si="152"/>
        <v>0</v>
      </c>
      <c r="HM39" s="337">
        <f t="shared" si="153"/>
        <v>0</v>
      </c>
      <c r="HN39" s="337">
        <f t="shared" si="154"/>
        <v>0</v>
      </c>
      <c r="HO39" s="337">
        <f t="shared" si="155"/>
        <v>0</v>
      </c>
      <c r="HP39" s="337">
        <f t="shared" si="156"/>
        <v>0</v>
      </c>
      <c r="HQ39" s="337">
        <f t="shared" si="157"/>
        <v>0</v>
      </c>
      <c r="HR39" s="337">
        <f t="shared" si="158"/>
        <v>0</v>
      </c>
      <c r="HS39" s="337">
        <f t="shared" si="159"/>
        <v>0</v>
      </c>
      <c r="HT39" s="337">
        <f t="shared" si="160"/>
        <v>0</v>
      </c>
      <c r="HU39" s="337">
        <f t="shared" si="161"/>
        <v>0</v>
      </c>
      <c r="HV39" s="338">
        <f t="shared" si="162"/>
        <v>0</v>
      </c>
      <c r="HW39" s="297" t="str">
        <f t="shared" si="47"/>
        <v/>
      </c>
      <c r="HX39" s="264" t="str">
        <f t="shared" si="48"/>
        <v/>
      </c>
      <c r="HY39" s="264" t="str">
        <f t="shared" si="49"/>
        <v/>
      </c>
      <c r="HZ39" s="264" t="str">
        <f t="shared" si="50"/>
        <v/>
      </c>
      <c r="IA39" s="264" t="str">
        <f t="shared" si="51"/>
        <v/>
      </c>
      <c r="IB39" s="264" t="str">
        <f t="shared" si="52"/>
        <v/>
      </c>
      <c r="IC39" s="264" t="str">
        <f t="shared" si="53"/>
        <v/>
      </c>
      <c r="ID39" s="264" t="str">
        <f t="shared" si="54"/>
        <v/>
      </c>
      <c r="IE39" s="264" t="str">
        <f t="shared" si="55"/>
        <v/>
      </c>
      <c r="IF39" s="264" t="str">
        <f t="shared" si="56"/>
        <v/>
      </c>
      <c r="IG39" s="264" t="str">
        <f t="shared" si="57"/>
        <v/>
      </c>
      <c r="IH39" s="264" t="str">
        <f t="shared" si="58"/>
        <v/>
      </c>
      <c r="II39" s="264" t="str">
        <f t="shared" si="59"/>
        <v/>
      </c>
      <c r="IJ39" s="264" t="str">
        <f t="shared" si="60"/>
        <v/>
      </c>
      <c r="IK39" s="264" t="str">
        <f t="shared" si="61"/>
        <v/>
      </c>
      <c r="IL39" s="264" t="str">
        <f t="shared" si="62"/>
        <v/>
      </c>
      <c r="IM39" s="264" t="str">
        <f t="shared" si="63"/>
        <v/>
      </c>
      <c r="IN39" s="264" t="str">
        <f t="shared" si="64"/>
        <v/>
      </c>
      <c r="IO39" s="264" t="str">
        <f t="shared" si="65"/>
        <v/>
      </c>
      <c r="IP39" s="264" t="str">
        <f t="shared" si="66"/>
        <v/>
      </c>
      <c r="IQ39" s="284" t="str">
        <f t="shared" si="67"/>
        <v/>
      </c>
      <c r="IR39" s="265">
        <f t="shared" si="105"/>
        <v>0</v>
      </c>
      <c r="IS39" s="266">
        <f t="shared" si="68"/>
        <v>48</v>
      </c>
      <c r="IT39" s="266">
        <f t="shared" si="106"/>
        <v>0</v>
      </c>
      <c r="IU39" s="266">
        <f t="shared" si="69"/>
        <v>0</v>
      </c>
      <c r="IV39" s="302">
        <f t="shared" si="132"/>
        <v>0</v>
      </c>
      <c r="IW39" s="266">
        <f t="shared" si="132"/>
        <v>0</v>
      </c>
      <c r="IX39" s="266">
        <f t="shared" si="132"/>
        <v>0</v>
      </c>
      <c r="IY39" s="266">
        <f t="shared" si="132"/>
        <v>0</v>
      </c>
      <c r="IZ39" s="266">
        <f t="shared" si="132"/>
        <v>0</v>
      </c>
      <c r="JA39" s="266">
        <f t="shared" si="132"/>
        <v>0</v>
      </c>
      <c r="JB39" s="266">
        <f t="shared" si="132"/>
        <v>0</v>
      </c>
      <c r="JC39" s="266">
        <f t="shared" si="132"/>
        <v>0</v>
      </c>
      <c r="JD39" s="266">
        <f t="shared" si="132"/>
        <v>0</v>
      </c>
      <c r="JE39" s="266">
        <f t="shared" si="132"/>
        <v>0</v>
      </c>
      <c r="JF39" s="266">
        <f t="shared" si="133"/>
        <v>0</v>
      </c>
      <c r="JG39" s="266">
        <f t="shared" si="133"/>
        <v>0</v>
      </c>
      <c r="JH39" s="266">
        <f t="shared" si="133"/>
        <v>0</v>
      </c>
      <c r="JI39" s="266">
        <f t="shared" si="133"/>
        <v>0</v>
      </c>
      <c r="JJ39" s="266">
        <f t="shared" si="133"/>
        <v>0</v>
      </c>
      <c r="JK39" s="266">
        <f t="shared" si="133"/>
        <v>0</v>
      </c>
      <c r="JL39" s="266">
        <f t="shared" si="133"/>
        <v>0</v>
      </c>
      <c r="JM39" s="266">
        <f t="shared" si="133"/>
        <v>0</v>
      </c>
      <c r="JN39" s="266">
        <f t="shared" si="133"/>
        <v>0</v>
      </c>
      <c r="JO39" s="266">
        <f t="shared" si="133"/>
        <v>0</v>
      </c>
      <c r="JP39" s="303">
        <f t="shared" si="133"/>
        <v>0</v>
      </c>
      <c r="JQ39" s="291">
        <f t="shared" si="134"/>
        <v>0</v>
      </c>
      <c r="JR39" s="265">
        <f t="shared" si="134"/>
        <v>0</v>
      </c>
      <c r="JS39" s="265">
        <f t="shared" si="134"/>
        <v>0</v>
      </c>
      <c r="JT39" s="265">
        <f t="shared" si="134"/>
        <v>0</v>
      </c>
      <c r="JU39" s="265">
        <f t="shared" si="134"/>
        <v>0</v>
      </c>
      <c r="JV39" s="265">
        <f t="shared" si="134"/>
        <v>0</v>
      </c>
      <c r="JW39" s="265">
        <f t="shared" si="134"/>
        <v>0</v>
      </c>
      <c r="JX39" s="265">
        <f t="shared" si="134"/>
        <v>0</v>
      </c>
      <c r="JY39" s="265">
        <f t="shared" si="134"/>
        <v>0</v>
      </c>
      <c r="JZ39" s="265">
        <f t="shared" si="134"/>
        <v>0</v>
      </c>
      <c r="KA39" s="265">
        <f t="shared" si="135"/>
        <v>0</v>
      </c>
      <c r="KB39" s="265">
        <f t="shared" si="135"/>
        <v>0</v>
      </c>
      <c r="KC39" s="265">
        <f t="shared" si="135"/>
        <v>0</v>
      </c>
      <c r="KD39" s="265">
        <f t="shared" si="135"/>
        <v>0</v>
      </c>
      <c r="KE39" s="265">
        <f t="shared" si="135"/>
        <v>0</v>
      </c>
      <c r="KF39" s="265">
        <f t="shared" si="135"/>
        <v>0</v>
      </c>
      <c r="KG39" s="265">
        <f t="shared" si="135"/>
        <v>0</v>
      </c>
      <c r="KH39" s="265">
        <f t="shared" si="135"/>
        <v>0</v>
      </c>
      <c r="KI39" s="265">
        <f t="shared" si="135"/>
        <v>0</v>
      </c>
      <c r="KJ39" s="265">
        <f t="shared" si="135"/>
        <v>0</v>
      </c>
      <c r="KK39" s="292">
        <f t="shared" si="135"/>
        <v>0</v>
      </c>
      <c r="KL39" s="279">
        <f t="shared" si="107"/>
        <v>48</v>
      </c>
      <c r="KN39" s="262" t="str">
        <f t="shared" si="163"/>
        <v>Tues</v>
      </c>
      <c r="KO39" s="405" t="str">
        <f>IF(OR(F39=Dropdown_list!$AA$20,F39=Dropdown_list!$AA$21,ISBLANK(F39)), "", LEFT(F39,FIND(":",F39)-1)/RIGHT(F39,LEN(F39)-(FIND(":",F39))))</f>
        <v/>
      </c>
      <c r="KP39" s="406" t="str">
        <f>IF(OR(G39=Dropdown_list!$AA$20,G39=Dropdown_list!$AA$21,ISBLANK(G39)), "", LEFT(G39,FIND(":",G39)-1)/RIGHT(G39,LEN(G39)-(FIND(":",G39))))</f>
        <v/>
      </c>
      <c r="KQ39" s="406" t="str">
        <f>IF(OR(H39=Dropdown_list!$AA$20,H39=Dropdown_list!$AA$21,ISBLANK(H39)), "", LEFT(H39,FIND(":",H39)-1)/RIGHT(H39,LEN(H39)-(FIND(":",H39))))</f>
        <v/>
      </c>
      <c r="KR39" s="406" t="str">
        <f>IF(OR(I39=Dropdown_list!$AA$20,I39=Dropdown_list!$AA$21,ISBLANK(I39)), "", LEFT(I39,FIND(":",I39)-1)/RIGHT(I39,LEN(I39)-(FIND(":",I39))))</f>
        <v/>
      </c>
      <c r="KS39" s="406" t="str">
        <f>IF(OR(J39=Dropdown_list!$AA$20,J39=Dropdown_list!$AA$21,ISBLANK(J39)), "", LEFT(J39,FIND(":",J39)-1)/RIGHT(J39,LEN(J39)-(FIND(":",J39))))</f>
        <v/>
      </c>
      <c r="KT39" s="406" t="str">
        <f>IF(OR(K39=Dropdown_list!$AA$20,K39=Dropdown_list!$AA$21,ISBLANK(K39)), "", LEFT(K39,FIND(":",K39)-1)/RIGHT(K39,LEN(K39)-(FIND(":",K39))))</f>
        <v/>
      </c>
      <c r="KU39" s="406" t="str">
        <f>IF(OR(L39=Dropdown_list!$AA$20,L39=Dropdown_list!$AA$21,ISBLANK(L39)), "", LEFT(L39,FIND(":",L39)-1)/RIGHT(L39,LEN(L39)-(FIND(":",L39))))</f>
        <v/>
      </c>
      <c r="KV39" s="406" t="str">
        <f>IF(OR(M39=Dropdown_list!$AA$20,M39=Dropdown_list!$AA$21,ISBLANK(M39)), "", LEFT(M39,FIND(":",M39)-1)/RIGHT(M39,LEN(M39)-(FIND(":",M39))))</f>
        <v/>
      </c>
      <c r="KW39" s="406" t="str">
        <f>IF(OR(N39=Dropdown_list!$AA$20,N39=Dropdown_list!$AA$21,ISBLANK(N39)), "", LEFT(N39,FIND(":",N39)-1)/RIGHT(N39,LEN(N39)-(FIND(":",N39))))</f>
        <v/>
      </c>
      <c r="KX39" s="406" t="str">
        <f>IF(OR(O39=Dropdown_list!$AA$20,O39=Dropdown_list!$AA$21,ISBLANK(O39)), "", LEFT(O39,FIND(":",O39)-1)/RIGHT(O39,LEN(O39)-(FIND(":",O39))))</f>
        <v/>
      </c>
      <c r="KY39" s="406" t="str">
        <f>IF(OR(P39=Dropdown_list!$AA$20,P39=Dropdown_list!$AA$21,ISBLANK(P39)), "", LEFT(P39,FIND(":",P39)-1)/RIGHT(P39,LEN(P39)-(FIND(":",P39))))</f>
        <v/>
      </c>
      <c r="KZ39" s="406" t="str">
        <f>IF(OR(Q39=Dropdown_list!$AA$20,Q39=Dropdown_list!$AA$21,ISBLANK(Q39)), "", LEFT(Q39,FIND(":",Q39)-1)/RIGHT(Q39,LEN(Q39)-(FIND(":",Q39))))</f>
        <v/>
      </c>
      <c r="LA39" s="406" t="str">
        <f>IF(OR(R39=Dropdown_list!$AA$20,R39=Dropdown_list!$AA$21,ISBLANK(R39)), "", LEFT(R39,FIND(":",R39)-1)/RIGHT(R39,LEN(R39)-(FIND(":",R39))))</f>
        <v/>
      </c>
      <c r="LB39" s="406" t="str">
        <f>IF(OR(S39=Dropdown_list!$AA$20,S39=Dropdown_list!$AA$21,ISBLANK(S39)), "", LEFT(S39,FIND(":",S39)-1)/RIGHT(S39,LEN(S39)-(FIND(":",S39))))</f>
        <v/>
      </c>
      <c r="LC39" s="406" t="str">
        <f>IF(OR(T39=Dropdown_list!$AA$20,T39=Dropdown_list!$AA$21,ISBLANK(T39)), "", LEFT(T39,FIND(":",T39)-1)/RIGHT(T39,LEN(T39)-(FIND(":",T39))))</f>
        <v/>
      </c>
      <c r="LD39" s="406" t="str">
        <f>IF(OR(U39=Dropdown_list!$AA$20,U39=Dropdown_list!$AA$21,ISBLANK(U39)), "", LEFT(U39,FIND(":",U39)-1)/RIGHT(U39,LEN(U39)-(FIND(":",U39))))</f>
        <v/>
      </c>
      <c r="LE39" s="406" t="str">
        <f>IF(OR(V39=Dropdown_list!$AA$20,V39=Dropdown_list!$AA$21,ISBLANK(V39)), "", LEFT(V39,FIND(":",V39)-1)/RIGHT(V39,LEN(V39)-(FIND(":",V39))))</f>
        <v/>
      </c>
      <c r="LF39" s="406" t="str">
        <f>IF(OR(W39=Dropdown_list!$AA$20,W39=Dropdown_list!$AA$21,ISBLANK(W39)), "", LEFT(W39,FIND(":",W39)-1)/RIGHT(W39,LEN(W39)-(FIND(":",W39))))</f>
        <v/>
      </c>
      <c r="LG39" s="406" t="str">
        <f>IF(OR(X39=Dropdown_list!$AA$20,X39=Dropdown_list!$AA$21,ISBLANK(X39)), "", LEFT(X39,FIND(":",X39)-1)/RIGHT(X39,LEN(X39)-(FIND(":",X39))))</f>
        <v/>
      </c>
      <c r="LH39" s="406" t="str">
        <f>IF(OR(Y39=Dropdown_list!$AA$20,Y39=Dropdown_list!$AA$21,ISBLANK(Y39)), "", LEFT(Y39,FIND(":",Y39)-1)/RIGHT(Y39,LEN(Y39)-(FIND(":",Y39))))</f>
        <v/>
      </c>
      <c r="LI39" s="406" t="str">
        <f>IF(OR(Z39=Dropdown_list!$AA$20,Z39=Dropdown_list!$AA$21,ISBLANK(Z39)), "", LEFT(Z39,FIND(":",Z39)-1)/RIGHT(Z39,LEN(Z39)-(FIND(":",Z39))))</f>
        <v/>
      </c>
      <c r="LJ39" s="406" t="str">
        <f>IF(OR(AA39=Dropdown_list!$AA$20,AA39=Dropdown_list!$AA$21,ISBLANK(AA39)), "", LEFT(AA39,FIND(":",AA39)-1)/RIGHT(AA39,LEN(AA39)-(FIND(":",AA39))))</f>
        <v/>
      </c>
      <c r="LK39" s="406" t="str">
        <f>IF(OR(AB39=Dropdown_list!$AA$20,AB39=Dropdown_list!$AA$21,ISBLANK(AB39)), "", LEFT(AB39,FIND(":",AB39)-1)/RIGHT(AB39,LEN(AB39)-(FIND(":",AB39))))</f>
        <v/>
      </c>
      <c r="LL39" s="406" t="str">
        <f>IF(OR(AC39=Dropdown_list!$AA$20,AC39=Dropdown_list!$AA$21,ISBLANK(AC39)), "", LEFT(AC39,FIND(":",AC39)-1)/RIGHT(AC39,LEN(AC39)-(FIND(":",AC39))))</f>
        <v/>
      </c>
      <c r="LM39" s="406" t="str">
        <f>IF(OR(AD39=Dropdown_list!$AA$20,AD39=Dropdown_list!$AA$21,ISBLANK(AD39)), "", LEFT(AD39,FIND(":",AD39)-1)/RIGHT(AD39,LEN(AD39)-(FIND(":",AD39))))</f>
        <v/>
      </c>
      <c r="LN39" s="406" t="str">
        <f>IF(OR(AE39=Dropdown_list!$AA$20,AE39=Dropdown_list!$AA$21,ISBLANK(AE39)), "", LEFT(AE39,FIND(":",AE39)-1)/RIGHT(AE39,LEN(AE39)-(FIND(":",AE39))))</f>
        <v/>
      </c>
      <c r="LO39" s="406" t="str">
        <f>IF(OR(AF39=Dropdown_list!$AA$20,AF39=Dropdown_list!$AA$21,ISBLANK(AF39)), "", LEFT(AF39,FIND(":",AF39)-1)/RIGHT(AF39,LEN(AF39)-(FIND(":",AF39))))</f>
        <v/>
      </c>
      <c r="LP39" s="406" t="str">
        <f>IF(OR(AG39=Dropdown_list!$AA$20,AG39=Dropdown_list!$AA$21,ISBLANK(AG39)), "", LEFT(AG39,FIND(":",AG39)-1)/RIGHT(AG39,LEN(AG39)-(FIND(":",AG39))))</f>
        <v/>
      </c>
      <c r="LQ39" s="406" t="str">
        <f>IF(OR(AH39=Dropdown_list!$AA$20,AH39=Dropdown_list!$AA$21,ISBLANK(AH39)), "", LEFT(AH39,FIND(":",AH39)-1)/RIGHT(AH39,LEN(AH39)-(FIND(":",AH39))))</f>
        <v/>
      </c>
      <c r="LR39" s="406" t="str">
        <f>IF(OR(AI39=Dropdown_list!$AA$20,AI39=Dropdown_list!$AA$21,ISBLANK(AI39)), "", LEFT(AI39,FIND(":",AI39)-1)/RIGHT(AI39,LEN(AI39)-(FIND(":",AI39))))</f>
        <v/>
      </c>
      <c r="LS39" s="406" t="str">
        <f>IF(OR(AJ39=Dropdown_list!$AA$20,AJ39=Dropdown_list!$AA$21,ISBLANK(AJ39)), "", LEFT(AJ39,FIND(":",AJ39)-1)/RIGHT(AJ39,LEN(AJ39)-(FIND(":",AJ39))))</f>
        <v/>
      </c>
      <c r="LT39" s="406" t="str">
        <f>IF(OR(AK39=Dropdown_list!$AA$20,AK39=Dropdown_list!$AA$21,ISBLANK(AK39)), "", LEFT(AK39,FIND(":",AK39)-1)/RIGHT(AK39,LEN(AK39)-(FIND(":",AK39))))</f>
        <v/>
      </c>
      <c r="LU39" s="406" t="str">
        <f>IF(OR(AL39=Dropdown_list!$AA$20,AL39=Dropdown_list!$AA$21,ISBLANK(AL39)), "", LEFT(AL39,FIND(":",AL39)-1)/RIGHT(AL39,LEN(AL39)-(FIND(":",AL39))))</f>
        <v/>
      </c>
      <c r="LV39" s="406" t="str">
        <f>IF(OR(AM39=Dropdown_list!$AA$20,AM39=Dropdown_list!$AA$21,ISBLANK(AM39)), "", LEFT(AM39,FIND(":",AM39)-1)/RIGHT(AM39,LEN(AM39)-(FIND(":",AM39))))</f>
        <v/>
      </c>
      <c r="LW39" s="406" t="str">
        <f>IF(OR(AN39=Dropdown_list!$AA$20,AN39=Dropdown_list!$AA$21,ISBLANK(AN39)), "", LEFT(AN39,FIND(":",AN39)-1)/RIGHT(AN39,LEN(AN39)-(FIND(":",AN39))))</f>
        <v/>
      </c>
      <c r="LX39" s="406" t="str">
        <f>IF(OR(AO39=Dropdown_list!$AA$20,AO39=Dropdown_list!$AA$21,ISBLANK(AO39)), "", LEFT(AO39,FIND(":",AO39)-1)/RIGHT(AO39,LEN(AO39)-(FIND(":",AO39))))</f>
        <v/>
      </c>
      <c r="LY39" s="406" t="str">
        <f>IF(OR(AP39=Dropdown_list!$AA$20,AP39=Dropdown_list!$AA$21,ISBLANK(AP39)), "", LEFT(AP39,FIND(":",AP39)-1)/RIGHT(AP39,LEN(AP39)-(FIND(":",AP39))))</f>
        <v/>
      </c>
      <c r="LZ39" s="406" t="str">
        <f>IF(OR(AQ39=Dropdown_list!$AA$20,AQ39=Dropdown_list!$AA$21,ISBLANK(AQ39)), "", LEFT(AQ39,FIND(":",AQ39)-1)/RIGHT(AQ39,LEN(AQ39)-(FIND(":",AQ39))))</f>
        <v/>
      </c>
      <c r="MA39" s="406" t="str">
        <f>IF(OR(AR39=Dropdown_list!$AA$20,AR39=Dropdown_list!$AA$21,ISBLANK(AR39)), "", LEFT(AR39,FIND(":",AR39)-1)/RIGHT(AR39,LEN(AR39)-(FIND(":",AR39))))</f>
        <v/>
      </c>
      <c r="MB39" s="406" t="str">
        <f>IF(OR(AS39=Dropdown_list!$AA$20,AS39=Dropdown_list!$AA$21,ISBLANK(AS39)), "", LEFT(AS39,FIND(":",AS39)-1)/RIGHT(AS39,LEN(AS39)-(FIND(":",AS39))))</f>
        <v/>
      </c>
      <c r="MC39" s="406" t="str">
        <f>IF(OR(AT39=Dropdown_list!$AA$20,AT39=Dropdown_list!$AA$21,ISBLANK(AT39)), "", LEFT(AT39,FIND(":",AT39)-1)/RIGHT(AT39,LEN(AT39)-(FIND(":",AT39))))</f>
        <v/>
      </c>
      <c r="MD39" s="406" t="str">
        <f>IF(OR(AU39=Dropdown_list!$AA$20,AU39=Dropdown_list!$AA$21,ISBLANK(AU39)), "", LEFT(AU39,FIND(":",AU39)-1)/RIGHT(AU39,LEN(AU39)-(FIND(":",AU39))))</f>
        <v/>
      </c>
      <c r="ME39" s="406" t="str">
        <f>IF(OR(AV39=Dropdown_list!$AA$20,AV39=Dropdown_list!$AA$21,ISBLANK(AV39)), "", LEFT(AV39,FIND(":",AV39)-1)/RIGHT(AV39,LEN(AV39)-(FIND(":",AV39))))</f>
        <v/>
      </c>
      <c r="MF39" s="406" t="str">
        <f>IF(OR(AW39=Dropdown_list!$AA$20,AW39=Dropdown_list!$AA$21,ISBLANK(AW39)), "", LEFT(AW39,FIND(":",AW39)-1)/RIGHT(AW39,LEN(AW39)-(FIND(":",AW39))))</f>
        <v/>
      </c>
      <c r="MG39" s="406" t="str">
        <f>IF(OR(AX39=Dropdown_list!$AA$20,AX39=Dropdown_list!$AA$21,ISBLANK(AX39)), "", LEFT(AX39,FIND(":",AX39)-1)/RIGHT(AX39,LEN(AX39)-(FIND(":",AX39))))</f>
        <v/>
      </c>
      <c r="MH39" s="406" t="str">
        <f>IF(OR(AY39=Dropdown_list!$AA$20,AY39=Dropdown_list!$AA$21,ISBLANK(AY39)), "", LEFT(AY39,FIND(":",AY39)-1)/RIGHT(AY39,LEN(AY39)-(FIND(":",AY39))))</f>
        <v/>
      </c>
      <c r="MI39" s="406" t="str">
        <f>IF(OR(AZ39=Dropdown_list!$AA$20,AZ39=Dropdown_list!$AA$21,ISBLANK(AZ39)), "", LEFT(AZ39,FIND(":",AZ39)-1)/RIGHT(AZ39,LEN(AZ39)-(FIND(":",AZ39))))</f>
        <v/>
      </c>
      <c r="MJ39" s="407" t="str">
        <f>IF(OR(BA39=Dropdown_list!$AA$20,BA39=Dropdown_list!$AA$21,ISBLANK(BA39)), "", LEFT(BA39,FIND(":",BA39)-1)/RIGHT(BA39,LEN(BA39)-(FIND(":",BA39))))</f>
        <v/>
      </c>
      <c r="ML39" s="414" t="str">
        <f t="shared" si="136"/>
        <v/>
      </c>
      <c r="MM39" s="265" t="str">
        <f t="shared" si="136"/>
        <v/>
      </c>
      <c r="MN39" s="265" t="str">
        <f t="shared" si="136"/>
        <v/>
      </c>
      <c r="MO39" s="265" t="str">
        <f t="shared" si="136"/>
        <v/>
      </c>
      <c r="MP39" s="265" t="str">
        <f t="shared" si="136"/>
        <v/>
      </c>
      <c r="MQ39" s="265" t="str">
        <f t="shared" si="136"/>
        <v/>
      </c>
      <c r="MR39" s="265" t="str">
        <f t="shared" si="136"/>
        <v/>
      </c>
      <c r="MS39" s="265" t="str">
        <f t="shared" si="136"/>
        <v/>
      </c>
      <c r="MT39" s="265" t="str">
        <f t="shared" si="136"/>
        <v/>
      </c>
      <c r="MU39" s="265" t="str">
        <f t="shared" si="136"/>
        <v/>
      </c>
      <c r="MV39" s="265" t="str">
        <f t="shared" si="136"/>
        <v/>
      </c>
      <c r="MW39" s="265" t="str">
        <f t="shared" si="136"/>
        <v/>
      </c>
      <c r="MX39" s="265" t="str">
        <f t="shared" si="136"/>
        <v/>
      </c>
      <c r="MY39" s="265" t="str">
        <f t="shared" si="136"/>
        <v/>
      </c>
      <c r="MZ39" s="265" t="str">
        <f t="shared" si="136"/>
        <v/>
      </c>
      <c r="NA39" s="265" t="str">
        <f t="shared" si="136"/>
        <v/>
      </c>
      <c r="NB39" s="265" t="str">
        <f t="shared" si="137"/>
        <v/>
      </c>
      <c r="NC39" s="265" t="str">
        <f t="shared" si="137"/>
        <v/>
      </c>
      <c r="ND39" s="265" t="str">
        <f t="shared" si="137"/>
        <v/>
      </c>
      <c r="NE39" s="265" t="str">
        <f t="shared" si="137"/>
        <v/>
      </c>
      <c r="NF39" s="265" t="str">
        <f t="shared" si="137"/>
        <v/>
      </c>
      <c r="NG39" s="265" t="str">
        <f t="shared" si="137"/>
        <v/>
      </c>
      <c r="NH39" s="265" t="str">
        <f t="shared" si="137"/>
        <v/>
      </c>
      <c r="NI39" s="265" t="str">
        <f t="shared" si="137"/>
        <v/>
      </c>
      <c r="NJ39" s="265" t="str">
        <f t="shared" si="137"/>
        <v/>
      </c>
      <c r="NK39" s="265" t="str">
        <f t="shared" si="137"/>
        <v/>
      </c>
      <c r="NL39" s="265" t="str">
        <f t="shared" si="137"/>
        <v/>
      </c>
      <c r="NM39" s="265" t="str">
        <f t="shared" si="137"/>
        <v/>
      </c>
      <c r="NN39" s="265" t="str">
        <f t="shared" si="137"/>
        <v/>
      </c>
      <c r="NO39" s="265" t="str">
        <f t="shared" si="137"/>
        <v/>
      </c>
      <c r="NP39" s="265" t="str">
        <f t="shared" si="137"/>
        <v/>
      </c>
      <c r="NQ39" s="265" t="str">
        <f t="shared" si="137"/>
        <v/>
      </c>
      <c r="NR39" s="265" t="str">
        <f t="shared" si="110"/>
        <v/>
      </c>
      <c r="NS39" s="265" t="str">
        <f t="shared" si="110"/>
        <v/>
      </c>
      <c r="NT39" s="265" t="str">
        <f t="shared" si="110"/>
        <v/>
      </c>
      <c r="NU39" s="265" t="str">
        <f t="shared" si="110"/>
        <v/>
      </c>
      <c r="NV39" s="265" t="str">
        <f t="shared" si="110"/>
        <v/>
      </c>
      <c r="NW39" s="265" t="str">
        <f t="shared" si="164"/>
        <v/>
      </c>
      <c r="NX39" s="265" t="str">
        <f t="shared" si="164"/>
        <v/>
      </c>
      <c r="NY39" s="265" t="str">
        <f t="shared" si="164"/>
        <v/>
      </c>
      <c r="NZ39" s="265" t="str">
        <f t="shared" si="164"/>
        <v/>
      </c>
      <c r="OA39" s="265" t="str">
        <f t="shared" si="164"/>
        <v/>
      </c>
      <c r="OB39" s="265" t="str">
        <f t="shared" si="164"/>
        <v/>
      </c>
      <c r="OC39" s="265" t="str">
        <f t="shared" si="164"/>
        <v/>
      </c>
      <c r="OD39" s="265" t="str">
        <f t="shared" si="164"/>
        <v/>
      </c>
      <c r="OE39" s="265" t="str">
        <f t="shared" si="164"/>
        <v/>
      </c>
      <c r="OF39" s="265" t="str">
        <f t="shared" si="164"/>
        <v/>
      </c>
      <c r="OG39" s="415" t="str">
        <f t="shared" si="164"/>
        <v/>
      </c>
    </row>
    <row r="40" spans="2:397" ht="15" customHeight="1" thickBot="1">
      <c r="B40" s="66"/>
      <c r="D40" s="787"/>
      <c r="E40" s="227">
        <f t="shared" si="113"/>
        <v>0</v>
      </c>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4"/>
      <c r="BC40" s="668"/>
      <c r="BD40" s="61"/>
      <c r="BE40" s="61"/>
      <c r="BF40" s="88"/>
      <c r="BG40" s="232"/>
      <c r="BH40" s="61"/>
      <c r="BI40" s="61"/>
      <c r="BJ40" s="4"/>
      <c r="BL40" s="84" t="str">
        <f t="shared" si="8"/>
        <v/>
      </c>
      <c r="BM40" s="260">
        <f t="shared" si="9"/>
        <v>0</v>
      </c>
      <c r="BN40" s="525">
        <f t="shared" si="114"/>
        <v>0</v>
      </c>
      <c r="BO40" s="526" t="str">
        <f t="shared" si="139"/>
        <v/>
      </c>
      <c r="BP40" s="525">
        <f t="shared" si="115"/>
        <v>0</v>
      </c>
      <c r="BQ40" s="527">
        <f t="shared" si="12"/>
        <v>0</v>
      </c>
      <c r="BR40" s="527">
        <f t="shared" si="13"/>
        <v>0</v>
      </c>
      <c r="BS40" s="528">
        <f t="shared" si="140"/>
        <v>0</v>
      </c>
      <c r="BT40" s="263" t="str">
        <f t="shared" si="14"/>
        <v/>
      </c>
      <c r="BU40" s="263" t="str">
        <f>IF(BQ40=1, IF(ISBLANK(#REF!),message_complete,""),"")</f>
        <v/>
      </c>
      <c r="BV40" s="263" t="str">
        <f t="shared" si="15"/>
        <v/>
      </c>
      <c r="BW40" s="263" t="str">
        <f t="shared" si="16"/>
        <v/>
      </c>
      <c r="BX40" s="261"/>
      <c r="BY40" s="330" t="str">
        <f t="shared" si="116"/>
        <v/>
      </c>
      <c r="BZ40" s="278" t="str">
        <f t="shared" si="18"/>
        <v/>
      </c>
      <c r="CA40" s="278" t="str">
        <f t="shared" si="19"/>
        <v/>
      </c>
      <c r="CB40" s="278" t="str">
        <f t="shared" si="20"/>
        <v/>
      </c>
      <c r="CC40" s="278" t="str">
        <f t="shared" si="21"/>
        <v/>
      </c>
      <c r="CD40" s="278" t="str">
        <f t="shared" si="117"/>
        <v/>
      </c>
      <c r="CE40" s="278" t="str">
        <f t="shared" si="23"/>
        <v/>
      </c>
      <c r="CF40" s="278" t="str">
        <f t="shared" si="118"/>
        <v/>
      </c>
      <c r="CG40" s="278" t="str">
        <f t="shared" si="119"/>
        <v/>
      </c>
      <c r="CH40" s="278" t="str">
        <f t="shared" si="120"/>
        <v/>
      </c>
      <c r="CI40" s="278" t="str">
        <f t="shared" si="121"/>
        <v/>
      </c>
      <c r="CJ40" s="331" t="str">
        <f t="shared" si="122"/>
        <v/>
      </c>
      <c r="CL40" s="423" t="str">
        <f t="shared" si="77"/>
        <v/>
      </c>
      <c r="CM40" s="419" t="str">
        <f t="shared" si="78"/>
        <v/>
      </c>
      <c r="CN40" s="419" t="str">
        <f t="shared" si="79"/>
        <v/>
      </c>
      <c r="CO40" s="419" t="str">
        <f t="shared" si="80"/>
        <v/>
      </c>
      <c r="CP40" s="419" t="str">
        <f t="shared" si="81"/>
        <v/>
      </c>
      <c r="CQ40" s="424" t="str">
        <f t="shared" si="82"/>
        <v/>
      </c>
      <c r="CR40" s="121" t="str">
        <f t="shared" si="29"/>
        <v/>
      </c>
      <c r="CS40" s="285" t="str">
        <f t="shared" si="30"/>
        <v/>
      </c>
      <c r="CT40" s="286" t="str">
        <f t="shared" si="31"/>
        <v/>
      </c>
      <c r="CU40" s="286" t="str">
        <f t="shared" si="32"/>
        <v/>
      </c>
      <c r="CV40" s="286" t="str">
        <f t="shared" si="33"/>
        <v/>
      </c>
      <c r="CW40" s="286" t="str">
        <f t="shared" si="34"/>
        <v/>
      </c>
      <c r="CX40" s="287" t="str">
        <f t="shared" si="35"/>
        <v/>
      </c>
      <c r="CY40" s="263">
        <f t="shared" si="83"/>
        <v>0</v>
      </c>
      <c r="CZ40" s="263"/>
      <c r="DA40" s="293">
        <f t="shared" si="123"/>
        <v>0</v>
      </c>
      <c r="DB40" s="294">
        <f t="shared" si="123"/>
        <v>0</v>
      </c>
      <c r="DC40" s="294">
        <f t="shared" si="123"/>
        <v>0</v>
      </c>
      <c r="DD40" s="294">
        <f t="shared" si="123"/>
        <v>0</v>
      </c>
      <c r="DE40" s="294">
        <f t="shared" si="123"/>
        <v>0</v>
      </c>
      <c r="DF40" s="294">
        <f t="shared" si="123"/>
        <v>0</v>
      </c>
      <c r="DG40" s="294">
        <f t="shared" si="123"/>
        <v>0</v>
      </c>
      <c r="DH40" s="294">
        <f t="shared" si="123"/>
        <v>0</v>
      </c>
      <c r="DI40" s="294">
        <f t="shared" si="123"/>
        <v>0</v>
      </c>
      <c r="DJ40" s="294">
        <f t="shared" si="123"/>
        <v>0</v>
      </c>
      <c r="DK40" s="294">
        <f t="shared" si="124"/>
        <v>0</v>
      </c>
      <c r="DL40" s="294">
        <f t="shared" si="124"/>
        <v>0</v>
      </c>
      <c r="DM40" s="294">
        <f t="shared" si="124"/>
        <v>0</v>
      </c>
      <c r="DN40" s="294">
        <f t="shared" si="124"/>
        <v>0</v>
      </c>
      <c r="DO40" s="294">
        <f t="shared" si="124"/>
        <v>0</v>
      </c>
      <c r="DP40" s="294">
        <f t="shared" si="124"/>
        <v>0</v>
      </c>
      <c r="DQ40" s="294">
        <f t="shared" si="124"/>
        <v>0</v>
      </c>
      <c r="DR40" s="294">
        <f t="shared" si="124"/>
        <v>0</v>
      </c>
      <c r="DS40" s="294">
        <f t="shared" si="124"/>
        <v>0</v>
      </c>
      <c r="DT40" s="294">
        <f t="shared" si="124"/>
        <v>0</v>
      </c>
      <c r="DU40" s="295">
        <f t="shared" si="124"/>
        <v>0</v>
      </c>
      <c r="DV40" s="293">
        <f t="shared" si="125"/>
        <v>0</v>
      </c>
      <c r="DW40" s="294">
        <f t="shared" si="125"/>
        <v>0</v>
      </c>
      <c r="DX40" s="294">
        <f t="shared" si="125"/>
        <v>0</v>
      </c>
      <c r="DY40" s="294">
        <f t="shared" si="125"/>
        <v>0</v>
      </c>
      <c r="DZ40" s="294">
        <f t="shared" si="125"/>
        <v>0</v>
      </c>
      <c r="EA40" s="294">
        <f t="shared" si="125"/>
        <v>0</v>
      </c>
      <c r="EB40" s="294">
        <f t="shared" si="125"/>
        <v>0</v>
      </c>
      <c r="EC40" s="294">
        <f t="shared" si="125"/>
        <v>0</v>
      </c>
      <c r="ED40" s="294">
        <f t="shared" si="125"/>
        <v>0</v>
      </c>
      <c r="EE40" s="294">
        <f t="shared" si="125"/>
        <v>0</v>
      </c>
      <c r="EF40" s="294">
        <f t="shared" si="126"/>
        <v>0</v>
      </c>
      <c r="EG40" s="294">
        <f t="shared" si="126"/>
        <v>0</v>
      </c>
      <c r="EH40" s="294">
        <f t="shared" si="126"/>
        <v>0</v>
      </c>
      <c r="EI40" s="294">
        <f t="shared" si="126"/>
        <v>0</v>
      </c>
      <c r="EJ40" s="294">
        <f t="shared" si="126"/>
        <v>0</v>
      </c>
      <c r="EK40" s="294">
        <f t="shared" si="126"/>
        <v>0</v>
      </c>
      <c r="EL40" s="294">
        <f t="shared" si="126"/>
        <v>0</v>
      </c>
      <c r="EM40" s="294">
        <f t="shared" si="126"/>
        <v>0</v>
      </c>
      <c r="EN40" s="294">
        <f t="shared" si="126"/>
        <v>0</v>
      </c>
      <c r="EO40" s="294">
        <f t="shared" si="126"/>
        <v>0</v>
      </c>
      <c r="EP40" s="295">
        <f t="shared" si="126"/>
        <v>0</v>
      </c>
      <c r="EQ40" s="416">
        <f t="shared" si="127"/>
        <v>0</v>
      </c>
      <c r="ER40" s="417">
        <f t="shared" si="127"/>
        <v>0</v>
      </c>
      <c r="ES40" s="417">
        <f t="shared" si="127"/>
        <v>0</v>
      </c>
      <c r="ET40" s="417">
        <f t="shared" si="127"/>
        <v>0</v>
      </c>
      <c r="EU40" s="417">
        <f t="shared" si="127"/>
        <v>0</v>
      </c>
      <c r="EV40" s="417">
        <f t="shared" si="127"/>
        <v>0</v>
      </c>
      <c r="EW40" s="417">
        <f t="shared" si="127"/>
        <v>0</v>
      </c>
      <c r="EX40" s="417">
        <f t="shared" si="127"/>
        <v>0</v>
      </c>
      <c r="EY40" s="417">
        <f t="shared" si="127"/>
        <v>0</v>
      </c>
      <c r="EZ40" s="417">
        <f t="shared" si="127"/>
        <v>0</v>
      </c>
      <c r="FA40" s="417">
        <f t="shared" si="128"/>
        <v>0</v>
      </c>
      <c r="FB40" s="417">
        <f t="shared" si="128"/>
        <v>0</v>
      </c>
      <c r="FC40" s="417">
        <f t="shared" si="128"/>
        <v>0</v>
      </c>
      <c r="FD40" s="417">
        <f t="shared" si="128"/>
        <v>0</v>
      </c>
      <c r="FE40" s="417">
        <f t="shared" si="128"/>
        <v>0</v>
      </c>
      <c r="FF40" s="417">
        <f t="shared" si="128"/>
        <v>0</v>
      </c>
      <c r="FG40" s="417">
        <f t="shared" si="128"/>
        <v>0</v>
      </c>
      <c r="FH40" s="417">
        <f t="shared" si="128"/>
        <v>0</v>
      </c>
      <c r="FI40" s="417">
        <f t="shared" si="128"/>
        <v>0</v>
      </c>
      <c r="FJ40" s="417">
        <f t="shared" si="128"/>
        <v>0</v>
      </c>
      <c r="FK40" s="418">
        <f t="shared" si="128"/>
        <v>0</v>
      </c>
      <c r="FL40" s="293">
        <f t="shared" si="129"/>
        <v>0</v>
      </c>
      <c r="FM40" s="294">
        <f t="shared" si="129"/>
        <v>0</v>
      </c>
      <c r="FN40" s="294">
        <f t="shared" si="129"/>
        <v>0</v>
      </c>
      <c r="FO40" s="294">
        <f t="shared" si="129"/>
        <v>0</v>
      </c>
      <c r="FP40" s="294">
        <f t="shared" si="129"/>
        <v>0</v>
      </c>
      <c r="FQ40" s="294">
        <f t="shared" si="129"/>
        <v>0</v>
      </c>
      <c r="FR40" s="294">
        <f t="shared" si="129"/>
        <v>0</v>
      </c>
      <c r="FS40" s="294">
        <f t="shared" si="129"/>
        <v>0</v>
      </c>
      <c r="FT40" s="294">
        <f t="shared" si="129"/>
        <v>0</v>
      </c>
      <c r="FU40" s="294">
        <f t="shared" si="129"/>
        <v>0</v>
      </c>
      <c r="FV40" s="294">
        <f t="shared" si="130"/>
        <v>0</v>
      </c>
      <c r="FW40" s="294">
        <f t="shared" si="130"/>
        <v>0</v>
      </c>
      <c r="FX40" s="294">
        <f t="shared" si="130"/>
        <v>0</v>
      </c>
      <c r="FY40" s="294">
        <f t="shared" si="130"/>
        <v>0</v>
      </c>
      <c r="FZ40" s="294">
        <f t="shared" si="130"/>
        <v>0</v>
      </c>
      <c r="GA40" s="294">
        <f t="shared" si="130"/>
        <v>0</v>
      </c>
      <c r="GB40" s="294">
        <f t="shared" si="130"/>
        <v>0</v>
      </c>
      <c r="GC40" s="294">
        <f t="shared" si="130"/>
        <v>0</v>
      </c>
      <c r="GD40" s="294">
        <f t="shared" si="130"/>
        <v>0</v>
      </c>
      <c r="GE40" s="294">
        <f t="shared" si="130"/>
        <v>0</v>
      </c>
      <c r="GF40" s="295">
        <f t="shared" si="130"/>
        <v>0</v>
      </c>
      <c r="GG40" s="348">
        <f t="shared" si="141"/>
        <v>0</v>
      </c>
      <c r="GH40" s="349">
        <f t="shared" si="131"/>
        <v>0</v>
      </c>
      <c r="GI40" s="349">
        <f t="shared" si="131"/>
        <v>0</v>
      </c>
      <c r="GJ40" s="349">
        <f t="shared" si="131"/>
        <v>0</v>
      </c>
      <c r="GK40" s="349">
        <f t="shared" si="131"/>
        <v>0</v>
      </c>
      <c r="GL40" s="349">
        <f t="shared" si="131"/>
        <v>0</v>
      </c>
      <c r="GM40" s="349">
        <f t="shared" si="131"/>
        <v>0</v>
      </c>
      <c r="GN40" s="349">
        <f t="shared" si="131"/>
        <v>0</v>
      </c>
      <c r="GO40" s="349">
        <f t="shared" si="131"/>
        <v>0</v>
      </c>
      <c r="GP40" s="349">
        <f t="shared" si="131"/>
        <v>0</v>
      </c>
      <c r="GQ40" s="349">
        <f t="shared" si="131"/>
        <v>0</v>
      </c>
      <c r="GR40" s="349">
        <f t="shared" si="131"/>
        <v>0</v>
      </c>
      <c r="GS40" s="349">
        <f t="shared" si="131"/>
        <v>0</v>
      </c>
      <c r="GT40" s="349">
        <f t="shared" si="131"/>
        <v>0</v>
      </c>
      <c r="GU40" s="349">
        <f t="shared" si="131"/>
        <v>0</v>
      </c>
      <c r="GV40" s="349">
        <f t="shared" si="131"/>
        <v>0</v>
      </c>
      <c r="GW40" s="349">
        <f t="shared" si="131"/>
        <v>0</v>
      </c>
      <c r="GX40" s="349">
        <f t="shared" si="131"/>
        <v>0</v>
      </c>
      <c r="GY40" s="349">
        <f t="shared" si="131"/>
        <v>0</v>
      </c>
      <c r="GZ40" s="349">
        <f t="shared" si="131"/>
        <v>0</v>
      </c>
      <c r="HA40" s="350">
        <f t="shared" si="131"/>
        <v>0</v>
      </c>
      <c r="HB40" s="339">
        <f t="shared" si="142"/>
        <v>0</v>
      </c>
      <c r="HC40" s="340">
        <f t="shared" si="143"/>
        <v>0</v>
      </c>
      <c r="HD40" s="340">
        <f t="shared" si="144"/>
        <v>0</v>
      </c>
      <c r="HE40" s="340">
        <f t="shared" si="145"/>
        <v>0</v>
      </c>
      <c r="HF40" s="340">
        <f t="shared" si="146"/>
        <v>0</v>
      </c>
      <c r="HG40" s="340">
        <f t="shared" si="147"/>
        <v>0</v>
      </c>
      <c r="HH40" s="340">
        <f t="shared" si="148"/>
        <v>0</v>
      </c>
      <c r="HI40" s="340">
        <f t="shared" si="149"/>
        <v>0</v>
      </c>
      <c r="HJ40" s="340">
        <f t="shared" si="150"/>
        <v>0</v>
      </c>
      <c r="HK40" s="340">
        <f t="shared" si="151"/>
        <v>0</v>
      </c>
      <c r="HL40" s="340">
        <f t="shared" si="152"/>
        <v>0</v>
      </c>
      <c r="HM40" s="340">
        <f t="shared" si="153"/>
        <v>0</v>
      </c>
      <c r="HN40" s="340">
        <f t="shared" si="154"/>
        <v>0</v>
      </c>
      <c r="HO40" s="340">
        <f t="shared" si="155"/>
        <v>0</v>
      </c>
      <c r="HP40" s="340">
        <f t="shared" si="156"/>
        <v>0</v>
      </c>
      <c r="HQ40" s="340">
        <f t="shared" si="157"/>
        <v>0</v>
      </c>
      <c r="HR40" s="340">
        <f t="shared" si="158"/>
        <v>0</v>
      </c>
      <c r="HS40" s="340">
        <f t="shared" si="159"/>
        <v>0</v>
      </c>
      <c r="HT40" s="340">
        <f t="shared" si="160"/>
        <v>0</v>
      </c>
      <c r="HU40" s="340">
        <f t="shared" si="161"/>
        <v>0</v>
      </c>
      <c r="HV40" s="341">
        <f t="shared" si="162"/>
        <v>0</v>
      </c>
      <c r="HW40" s="298" t="str">
        <f t="shared" si="47"/>
        <v/>
      </c>
      <c r="HX40" s="286" t="str">
        <f t="shared" si="48"/>
        <v/>
      </c>
      <c r="HY40" s="286" t="str">
        <f t="shared" si="49"/>
        <v/>
      </c>
      <c r="HZ40" s="286" t="str">
        <f t="shared" si="50"/>
        <v/>
      </c>
      <c r="IA40" s="286" t="str">
        <f t="shared" si="51"/>
        <v/>
      </c>
      <c r="IB40" s="286" t="str">
        <f t="shared" si="52"/>
        <v/>
      </c>
      <c r="IC40" s="286" t="str">
        <f t="shared" si="53"/>
        <v/>
      </c>
      <c r="ID40" s="286" t="str">
        <f t="shared" si="54"/>
        <v/>
      </c>
      <c r="IE40" s="286" t="str">
        <f t="shared" si="55"/>
        <v/>
      </c>
      <c r="IF40" s="286" t="str">
        <f t="shared" si="56"/>
        <v/>
      </c>
      <c r="IG40" s="286" t="str">
        <f t="shared" si="57"/>
        <v/>
      </c>
      <c r="IH40" s="286" t="str">
        <f t="shared" si="58"/>
        <v/>
      </c>
      <c r="II40" s="286" t="str">
        <f t="shared" si="59"/>
        <v/>
      </c>
      <c r="IJ40" s="286" t="str">
        <f t="shared" si="60"/>
        <v/>
      </c>
      <c r="IK40" s="286" t="str">
        <f t="shared" si="61"/>
        <v/>
      </c>
      <c r="IL40" s="286" t="str">
        <f t="shared" si="62"/>
        <v/>
      </c>
      <c r="IM40" s="286" t="str">
        <f t="shared" si="63"/>
        <v/>
      </c>
      <c r="IN40" s="286" t="str">
        <f t="shared" si="64"/>
        <v/>
      </c>
      <c r="IO40" s="286" t="str">
        <f t="shared" si="65"/>
        <v/>
      </c>
      <c r="IP40" s="286" t="str">
        <f t="shared" si="66"/>
        <v/>
      </c>
      <c r="IQ40" s="287" t="str">
        <f t="shared" si="67"/>
        <v/>
      </c>
      <c r="IR40" s="265">
        <f t="shared" si="105"/>
        <v>0</v>
      </c>
      <c r="IS40" s="266">
        <f t="shared" si="68"/>
        <v>48</v>
      </c>
      <c r="IT40" s="266">
        <f t="shared" si="106"/>
        <v>0</v>
      </c>
      <c r="IU40" s="266">
        <f t="shared" si="69"/>
        <v>0</v>
      </c>
      <c r="IV40" s="304">
        <f t="shared" si="132"/>
        <v>0</v>
      </c>
      <c r="IW40" s="305">
        <f t="shared" si="132"/>
        <v>0</v>
      </c>
      <c r="IX40" s="305">
        <f t="shared" si="132"/>
        <v>0</v>
      </c>
      <c r="IY40" s="305">
        <f t="shared" si="132"/>
        <v>0</v>
      </c>
      <c r="IZ40" s="305">
        <f t="shared" si="132"/>
        <v>0</v>
      </c>
      <c r="JA40" s="305">
        <f t="shared" si="132"/>
        <v>0</v>
      </c>
      <c r="JB40" s="305">
        <f t="shared" si="132"/>
        <v>0</v>
      </c>
      <c r="JC40" s="305">
        <f t="shared" si="132"/>
        <v>0</v>
      </c>
      <c r="JD40" s="305">
        <f t="shared" si="132"/>
        <v>0</v>
      </c>
      <c r="JE40" s="305">
        <f t="shared" si="132"/>
        <v>0</v>
      </c>
      <c r="JF40" s="305">
        <f t="shared" si="133"/>
        <v>0</v>
      </c>
      <c r="JG40" s="305">
        <f t="shared" si="133"/>
        <v>0</v>
      </c>
      <c r="JH40" s="305">
        <f t="shared" si="133"/>
        <v>0</v>
      </c>
      <c r="JI40" s="305">
        <f t="shared" si="133"/>
        <v>0</v>
      </c>
      <c r="JJ40" s="305">
        <f t="shared" si="133"/>
        <v>0</v>
      </c>
      <c r="JK40" s="305">
        <f t="shared" si="133"/>
        <v>0</v>
      </c>
      <c r="JL40" s="305">
        <f t="shared" si="133"/>
        <v>0</v>
      </c>
      <c r="JM40" s="305">
        <f t="shared" si="133"/>
        <v>0</v>
      </c>
      <c r="JN40" s="305">
        <f t="shared" si="133"/>
        <v>0</v>
      </c>
      <c r="JO40" s="305">
        <f t="shared" si="133"/>
        <v>0</v>
      </c>
      <c r="JP40" s="306">
        <f t="shared" si="133"/>
        <v>0</v>
      </c>
      <c r="JQ40" s="293">
        <f t="shared" si="134"/>
        <v>0</v>
      </c>
      <c r="JR40" s="294">
        <f t="shared" si="134"/>
        <v>0</v>
      </c>
      <c r="JS40" s="294">
        <f t="shared" si="134"/>
        <v>0</v>
      </c>
      <c r="JT40" s="294">
        <f t="shared" si="134"/>
        <v>0</v>
      </c>
      <c r="JU40" s="294">
        <f t="shared" si="134"/>
        <v>0</v>
      </c>
      <c r="JV40" s="294">
        <f t="shared" si="134"/>
        <v>0</v>
      </c>
      <c r="JW40" s="294">
        <f t="shared" si="134"/>
        <v>0</v>
      </c>
      <c r="JX40" s="294">
        <f t="shared" si="134"/>
        <v>0</v>
      </c>
      <c r="JY40" s="294">
        <f t="shared" si="134"/>
        <v>0</v>
      </c>
      <c r="JZ40" s="294">
        <f t="shared" si="134"/>
        <v>0</v>
      </c>
      <c r="KA40" s="294">
        <f t="shared" si="135"/>
        <v>0</v>
      </c>
      <c r="KB40" s="294">
        <f t="shared" si="135"/>
        <v>0</v>
      </c>
      <c r="KC40" s="294">
        <f t="shared" si="135"/>
        <v>0</v>
      </c>
      <c r="KD40" s="294">
        <f t="shared" si="135"/>
        <v>0</v>
      </c>
      <c r="KE40" s="294">
        <f t="shared" si="135"/>
        <v>0</v>
      </c>
      <c r="KF40" s="294">
        <f t="shared" si="135"/>
        <v>0</v>
      </c>
      <c r="KG40" s="294">
        <f t="shared" si="135"/>
        <v>0</v>
      </c>
      <c r="KH40" s="294">
        <f t="shared" si="135"/>
        <v>0</v>
      </c>
      <c r="KI40" s="294">
        <f t="shared" si="135"/>
        <v>0</v>
      </c>
      <c r="KJ40" s="294">
        <f t="shared" si="135"/>
        <v>0</v>
      </c>
      <c r="KK40" s="295">
        <f t="shared" si="135"/>
        <v>0</v>
      </c>
      <c r="KL40" s="279">
        <f t="shared" si="107"/>
        <v>48</v>
      </c>
      <c r="KN40" s="262" t="str">
        <f t="shared" si="163"/>
        <v>Tues</v>
      </c>
      <c r="KO40" s="408" t="str">
        <f>IF(OR(F40=Dropdown_list!$AA$20,F40=Dropdown_list!$AA$21,ISBLANK(F40)), "", LEFT(F40,FIND(":",F40)-1)/RIGHT(F40,LEN(F40)-(FIND(":",F40))))</f>
        <v/>
      </c>
      <c r="KP40" s="409" t="str">
        <f>IF(OR(G40=Dropdown_list!$AA$20,G40=Dropdown_list!$AA$21,ISBLANK(G40)), "", LEFT(G40,FIND(":",G40)-1)/RIGHT(G40,LEN(G40)-(FIND(":",G40))))</f>
        <v/>
      </c>
      <c r="KQ40" s="409" t="str">
        <f>IF(OR(H40=Dropdown_list!$AA$20,H40=Dropdown_list!$AA$21,ISBLANK(H40)), "", LEFT(H40,FIND(":",H40)-1)/RIGHT(H40,LEN(H40)-(FIND(":",H40))))</f>
        <v/>
      </c>
      <c r="KR40" s="409" t="str">
        <f>IF(OR(I40=Dropdown_list!$AA$20,I40=Dropdown_list!$AA$21,ISBLANK(I40)), "", LEFT(I40,FIND(":",I40)-1)/RIGHT(I40,LEN(I40)-(FIND(":",I40))))</f>
        <v/>
      </c>
      <c r="KS40" s="409" t="str">
        <f>IF(OR(J40=Dropdown_list!$AA$20,J40=Dropdown_list!$AA$21,ISBLANK(J40)), "", LEFT(J40,FIND(":",J40)-1)/RIGHT(J40,LEN(J40)-(FIND(":",J40))))</f>
        <v/>
      </c>
      <c r="KT40" s="409" t="str">
        <f>IF(OR(K40=Dropdown_list!$AA$20,K40=Dropdown_list!$AA$21,ISBLANK(K40)), "", LEFT(K40,FIND(":",K40)-1)/RIGHT(K40,LEN(K40)-(FIND(":",K40))))</f>
        <v/>
      </c>
      <c r="KU40" s="409" t="str">
        <f>IF(OR(L40=Dropdown_list!$AA$20,L40=Dropdown_list!$AA$21,ISBLANK(L40)), "", LEFT(L40,FIND(":",L40)-1)/RIGHT(L40,LEN(L40)-(FIND(":",L40))))</f>
        <v/>
      </c>
      <c r="KV40" s="409" t="str">
        <f>IF(OR(M40=Dropdown_list!$AA$20,M40=Dropdown_list!$AA$21,ISBLANK(M40)), "", LEFT(M40,FIND(":",M40)-1)/RIGHT(M40,LEN(M40)-(FIND(":",M40))))</f>
        <v/>
      </c>
      <c r="KW40" s="409" t="str">
        <f>IF(OR(N40=Dropdown_list!$AA$20,N40=Dropdown_list!$AA$21,ISBLANK(N40)), "", LEFT(N40,FIND(":",N40)-1)/RIGHT(N40,LEN(N40)-(FIND(":",N40))))</f>
        <v/>
      </c>
      <c r="KX40" s="409" t="str">
        <f>IF(OR(O40=Dropdown_list!$AA$20,O40=Dropdown_list!$AA$21,ISBLANK(O40)), "", LEFT(O40,FIND(":",O40)-1)/RIGHT(O40,LEN(O40)-(FIND(":",O40))))</f>
        <v/>
      </c>
      <c r="KY40" s="409" t="str">
        <f>IF(OR(P40=Dropdown_list!$AA$20,P40=Dropdown_list!$AA$21,ISBLANK(P40)), "", LEFT(P40,FIND(":",P40)-1)/RIGHT(P40,LEN(P40)-(FIND(":",P40))))</f>
        <v/>
      </c>
      <c r="KZ40" s="409" t="str">
        <f>IF(OR(Q40=Dropdown_list!$AA$20,Q40=Dropdown_list!$AA$21,ISBLANK(Q40)), "", LEFT(Q40,FIND(":",Q40)-1)/RIGHT(Q40,LEN(Q40)-(FIND(":",Q40))))</f>
        <v/>
      </c>
      <c r="LA40" s="409" t="str">
        <f>IF(OR(R40=Dropdown_list!$AA$20,R40=Dropdown_list!$AA$21,ISBLANK(R40)), "", LEFT(R40,FIND(":",R40)-1)/RIGHT(R40,LEN(R40)-(FIND(":",R40))))</f>
        <v/>
      </c>
      <c r="LB40" s="409" t="str">
        <f>IF(OR(S40=Dropdown_list!$AA$20,S40=Dropdown_list!$AA$21,ISBLANK(S40)), "", LEFT(S40,FIND(":",S40)-1)/RIGHT(S40,LEN(S40)-(FIND(":",S40))))</f>
        <v/>
      </c>
      <c r="LC40" s="409" t="str">
        <f>IF(OR(T40=Dropdown_list!$AA$20,T40=Dropdown_list!$AA$21,ISBLANK(T40)), "", LEFT(T40,FIND(":",T40)-1)/RIGHT(T40,LEN(T40)-(FIND(":",T40))))</f>
        <v/>
      </c>
      <c r="LD40" s="409" t="str">
        <f>IF(OR(U40=Dropdown_list!$AA$20,U40=Dropdown_list!$AA$21,ISBLANK(U40)), "", LEFT(U40,FIND(":",U40)-1)/RIGHT(U40,LEN(U40)-(FIND(":",U40))))</f>
        <v/>
      </c>
      <c r="LE40" s="409" t="str">
        <f>IF(OR(V40=Dropdown_list!$AA$20,V40=Dropdown_list!$AA$21,ISBLANK(V40)), "", LEFT(V40,FIND(":",V40)-1)/RIGHT(V40,LEN(V40)-(FIND(":",V40))))</f>
        <v/>
      </c>
      <c r="LF40" s="409" t="str">
        <f>IF(OR(W40=Dropdown_list!$AA$20,W40=Dropdown_list!$AA$21,ISBLANK(W40)), "", LEFT(W40,FIND(":",W40)-1)/RIGHT(W40,LEN(W40)-(FIND(":",W40))))</f>
        <v/>
      </c>
      <c r="LG40" s="409" t="str">
        <f>IF(OR(X40=Dropdown_list!$AA$20,X40=Dropdown_list!$AA$21,ISBLANK(X40)), "", LEFT(X40,FIND(":",X40)-1)/RIGHT(X40,LEN(X40)-(FIND(":",X40))))</f>
        <v/>
      </c>
      <c r="LH40" s="409" t="str">
        <f>IF(OR(Y40=Dropdown_list!$AA$20,Y40=Dropdown_list!$AA$21,ISBLANK(Y40)), "", LEFT(Y40,FIND(":",Y40)-1)/RIGHT(Y40,LEN(Y40)-(FIND(":",Y40))))</f>
        <v/>
      </c>
      <c r="LI40" s="409" t="str">
        <f>IF(OR(Z40=Dropdown_list!$AA$20,Z40=Dropdown_list!$AA$21,ISBLANK(Z40)), "", LEFT(Z40,FIND(":",Z40)-1)/RIGHT(Z40,LEN(Z40)-(FIND(":",Z40))))</f>
        <v/>
      </c>
      <c r="LJ40" s="409" t="str">
        <f>IF(OR(AA40=Dropdown_list!$AA$20,AA40=Dropdown_list!$AA$21,ISBLANK(AA40)), "", LEFT(AA40,FIND(":",AA40)-1)/RIGHT(AA40,LEN(AA40)-(FIND(":",AA40))))</f>
        <v/>
      </c>
      <c r="LK40" s="409" t="str">
        <f>IF(OR(AB40=Dropdown_list!$AA$20,AB40=Dropdown_list!$AA$21,ISBLANK(AB40)), "", LEFT(AB40,FIND(":",AB40)-1)/RIGHT(AB40,LEN(AB40)-(FIND(":",AB40))))</f>
        <v/>
      </c>
      <c r="LL40" s="409" t="str">
        <f>IF(OR(AC40=Dropdown_list!$AA$20,AC40=Dropdown_list!$AA$21,ISBLANK(AC40)), "", LEFT(AC40,FIND(":",AC40)-1)/RIGHT(AC40,LEN(AC40)-(FIND(":",AC40))))</f>
        <v/>
      </c>
      <c r="LM40" s="409" t="str">
        <f>IF(OR(AD40=Dropdown_list!$AA$20,AD40=Dropdown_list!$AA$21,ISBLANK(AD40)), "", LEFT(AD40,FIND(":",AD40)-1)/RIGHT(AD40,LEN(AD40)-(FIND(":",AD40))))</f>
        <v/>
      </c>
      <c r="LN40" s="409" t="str">
        <f>IF(OR(AE40=Dropdown_list!$AA$20,AE40=Dropdown_list!$AA$21,ISBLANK(AE40)), "", LEFT(AE40,FIND(":",AE40)-1)/RIGHT(AE40,LEN(AE40)-(FIND(":",AE40))))</f>
        <v/>
      </c>
      <c r="LO40" s="409" t="str">
        <f>IF(OR(AF40=Dropdown_list!$AA$20,AF40=Dropdown_list!$AA$21,ISBLANK(AF40)), "", LEFT(AF40,FIND(":",AF40)-1)/RIGHT(AF40,LEN(AF40)-(FIND(":",AF40))))</f>
        <v/>
      </c>
      <c r="LP40" s="409" t="str">
        <f>IF(OR(AG40=Dropdown_list!$AA$20,AG40=Dropdown_list!$AA$21,ISBLANK(AG40)), "", LEFT(AG40,FIND(":",AG40)-1)/RIGHT(AG40,LEN(AG40)-(FIND(":",AG40))))</f>
        <v/>
      </c>
      <c r="LQ40" s="409" t="str">
        <f>IF(OR(AH40=Dropdown_list!$AA$20,AH40=Dropdown_list!$AA$21,ISBLANK(AH40)), "", LEFT(AH40,FIND(":",AH40)-1)/RIGHT(AH40,LEN(AH40)-(FIND(":",AH40))))</f>
        <v/>
      </c>
      <c r="LR40" s="409" t="str">
        <f>IF(OR(AI40=Dropdown_list!$AA$20,AI40=Dropdown_list!$AA$21,ISBLANK(AI40)), "", LEFT(AI40,FIND(":",AI40)-1)/RIGHT(AI40,LEN(AI40)-(FIND(":",AI40))))</f>
        <v/>
      </c>
      <c r="LS40" s="409" t="str">
        <f>IF(OR(AJ40=Dropdown_list!$AA$20,AJ40=Dropdown_list!$AA$21,ISBLANK(AJ40)), "", LEFT(AJ40,FIND(":",AJ40)-1)/RIGHT(AJ40,LEN(AJ40)-(FIND(":",AJ40))))</f>
        <v/>
      </c>
      <c r="LT40" s="409" t="str">
        <f>IF(OR(AK40=Dropdown_list!$AA$20,AK40=Dropdown_list!$AA$21,ISBLANK(AK40)), "", LEFT(AK40,FIND(":",AK40)-1)/RIGHT(AK40,LEN(AK40)-(FIND(":",AK40))))</f>
        <v/>
      </c>
      <c r="LU40" s="409" t="str">
        <f>IF(OR(AL40=Dropdown_list!$AA$20,AL40=Dropdown_list!$AA$21,ISBLANK(AL40)), "", LEFT(AL40,FIND(":",AL40)-1)/RIGHT(AL40,LEN(AL40)-(FIND(":",AL40))))</f>
        <v/>
      </c>
      <c r="LV40" s="409" t="str">
        <f>IF(OR(AM40=Dropdown_list!$AA$20,AM40=Dropdown_list!$AA$21,ISBLANK(AM40)), "", LEFT(AM40,FIND(":",AM40)-1)/RIGHT(AM40,LEN(AM40)-(FIND(":",AM40))))</f>
        <v/>
      </c>
      <c r="LW40" s="409" t="str">
        <f>IF(OR(AN40=Dropdown_list!$AA$20,AN40=Dropdown_list!$AA$21,ISBLANK(AN40)), "", LEFT(AN40,FIND(":",AN40)-1)/RIGHT(AN40,LEN(AN40)-(FIND(":",AN40))))</f>
        <v/>
      </c>
      <c r="LX40" s="409" t="str">
        <f>IF(OR(AO40=Dropdown_list!$AA$20,AO40=Dropdown_list!$AA$21,ISBLANK(AO40)), "", LEFT(AO40,FIND(":",AO40)-1)/RIGHT(AO40,LEN(AO40)-(FIND(":",AO40))))</f>
        <v/>
      </c>
      <c r="LY40" s="409" t="str">
        <f>IF(OR(AP40=Dropdown_list!$AA$20,AP40=Dropdown_list!$AA$21,ISBLANK(AP40)), "", LEFT(AP40,FIND(":",AP40)-1)/RIGHT(AP40,LEN(AP40)-(FIND(":",AP40))))</f>
        <v/>
      </c>
      <c r="LZ40" s="409" t="str">
        <f>IF(OR(AQ40=Dropdown_list!$AA$20,AQ40=Dropdown_list!$AA$21,ISBLANK(AQ40)), "", LEFT(AQ40,FIND(":",AQ40)-1)/RIGHT(AQ40,LEN(AQ40)-(FIND(":",AQ40))))</f>
        <v/>
      </c>
      <c r="MA40" s="409" t="str">
        <f>IF(OR(AR40=Dropdown_list!$AA$20,AR40=Dropdown_list!$AA$21,ISBLANK(AR40)), "", LEFT(AR40,FIND(":",AR40)-1)/RIGHT(AR40,LEN(AR40)-(FIND(":",AR40))))</f>
        <v/>
      </c>
      <c r="MB40" s="409" t="str">
        <f>IF(OR(AS40=Dropdown_list!$AA$20,AS40=Dropdown_list!$AA$21,ISBLANK(AS40)), "", LEFT(AS40,FIND(":",AS40)-1)/RIGHT(AS40,LEN(AS40)-(FIND(":",AS40))))</f>
        <v/>
      </c>
      <c r="MC40" s="409" t="str">
        <f>IF(OR(AT40=Dropdown_list!$AA$20,AT40=Dropdown_list!$AA$21,ISBLANK(AT40)), "", LEFT(AT40,FIND(":",AT40)-1)/RIGHT(AT40,LEN(AT40)-(FIND(":",AT40))))</f>
        <v/>
      </c>
      <c r="MD40" s="409" t="str">
        <f>IF(OR(AU40=Dropdown_list!$AA$20,AU40=Dropdown_list!$AA$21,ISBLANK(AU40)), "", LEFT(AU40,FIND(":",AU40)-1)/RIGHT(AU40,LEN(AU40)-(FIND(":",AU40))))</f>
        <v/>
      </c>
      <c r="ME40" s="409" t="str">
        <f>IF(OR(AV40=Dropdown_list!$AA$20,AV40=Dropdown_list!$AA$21,ISBLANK(AV40)), "", LEFT(AV40,FIND(":",AV40)-1)/RIGHT(AV40,LEN(AV40)-(FIND(":",AV40))))</f>
        <v/>
      </c>
      <c r="MF40" s="409" t="str">
        <f>IF(OR(AW40=Dropdown_list!$AA$20,AW40=Dropdown_list!$AA$21,ISBLANK(AW40)), "", LEFT(AW40,FIND(":",AW40)-1)/RIGHT(AW40,LEN(AW40)-(FIND(":",AW40))))</f>
        <v/>
      </c>
      <c r="MG40" s="409" t="str">
        <f>IF(OR(AX40=Dropdown_list!$AA$20,AX40=Dropdown_list!$AA$21,ISBLANK(AX40)), "", LEFT(AX40,FIND(":",AX40)-1)/RIGHT(AX40,LEN(AX40)-(FIND(":",AX40))))</f>
        <v/>
      </c>
      <c r="MH40" s="409" t="str">
        <f>IF(OR(AY40=Dropdown_list!$AA$20,AY40=Dropdown_list!$AA$21,ISBLANK(AY40)), "", LEFT(AY40,FIND(":",AY40)-1)/RIGHT(AY40,LEN(AY40)-(FIND(":",AY40))))</f>
        <v/>
      </c>
      <c r="MI40" s="409" t="str">
        <f>IF(OR(AZ40=Dropdown_list!$AA$20,AZ40=Dropdown_list!$AA$21,ISBLANK(AZ40)), "", LEFT(AZ40,FIND(":",AZ40)-1)/RIGHT(AZ40,LEN(AZ40)-(FIND(":",AZ40))))</f>
        <v/>
      </c>
      <c r="MJ40" s="410" t="str">
        <f>IF(OR(BA40=Dropdown_list!$AA$20,BA40=Dropdown_list!$AA$21,ISBLANK(BA40)), "", LEFT(BA40,FIND(":",BA40)-1)/RIGHT(BA40,LEN(BA40)-(FIND(":",BA40))))</f>
        <v/>
      </c>
      <c r="ML40" s="416" t="str">
        <f t="shared" si="136"/>
        <v/>
      </c>
      <c r="MM40" s="417" t="str">
        <f t="shared" si="136"/>
        <v/>
      </c>
      <c r="MN40" s="417" t="str">
        <f t="shared" si="136"/>
        <v/>
      </c>
      <c r="MO40" s="417" t="str">
        <f t="shared" si="136"/>
        <v/>
      </c>
      <c r="MP40" s="417" t="str">
        <f t="shared" si="136"/>
        <v/>
      </c>
      <c r="MQ40" s="417" t="str">
        <f t="shared" si="136"/>
        <v/>
      </c>
      <c r="MR40" s="417" t="str">
        <f t="shared" si="136"/>
        <v/>
      </c>
      <c r="MS40" s="417" t="str">
        <f t="shared" si="136"/>
        <v/>
      </c>
      <c r="MT40" s="417" t="str">
        <f t="shared" si="136"/>
        <v/>
      </c>
      <c r="MU40" s="417" t="str">
        <f t="shared" si="136"/>
        <v/>
      </c>
      <c r="MV40" s="417" t="str">
        <f t="shared" si="136"/>
        <v/>
      </c>
      <c r="MW40" s="417" t="str">
        <f t="shared" si="136"/>
        <v/>
      </c>
      <c r="MX40" s="417" t="str">
        <f t="shared" si="136"/>
        <v/>
      </c>
      <c r="MY40" s="417" t="str">
        <f t="shared" si="136"/>
        <v/>
      </c>
      <c r="MZ40" s="417" t="str">
        <f t="shared" si="136"/>
        <v/>
      </c>
      <c r="NA40" s="417" t="str">
        <f t="shared" si="136"/>
        <v/>
      </c>
      <c r="NB40" s="417" t="str">
        <f t="shared" si="137"/>
        <v/>
      </c>
      <c r="NC40" s="417" t="str">
        <f t="shared" si="137"/>
        <v/>
      </c>
      <c r="ND40" s="417" t="str">
        <f t="shared" si="137"/>
        <v/>
      </c>
      <c r="NE40" s="417" t="str">
        <f t="shared" si="137"/>
        <v/>
      </c>
      <c r="NF40" s="417" t="str">
        <f t="shared" si="137"/>
        <v/>
      </c>
      <c r="NG40" s="417" t="str">
        <f t="shared" si="137"/>
        <v/>
      </c>
      <c r="NH40" s="417" t="str">
        <f t="shared" si="137"/>
        <v/>
      </c>
      <c r="NI40" s="417" t="str">
        <f t="shared" si="137"/>
        <v/>
      </c>
      <c r="NJ40" s="417" t="str">
        <f t="shared" si="137"/>
        <v/>
      </c>
      <c r="NK40" s="417" t="str">
        <f t="shared" si="137"/>
        <v/>
      </c>
      <c r="NL40" s="417" t="str">
        <f t="shared" si="137"/>
        <v/>
      </c>
      <c r="NM40" s="417" t="str">
        <f t="shared" si="137"/>
        <v/>
      </c>
      <c r="NN40" s="417" t="str">
        <f t="shared" si="137"/>
        <v/>
      </c>
      <c r="NO40" s="417" t="str">
        <f t="shared" si="137"/>
        <v/>
      </c>
      <c r="NP40" s="417" t="str">
        <f t="shared" si="137"/>
        <v/>
      </c>
      <c r="NQ40" s="417" t="str">
        <f t="shared" si="137"/>
        <v/>
      </c>
      <c r="NR40" s="417" t="str">
        <f t="shared" si="110"/>
        <v/>
      </c>
      <c r="NS40" s="417" t="str">
        <f t="shared" si="110"/>
        <v/>
      </c>
      <c r="NT40" s="417" t="str">
        <f t="shared" si="110"/>
        <v/>
      </c>
      <c r="NU40" s="417" t="str">
        <f t="shared" si="110"/>
        <v/>
      </c>
      <c r="NV40" s="417" t="str">
        <f t="shared" si="110"/>
        <v/>
      </c>
      <c r="NW40" s="417" t="str">
        <f t="shared" si="164"/>
        <v/>
      </c>
      <c r="NX40" s="417" t="str">
        <f t="shared" si="164"/>
        <v/>
      </c>
      <c r="NY40" s="417" t="str">
        <f t="shared" si="164"/>
        <v/>
      </c>
      <c r="NZ40" s="417" t="str">
        <f t="shared" si="164"/>
        <v/>
      </c>
      <c r="OA40" s="417" t="str">
        <f t="shared" si="164"/>
        <v/>
      </c>
      <c r="OB40" s="417" t="str">
        <f t="shared" si="164"/>
        <v/>
      </c>
      <c r="OC40" s="417" t="str">
        <f t="shared" si="164"/>
        <v/>
      </c>
      <c r="OD40" s="417" t="str">
        <f t="shared" si="164"/>
        <v/>
      </c>
      <c r="OE40" s="417" t="str">
        <f t="shared" si="164"/>
        <v/>
      </c>
      <c r="OF40" s="417" t="str">
        <f t="shared" si="164"/>
        <v/>
      </c>
      <c r="OG40" s="418" t="str">
        <f t="shared" si="164"/>
        <v/>
      </c>
    </row>
    <row r="41" spans="2:397" ht="15" customHeight="1">
      <c r="B41" s="66"/>
      <c r="D41" s="786" t="s">
        <v>31</v>
      </c>
      <c r="E41" s="218">
        <f t="shared" si="113"/>
        <v>0</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4"/>
      <c r="BC41" s="668"/>
      <c r="BD41" s="61"/>
      <c r="BE41" s="61"/>
      <c r="BF41" s="88"/>
      <c r="BG41" s="232"/>
      <c r="BH41" s="61"/>
      <c r="BI41" s="61"/>
      <c r="BJ41" s="4"/>
      <c r="BL41" s="84" t="str">
        <f t="shared" si="8"/>
        <v/>
      </c>
      <c r="BM41" s="260">
        <f t="shared" si="9"/>
        <v>0</v>
      </c>
      <c r="BN41" s="525">
        <f t="shared" si="114"/>
        <v>0</v>
      </c>
      <c r="BO41" s="526" t="str">
        <f t="shared" si="139"/>
        <v/>
      </c>
      <c r="BP41" s="525">
        <f t="shared" si="115"/>
        <v>0</v>
      </c>
      <c r="BQ41" s="527">
        <f t="shared" si="12"/>
        <v>0</v>
      </c>
      <c r="BR41" s="527">
        <f t="shared" si="13"/>
        <v>0</v>
      </c>
      <c r="BS41" s="528">
        <f t="shared" si="140"/>
        <v>0</v>
      </c>
      <c r="BT41" s="263" t="str">
        <f t="shared" si="14"/>
        <v/>
      </c>
      <c r="BU41" s="263" t="str">
        <f>IF(BQ41=1, IF(ISBLANK(#REF!),message_complete,""),"")</f>
        <v/>
      </c>
      <c r="BV41" s="263" t="str">
        <f t="shared" si="15"/>
        <v/>
      </c>
      <c r="BW41" s="263" t="str">
        <f t="shared" si="16"/>
        <v/>
      </c>
      <c r="BX41" s="261"/>
      <c r="BY41" s="275" t="str">
        <f t="shared" si="116"/>
        <v/>
      </c>
      <c r="BZ41" s="276" t="str">
        <f t="shared" si="18"/>
        <v/>
      </c>
      <c r="CA41" s="276" t="str">
        <f t="shared" si="19"/>
        <v/>
      </c>
      <c r="CB41" s="276" t="str">
        <f t="shared" si="20"/>
        <v/>
      </c>
      <c r="CC41" s="276" t="str">
        <f t="shared" si="21"/>
        <v/>
      </c>
      <c r="CD41" s="276" t="str">
        <f t="shared" si="117"/>
        <v/>
      </c>
      <c r="CE41" s="276" t="str">
        <f t="shared" si="23"/>
        <v/>
      </c>
      <c r="CF41" s="276" t="str">
        <f t="shared" si="118"/>
        <v/>
      </c>
      <c r="CG41" s="276" t="str">
        <f t="shared" si="119"/>
        <v/>
      </c>
      <c r="CH41" s="276" t="str">
        <f t="shared" si="120"/>
        <v/>
      </c>
      <c r="CI41" s="276" t="str">
        <f t="shared" si="121"/>
        <v/>
      </c>
      <c r="CJ41" s="277" t="str">
        <f t="shared" si="122"/>
        <v/>
      </c>
      <c r="CL41" s="423" t="str">
        <f t="shared" si="77"/>
        <v/>
      </c>
      <c r="CM41" s="419" t="str">
        <f t="shared" si="78"/>
        <v/>
      </c>
      <c r="CN41" s="419" t="str">
        <f t="shared" si="79"/>
        <v/>
      </c>
      <c r="CO41" s="419" t="str">
        <f t="shared" si="80"/>
        <v/>
      </c>
      <c r="CP41" s="419" t="str">
        <f t="shared" si="81"/>
        <v/>
      </c>
      <c r="CQ41" s="424" t="str">
        <f t="shared" si="82"/>
        <v/>
      </c>
      <c r="CR41" s="121" t="str">
        <f t="shared" si="29"/>
        <v/>
      </c>
      <c r="CS41" s="280" t="str">
        <f t="shared" si="30"/>
        <v/>
      </c>
      <c r="CT41" s="281" t="str">
        <f t="shared" si="31"/>
        <v/>
      </c>
      <c r="CU41" s="281" t="str">
        <f t="shared" si="32"/>
        <v/>
      </c>
      <c r="CV41" s="281" t="str">
        <f t="shared" si="33"/>
        <v/>
      </c>
      <c r="CW41" s="281" t="str">
        <f t="shared" si="34"/>
        <v/>
      </c>
      <c r="CX41" s="282" t="str">
        <f t="shared" si="35"/>
        <v/>
      </c>
      <c r="CY41" s="263">
        <f t="shared" si="83"/>
        <v>0</v>
      </c>
      <c r="CZ41" s="263"/>
      <c r="DA41" s="288">
        <f t="shared" ref="DA41:DJ50" si="165">COUNTIFS($F41:$BA41,DA$19,$F$18:$BA$18,"&gt;="&amp;$BY41,$F$18:$BA$18,"&lt;"&amp;$BZ41)</f>
        <v>0</v>
      </c>
      <c r="DB41" s="289">
        <f t="shared" si="165"/>
        <v>0</v>
      </c>
      <c r="DC41" s="289">
        <f t="shared" si="165"/>
        <v>0</v>
      </c>
      <c r="DD41" s="289">
        <f t="shared" si="165"/>
        <v>0</v>
      </c>
      <c r="DE41" s="289">
        <f t="shared" si="165"/>
        <v>0</v>
      </c>
      <c r="DF41" s="289">
        <f t="shared" si="165"/>
        <v>0</v>
      </c>
      <c r="DG41" s="289">
        <f t="shared" si="165"/>
        <v>0</v>
      </c>
      <c r="DH41" s="289">
        <f t="shared" si="165"/>
        <v>0</v>
      </c>
      <c r="DI41" s="289">
        <f t="shared" si="165"/>
        <v>0</v>
      </c>
      <c r="DJ41" s="289">
        <f t="shared" si="165"/>
        <v>0</v>
      </c>
      <c r="DK41" s="289">
        <f t="shared" ref="DK41:DU50" si="166">COUNTIFS($F41:$BA41,DK$19,$F$18:$BA$18,"&gt;="&amp;$BY41,$F$18:$BA$18,"&lt;"&amp;$BZ41)</f>
        <v>0</v>
      </c>
      <c r="DL41" s="289">
        <f t="shared" si="166"/>
        <v>0</v>
      </c>
      <c r="DM41" s="289">
        <f t="shared" si="166"/>
        <v>0</v>
      </c>
      <c r="DN41" s="289">
        <f t="shared" si="166"/>
        <v>0</v>
      </c>
      <c r="DO41" s="289">
        <f t="shared" si="166"/>
        <v>0</v>
      </c>
      <c r="DP41" s="289">
        <f t="shared" si="166"/>
        <v>0</v>
      </c>
      <c r="DQ41" s="289">
        <f t="shared" si="166"/>
        <v>0</v>
      </c>
      <c r="DR41" s="289">
        <f t="shared" si="166"/>
        <v>0</v>
      </c>
      <c r="DS41" s="289">
        <f t="shared" si="166"/>
        <v>0</v>
      </c>
      <c r="DT41" s="289">
        <f t="shared" si="166"/>
        <v>0</v>
      </c>
      <c r="DU41" s="290">
        <f t="shared" si="166"/>
        <v>0</v>
      </c>
      <c r="DV41" s="288">
        <f t="shared" ref="DV41:EE50" si="167">COUNTIFS($F41:$BA41,DV$19,$F$18:$BA$18,"&gt;="&amp;$CA41,$F$18:$BA$18,"&lt;"&amp;$CB41)</f>
        <v>0</v>
      </c>
      <c r="DW41" s="289">
        <f t="shared" si="167"/>
        <v>0</v>
      </c>
      <c r="DX41" s="289">
        <f t="shared" si="167"/>
        <v>0</v>
      </c>
      <c r="DY41" s="289">
        <f t="shared" si="167"/>
        <v>0</v>
      </c>
      <c r="DZ41" s="289">
        <f t="shared" si="167"/>
        <v>0</v>
      </c>
      <c r="EA41" s="289">
        <f t="shared" si="167"/>
        <v>0</v>
      </c>
      <c r="EB41" s="289">
        <f t="shared" si="167"/>
        <v>0</v>
      </c>
      <c r="EC41" s="289">
        <f t="shared" si="167"/>
        <v>0</v>
      </c>
      <c r="ED41" s="289">
        <f t="shared" si="167"/>
        <v>0</v>
      </c>
      <c r="EE41" s="289">
        <f t="shared" si="167"/>
        <v>0</v>
      </c>
      <c r="EF41" s="289">
        <f t="shared" ref="EF41:EP50" si="168">COUNTIFS($F41:$BA41,EF$19,$F$18:$BA$18,"&gt;="&amp;$CA41,$F$18:$BA$18,"&lt;"&amp;$CB41)</f>
        <v>0</v>
      </c>
      <c r="EG41" s="289">
        <f t="shared" si="168"/>
        <v>0</v>
      </c>
      <c r="EH41" s="289">
        <f t="shared" si="168"/>
        <v>0</v>
      </c>
      <c r="EI41" s="289">
        <f t="shared" si="168"/>
        <v>0</v>
      </c>
      <c r="EJ41" s="289">
        <f t="shared" si="168"/>
        <v>0</v>
      </c>
      <c r="EK41" s="289">
        <f t="shared" si="168"/>
        <v>0</v>
      </c>
      <c r="EL41" s="289">
        <f t="shared" si="168"/>
        <v>0</v>
      </c>
      <c r="EM41" s="289">
        <f t="shared" si="168"/>
        <v>0</v>
      </c>
      <c r="EN41" s="289">
        <f t="shared" si="168"/>
        <v>0</v>
      </c>
      <c r="EO41" s="289">
        <f t="shared" si="168"/>
        <v>0</v>
      </c>
      <c r="EP41" s="290">
        <f t="shared" si="168"/>
        <v>0</v>
      </c>
      <c r="EQ41" s="411">
        <f t="shared" ref="EQ41:EZ50" si="169">COUNTIFS($F41:$BA41,EQ$19,$F$18:$BA$18,"&gt;="&amp;$CE41)</f>
        <v>0</v>
      </c>
      <c r="ER41" s="412">
        <f t="shared" si="169"/>
        <v>0</v>
      </c>
      <c r="ES41" s="412">
        <f t="shared" si="169"/>
        <v>0</v>
      </c>
      <c r="ET41" s="412">
        <f t="shared" si="169"/>
        <v>0</v>
      </c>
      <c r="EU41" s="412">
        <f t="shared" si="169"/>
        <v>0</v>
      </c>
      <c r="EV41" s="412">
        <f t="shared" si="169"/>
        <v>0</v>
      </c>
      <c r="EW41" s="412">
        <f t="shared" si="169"/>
        <v>0</v>
      </c>
      <c r="EX41" s="412">
        <f t="shared" si="169"/>
        <v>0</v>
      </c>
      <c r="EY41" s="412">
        <f t="shared" si="169"/>
        <v>0</v>
      </c>
      <c r="EZ41" s="412">
        <f t="shared" si="169"/>
        <v>0</v>
      </c>
      <c r="FA41" s="412">
        <f t="shared" ref="FA41:FK50" si="170">COUNTIFS($F41:$BA41,FA$19,$F$18:$BA$18,"&gt;="&amp;$CE41)</f>
        <v>0</v>
      </c>
      <c r="FB41" s="412">
        <f t="shared" si="170"/>
        <v>0</v>
      </c>
      <c r="FC41" s="412">
        <f t="shared" si="170"/>
        <v>0</v>
      </c>
      <c r="FD41" s="412">
        <f t="shared" si="170"/>
        <v>0</v>
      </c>
      <c r="FE41" s="412">
        <f t="shared" si="170"/>
        <v>0</v>
      </c>
      <c r="FF41" s="412">
        <f t="shared" si="170"/>
        <v>0</v>
      </c>
      <c r="FG41" s="412">
        <f t="shared" si="170"/>
        <v>0</v>
      </c>
      <c r="FH41" s="412">
        <f t="shared" si="170"/>
        <v>0</v>
      </c>
      <c r="FI41" s="412">
        <f t="shared" si="170"/>
        <v>0</v>
      </c>
      <c r="FJ41" s="412">
        <f t="shared" si="170"/>
        <v>0</v>
      </c>
      <c r="FK41" s="413">
        <f t="shared" si="170"/>
        <v>0</v>
      </c>
      <c r="FL41" s="288">
        <f t="shared" ref="FL41:FU50" si="171">COUNTIFS($F41:$BA41,FL$19, $F$18:$BA$18,"&lt;"&amp;$CH41)</f>
        <v>0</v>
      </c>
      <c r="FM41" s="289">
        <f t="shared" si="171"/>
        <v>0</v>
      </c>
      <c r="FN41" s="289">
        <f t="shared" si="171"/>
        <v>0</v>
      </c>
      <c r="FO41" s="289">
        <f t="shared" si="171"/>
        <v>0</v>
      </c>
      <c r="FP41" s="289">
        <f t="shared" si="171"/>
        <v>0</v>
      </c>
      <c r="FQ41" s="289">
        <f t="shared" si="171"/>
        <v>0</v>
      </c>
      <c r="FR41" s="289">
        <f t="shared" si="171"/>
        <v>0</v>
      </c>
      <c r="FS41" s="289">
        <f t="shared" si="171"/>
        <v>0</v>
      </c>
      <c r="FT41" s="289">
        <f t="shared" si="171"/>
        <v>0</v>
      </c>
      <c r="FU41" s="289">
        <f t="shared" si="171"/>
        <v>0</v>
      </c>
      <c r="FV41" s="289">
        <f t="shared" ref="FV41:GF50" si="172">COUNTIFS($F41:$BA41,FV$19, $F$18:$BA$18,"&lt;"&amp;$CH41)</f>
        <v>0</v>
      </c>
      <c r="FW41" s="289">
        <f t="shared" si="172"/>
        <v>0</v>
      </c>
      <c r="FX41" s="289">
        <f t="shared" si="172"/>
        <v>0</v>
      </c>
      <c r="FY41" s="289">
        <f t="shared" si="172"/>
        <v>0</v>
      </c>
      <c r="FZ41" s="289">
        <f t="shared" si="172"/>
        <v>0</v>
      </c>
      <c r="GA41" s="289">
        <f t="shared" si="172"/>
        <v>0</v>
      </c>
      <c r="GB41" s="289">
        <f t="shared" si="172"/>
        <v>0</v>
      </c>
      <c r="GC41" s="289">
        <f t="shared" si="172"/>
        <v>0</v>
      </c>
      <c r="GD41" s="289">
        <f t="shared" si="172"/>
        <v>0</v>
      </c>
      <c r="GE41" s="289">
        <f t="shared" si="172"/>
        <v>0</v>
      </c>
      <c r="GF41" s="290">
        <f t="shared" si="172"/>
        <v>0</v>
      </c>
      <c r="GG41" s="342">
        <f t="shared" si="141"/>
        <v>0</v>
      </c>
      <c r="GH41" s="343">
        <f t="shared" si="131"/>
        <v>0</v>
      </c>
      <c r="GI41" s="343">
        <f t="shared" si="131"/>
        <v>0</v>
      </c>
      <c r="GJ41" s="343">
        <f t="shared" si="131"/>
        <v>0</v>
      </c>
      <c r="GK41" s="343">
        <f t="shared" si="131"/>
        <v>0</v>
      </c>
      <c r="GL41" s="343">
        <f t="shared" si="131"/>
        <v>0</v>
      </c>
      <c r="GM41" s="343">
        <f t="shared" si="131"/>
        <v>0</v>
      </c>
      <c r="GN41" s="343">
        <f t="shared" si="131"/>
        <v>0</v>
      </c>
      <c r="GO41" s="343">
        <f t="shared" si="131"/>
        <v>0</v>
      </c>
      <c r="GP41" s="343">
        <f t="shared" si="131"/>
        <v>0</v>
      </c>
      <c r="GQ41" s="343">
        <f t="shared" si="131"/>
        <v>0</v>
      </c>
      <c r="GR41" s="343">
        <f t="shared" si="131"/>
        <v>0</v>
      </c>
      <c r="GS41" s="343">
        <f t="shared" si="131"/>
        <v>0</v>
      </c>
      <c r="GT41" s="343">
        <f t="shared" si="131"/>
        <v>0</v>
      </c>
      <c r="GU41" s="343">
        <f t="shared" si="131"/>
        <v>0</v>
      </c>
      <c r="GV41" s="343">
        <f t="shared" si="131"/>
        <v>0</v>
      </c>
      <c r="GW41" s="343">
        <f t="shared" si="131"/>
        <v>0</v>
      </c>
      <c r="GX41" s="343">
        <f t="shared" si="131"/>
        <v>0</v>
      </c>
      <c r="GY41" s="343">
        <f t="shared" si="131"/>
        <v>0</v>
      </c>
      <c r="GZ41" s="343">
        <f t="shared" si="131"/>
        <v>0</v>
      </c>
      <c r="HA41" s="344">
        <f t="shared" si="131"/>
        <v>0</v>
      </c>
      <c r="HB41" s="333">
        <f t="shared" si="142"/>
        <v>0</v>
      </c>
      <c r="HC41" s="334">
        <f t="shared" si="143"/>
        <v>0</v>
      </c>
      <c r="HD41" s="334">
        <f t="shared" si="144"/>
        <v>0</v>
      </c>
      <c r="HE41" s="334">
        <f t="shared" si="145"/>
        <v>0</v>
      </c>
      <c r="HF41" s="334">
        <f t="shared" si="146"/>
        <v>0</v>
      </c>
      <c r="HG41" s="334">
        <f t="shared" si="147"/>
        <v>0</v>
      </c>
      <c r="HH41" s="334">
        <f t="shared" si="148"/>
        <v>0</v>
      </c>
      <c r="HI41" s="334">
        <f t="shared" si="149"/>
        <v>0</v>
      </c>
      <c r="HJ41" s="334">
        <f t="shared" si="150"/>
        <v>0</v>
      </c>
      <c r="HK41" s="334">
        <f t="shared" si="151"/>
        <v>0</v>
      </c>
      <c r="HL41" s="334">
        <f t="shared" si="152"/>
        <v>0</v>
      </c>
      <c r="HM41" s="334">
        <f t="shared" si="153"/>
        <v>0</v>
      </c>
      <c r="HN41" s="334">
        <f t="shared" si="154"/>
        <v>0</v>
      </c>
      <c r="HO41" s="334">
        <f t="shared" si="155"/>
        <v>0</v>
      </c>
      <c r="HP41" s="334">
        <f t="shared" si="156"/>
        <v>0</v>
      </c>
      <c r="HQ41" s="334">
        <f t="shared" si="157"/>
        <v>0</v>
      </c>
      <c r="HR41" s="334">
        <f t="shared" si="158"/>
        <v>0</v>
      </c>
      <c r="HS41" s="334">
        <f t="shared" si="159"/>
        <v>0</v>
      </c>
      <c r="HT41" s="334">
        <f t="shared" si="160"/>
        <v>0</v>
      </c>
      <c r="HU41" s="334">
        <f t="shared" si="161"/>
        <v>0</v>
      </c>
      <c r="HV41" s="335">
        <f t="shared" si="162"/>
        <v>0</v>
      </c>
      <c r="HW41" s="296" t="str">
        <f t="shared" si="47"/>
        <v/>
      </c>
      <c r="HX41" s="281" t="str">
        <f t="shared" si="48"/>
        <v/>
      </c>
      <c r="HY41" s="281" t="str">
        <f t="shared" si="49"/>
        <v/>
      </c>
      <c r="HZ41" s="281" t="str">
        <f t="shared" si="50"/>
        <v/>
      </c>
      <c r="IA41" s="281" t="str">
        <f t="shared" si="51"/>
        <v/>
      </c>
      <c r="IB41" s="281" t="str">
        <f t="shared" si="52"/>
        <v/>
      </c>
      <c r="IC41" s="281" t="str">
        <f t="shared" si="53"/>
        <v/>
      </c>
      <c r="ID41" s="281" t="str">
        <f t="shared" si="54"/>
        <v/>
      </c>
      <c r="IE41" s="281" t="str">
        <f t="shared" si="55"/>
        <v/>
      </c>
      <c r="IF41" s="281" t="str">
        <f t="shared" si="56"/>
        <v/>
      </c>
      <c r="IG41" s="281" t="str">
        <f t="shared" si="57"/>
        <v/>
      </c>
      <c r="IH41" s="281" t="str">
        <f t="shared" si="58"/>
        <v/>
      </c>
      <c r="II41" s="281" t="str">
        <f t="shared" si="59"/>
        <v/>
      </c>
      <c r="IJ41" s="281" t="str">
        <f t="shared" si="60"/>
        <v/>
      </c>
      <c r="IK41" s="281" t="str">
        <f t="shared" si="61"/>
        <v/>
      </c>
      <c r="IL41" s="281" t="str">
        <f t="shared" si="62"/>
        <v/>
      </c>
      <c r="IM41" s="281" t="str">
        <f t="shared" si="63"/>
        <v/>
      </c>
      <c r="IN41" s="281" t="str">
        <f t="shared" si="64"/>
        <v/>
      </c>
      <c r="IO41" s="281" t="str">
        <f t="shared" si="65"/>
        <v/>
      </c>
      <c r="IP41" s="281" t="str">
        <f t="shared" si="66"/>
        <v/>
      </c>
      <c r="IQ41" s="282" t="str">
        <f t="shared" si="67"/>
        <v/>
      </c>
      <c r="IR41" s="265">
        <f t="shared" si="105"/>
        <v>0</v>
      </c>
      <c r="IS41" s="266">
        <f t="shared" si="68"/>
        <v>48</v>
      </c>
      <c r="IT41" s="266">
        <f t="shared" si="106"/>
        <v>0</v>
      </c>
      <c r="IU41" s="266">
        <f t="shared" si="69"/>
        <v>0</v>
      </c>
      <c r="IV41" s="299">
        <f t="shared" ref="IV41:JE50" si="173">COUNTIFS($F41:$BA41,IV$19,$F$18:$BA$18,"&gt;="&amp;$CI41,$F$18:$BA$18,"&lt;"&amp;$CJ41)</f>
        <v>0</v>
      </c>
      <c r="IW41" s="300">
        <f t="shared" si="173"/>
        <v>0</v>
      </c>
      <c r="IX41" s="300">
        <f t="shared" si="173"/>
        <v>0</v>
      </c>
      <c r="IY41" s="300">
        <f t="shared" si="173"/>
        <v>0</v>
      </c>
      <c r="IZ41" s="300">
        <f t="shared" si="173"/>
        <v>0</v>
      </c>
      <c r="JA41" s="300">
        <f t="shared" si="173"/>
        <v>0</v>
      </c>
      <c r="JB41" s="300">
        <f t="shared" si="173"/>
        <v>0</v>
      </c>
      <c r="JC41" s="300">
        <f t="shared" si="173"/>
        <v>0</v>
      </c>
      <c r="JD41" s="300">
        <f t="shared" si="173"/>
        <v>0</v>
      </c>
      <c r="JE41" s="300">
        <f t="shared" si="173"/>
        <v>0</v>
      </c>
      <c r="JF41" s="300">
        <f t="shared" ref="JF41:JP50" si="174">COUNTIFS($F41:$BA41,JF$19,$F$18:$BA$18,"&gt;="&amp;$CI41,$F$18:$BA$18,"&lt;"&amp;$CJ41)</f>
        <v>0</v>
      </c>
      <c r="JG41" s="300">
        <f t="shared" si="174"/>
        <v>0</v>
      </c>
      <c r="JH41" s="300">
        <f t="shared" si="174"/>
        <v>0</v>
      </c>
      <c r="JI41" s="300">
        <f t="shared" si="174"/>
        <v>0</v>
      </c>
      <c r="JJ41" s="300">
        <f t="shared" si="174"/>
        <v>0</v>
      </c>
      <c r="JK41" s="300">
        <f t="shared" si="174"/>
        <v>0</v>
      </c>
      <c r="JL41" s="300">
        <f t="shared" si="174"/>
        <v>0</v>
      </c>
      <c r="JM41" s="300">
        <f t="shared" si="174"/>
        <v>0</v>
      </c>
      <c r="JN41" s="300">
        <f t="shared" si="174"/>
        <v>0</v>
      </c>
      <c r="JO41" s="300">
        <f t="shared" si="174"/>
        <v>0</v>
      </c>
      <c r="JP41" s="301">
        <f t="shared" si="174"/>
        <v>0</v>
      </c>
      <c r="JQ41" s="288">
        <f t="shared" ref="JQ41:JZ50" si="175">COUNTIFS($F41:$BA41,JQ$19,$F$18:$BA$18,"&gt;="&amp;$CC41,$F$18:$BA$18,"&lt;"&amp;$CD41)</f>
        <v>0</v>
      </c>
      <c r="JR41" s="289">
        <f t="shared" si="175"/>
        <v>0</v>
      </c>
      <c r="JS41" s="289">
        <f t="shared" si="175"/>
        <v>0</v>
      </c>
      <c r="JT41" s="289">
        <f t="shared" si="175"/>
        <v>0</v>
      </c>
      <c r="JU41" s="289">
        <f t="shared" si="175"/>
        <v>0</v>
      </c>
      <c r="JV41" s="289">
        <f t="shared" si="175"/>
        <v>0</v>
      </c>
      <c r="JW41" s="289">
        <f t="shared" si="175"/>
        <v>0</v>
      </c>
      <c r="JX41" s="289">
        <f t="shared" si="175"/>
        <v>0</v>
      </c>
      <c r="JY41" s="289">
        <f t="shared" si="175"/>
        <v>0</v>
      </c>
      <c r="JZ41" s="289">
        <f t="shared" si="175"/>
        <v>0</v>
      </c>
      <c r="KA41" s="289">
        <f t="shared" ref="KA41:KK50" si="176">COUNTIFS($F41:$BA41,KA$19,$F$18:$BA$18,"&gt;="&amp;$CC41,$F$18:$BA$18,"&lt;"&amp;$CD41)</f>
        <v>0</v>
      </c>
      <c r="KB41" s="289">
        <f t="shared" si="176"/>
        <v>0</v>
      </c>
      <c r="KC41" s="289">
        <f t="shared" si="176"/>
        <v>0</v>
      </c>
      <c r="KD41" s="289">
        <f t="shared" si="176"/>
        <v>0</v>
      </c>
      <c r="KE41" s="289">
        <f t="shared" si="176"/>
        <v>0</v>
      </c>
      <c r="KF41" s="289">
        <f t="shared" si="176"/>
        <v>0</v>
      </c>
      <c r="KG41" s="289">
        <f t="shared" si="176"/>
        <v>0</v>
      </c>
      <c r="KH41" s="289">
        <f t="shared" si="176"/>
        <v>0</v>
      </c>
      <c r="KI41" s="289">
        <f t="shared" si="176"/>
        <v>0</v>
      </c>
      <c r="KJ41" s="289">
        <f t="shared" si="176"/>
        <v>0</v>
      </c>
      <c r="KK41" s="290">
        <f t="shared" si="176"/>
        <v>0</v>
      </c>
      <c r="KL41" s="279">
        <f t="shared" si="107"/>
        <v>48</v>
      </c>
      <c r="KN41" s="262" t="str">
        <f>$D$41</f>
        <v>Wed</v>
      </c>
      <c r="KO41" s="402" t="str">
        <f>IF(OR(F41=Dropdown_list!$AA$20,F41=Dropdown_list!$AA$21,ISBLANK(F41)), "", LEFT(F41,FIND(":",F41)-1)/RIGHT(F41,LEN(F41)-(FIND(":",F41))))</f>
        <v/>
      </c>
      <c r="KP41" s="403" t="str">
        <f>IF(OR(G41=Dropdown_list!$AA$20,G41=Dropdown_list!$AA$21,ISBLANK(G41)), "", LEFT(G41,FIND(":",G41)-1)/RIGHT(G41,LEN(G41)-(FIND(":",G41))))</f>
        <v/>
      </c>
      <c r="KQ41" s="403" t="str">
        <f>IF(OR(H41=Dropdown_list!$AA$20,H41=Dropdown_list!$AA$21,ISBLANK(H41)), "", LEFT(H41,FIND(":",H41)-1)/RIGHT(H41,LEN(H41)-(FIND(":",H41))))</f>
        <v/>
      </c>
      <c r="KR41" s="403" t="str">
        <f>IF(OR(I41=Dropdown_list!$AA$20,I41=Dropdown_list!$AA$21,ISBLANK(I41)), "", LEFT(I41,FIND(":",I41)-1)/RIGHT(I41,LEN(I41)-(FIND(":",I41))))</f>
        <v/>
      </c>
      <c r="KS41" s="403" t="str">
        <f>IF(OR(J41=Dropdown_list!$AA$20,J41=Dropdown_list!$AA$21,ISBLANK(J41)), "", LEFT(J41,FIND(":",J41)-1)/RIGHT(J41,LEN(J41)-(FIND(":",J41))))</f>
        <v/>
      </c>
      <c r="KT41" s="403" t="str">
        <f>IF(OR(K41=Dropdown_list!$AA$20,K41=Dropdown_list!$AA$21,ISBLANK(K41)), "", LEFT(K41,FIND(":",K41)-1)/RIGHT(K41,LEN(K41)-(FIND(":",K41))))</f>
        <v/>
      </c>
      <c r="KU41" s="403" t="str">
        <f>IF(OR(L41=Dropdown_list!$AA$20,L41=Dropdown_list!$AA$21,ISBLANK(L41)), "", LEFT(L41,FIND(":",L41)-1)/RIGHT(L41,LEN(L41)-(FIND(":",L41))))</f>
        <v/>
      </c>
      <c r="KV41" s="403" t="str">
        <f>IF(OR(M41=Dropdown_list!$AA$20,M41=Dropdown_list!$AA$21,ISBLANK(M41)), "", LEFT(M41,FIND(":",M41)-1)/RIGHT(M41,LEN(M41)-(FIND(":",M41))))</f>
        <v/>
      </c>
      <c r="KW41" s="403" t="str">
        <f>IF(OR(N41=Dropdown_list!$AA$20,N41=Dropdown_list!$AA$21,ISBLANK(N41)), "", LEFT(N41,FIND(":",N41)-1)/RIGHT(N41,LEN(N41)-(FIND(":",N41))))</f>
        <v/>
      </c>
      <c r="KX41" s="403" t="str">
        <f>IF(OR(O41=Dropdown_list!$AA$20,O41=Dropdown_list!$AA$21,ISBLANK(O41)), "", LEFT(O41,FIND(":",O41)-1)/RIGHT(O41,LEN(O41)-(FIND(":",O41))))</f>
        <v/>
      </c>
      <c r="KY41" s="403" t="str">
        <f>IF(OR(P41=Dropdown_list!$AA$20,P41=Dropdown_list!$AA$21,ISBLANK(P41)), "", LEFT(P41,FIND(":",P41)-1)/RIGHT(P41,LEN(P41)-(FIND(":",P41))))</f>
        <v/>
      </c>
      <c r="KZ41" s="403" t="str">
        <f>IF(OR(Q41=Dropdown_list!$AA$20,Q41=Dropdown_list!$AA$21,ISBLANK(Q41)), "", LEFT(Q41,FIND(":",Q41)-1)/RIGHT(Q41,LEN(Q41)-(FIND(":",Q41))))</f>
        <v/>
      </c>
      <c r="LA41" s="403" t="str">
        <f>IF(OR(R41=Dropdown_list!$AA$20,R41=Dropdown_list!$AA$21,ISBLANK(R41)), "", LEFT(R41,FIND(":",R41)-1)/RIGHT(R41,LEN(R41)-(FIND(":",R41))))</f>
        <v/>
      </c>
      <c r="LB41" s="403" t="str">
        <f>IF(OR(S41=Dropdown_list!$AA$20,S41=Dropdown_list!$AA$21,ISBLANK(S41)), "", LEFT(S41,FIND(":",S41)-1)/RIGHT(S41,LEN(S41)-(FIND(":",S41))))</f>
        <v/>
      </c>
      <c r="LC41" s="403" t="str">
        <f>IF(OR(T41=Dropdown_list!$AA$20,T41=Dropdown_list!$AA$21,ISBLANK(T41)), "", LEFT(T41,FIND(":",T41)-1)/RIGHT(T41,LEN(T41)-(FIND(":",T41))))</f>
        <v/>
      </c>
      <c r="LD41" s="403" t="str">
        <f>IF(OR(U41=Dropdown_list!$AA$20,U41=Dropdown_list!$AA$21,ISBLANK(U41)), "", LEFT(U41,FIND(":",U41)-1)/RIGHT(U41,LEN(U41)-(FIND(":",U41))))</f>
        <v/>
      </c>
      <c r="LE41" s="403" t="str">
        <f>IF(OR(V41=Dropdown_list!$AA$20,V41=Dropdown_list!$AA$21,ISBLANK(V41)), "", LEFT(V41,FIND(":",V41)-1)/RIGHT(V41,LEN(V41)-(FIND(":",V41))))</f>
        <v/>
      </c>
      <c r="LF41" s="403" t="str">
        <f>IF(OR(W41=Dropdown_list!$AA$20,W41=Dropdown_list!$AA$21,ISBLANK(W41)), "", LEFT(W41,FIND(":",W41)-1)/RIGHT(W41,LEN(W41)-(FIND(":",W41))))</f>
        <v/>
      </c>
      <c r="LG41" s="403" t="str">
        <f>IF(OR(X41=Dropdown_list!$AA$20,X41=Dropdown_list!$AA$21,ISBLANK(X41)), "", LEFT(X41,FIND(":",X41)-1)/RIGHT(X41,LEN(X41)-(FIND(":",X41))))</f>
        <v/>
      </c>
      <c r="LH41" s="403" t="str">
        <f>IF(OR(Y41=Dropdown_list!$AA$20,Y41=Dropdown_list!$AA$21,ISBLANK(Y41)), "", LEFT(Y41,FIND(":",Y41)-1)/RIGHT(Y41,LEN(Y41)-(FIND(":",Y41))))</f>
        <v/>
      </c>
      <c r="LI41" s="403" t="str">
        <f>IF(OR(Z41=Dropdown_list!$AA$20,Z41=Dropdown_list!$AA$21,ISBLANK(Z41)), "", LEFT(Z41,FIND(":",Z41)-1)/RIGHT(Z41,LEN(Z41)-(FIND(":",Z41))))</f>
        <v/>
      </c>
      <c r="LJ41" s="403" t="str">
        <f>IF(OR(AA41=Dropdown_list!$AA$20,AA41=Dropdown_list!$AA$21,ISBLANK(AA41)), "", LEFT(AA41,FIND(":",AA41)-1)/RIGHT(AA41,LEN(AA41)-(FIND(":",AA41))))</f>
        <v/>
      </c>
      <c r="LK41" s="403" t="str">
        <f>IF(OR(AB41=Dropdown_list!$AA$20,AB41=Dropdown_list!$AA$21,ISBLANK(AB41)), "", LEFT(AB41,FIND(":",AB41)-1)/RIGHT(AB41,LEN(AB41)-(FIND(":",AB41))))</f>
        <v/>
      </c>
      <c r="LL41" s="403" t="str">
        <f>IF(OR(AC41=Dropdown_list!$AA$20,AC41=Dropdown_list!$AA$21,ISBLANK(AC41)), "", LEFT(AC41,FIND(":",AC41)-1)/RIGHT(AC41,LEN(AC41)-(FIND(":",AC41))))</f>
        <v/>
      </c>
      <c r="LM41" s="403" t="str">
        <f>IF(OR(AD41=Dropdown_list!$AA$20,AD41=Dropdown_list!$AA$21,ISBLANK(AD41)), "", LEFT(AD41,FIND(":",AD41)-1)/RIGHT(AD41,LEN(AD41)-(FIND(":",AD41))))</f>
        <v/>
      </c>
      <c r="LN41" s="403" t="str">
        <f>IF(OR(AE41=Dropdown_list!$AA$20,AE41=Dropdown_list!$AA$21,ISBLANK(AE41)), "", LEFT(AE41,FIND(":",AE41)-1)/RIGHT(AE41,LEN(AE41)-(FIND(":",AE41))))</f>
        <v/>
      </c>
      <c r="LO41" s="403" t="str">
        <f>IF(OR(AF41=Dropdown_list!$AA$20,AF41=Dropdown_list!$AA$21,ISBLANK(AF41)), "", LEFT(AF41,FIND(":",AF41)-1)/RIGHT(AF41,LEN(AF41)-(FIND(":",AF41))))</f>
        <v/>
      </c>
      <c r="LP41" s="403" t="str">
        <f>IF(OR(AG41=Dropdown_list!$AA$20,AG41=Dropdown_list!$AA$21,ISBLANK(AG41)), "", LEFT(AG41,FIND(":",AG41)-1)/RIGHT(AG41,LEN(AG41)-(FIND(":",AG41))))</f>
        <v/>
      </c>
      <c r="LQ41" s="403" t="str">
        <f>IF(OR(AH41=Dropdown_list!$AA$20,AH41=Dropdown_list!$AA$21,ISBLANK(AH41)), "", LEFT(AH41,FIND(":",AH41)-1)/RIGHT(AH41,LEN(AH41)-(FIND(":",AH41))))</f>
        <v/>
      </c>
      <c r="LR41" s="403" t="str">
        <f>IF(OR(AI41=Dropdown_list!$AA$20,AI41=Dropdown_list!$AA$21,ISBLANK(AI41)), "", LEFT(AI41,FIND(":",AI41)-1)/RIGHT(AI41,LEN(AI41)-(FIND(":",AI41))))</f>
        <v/>
      </c>
      <c r="LS41" s="403" t="str">
        <f>IF(OR(AJ41=Dropdown_list!$AA$20,AJ41=Dropdown_list!$AA$21,ISBLANK(AJ41)), "", LEFT(AJ41,FIND(":",AJ41)-1)/RIGHT(AJ41,LEN(AJ41)-(FIND(":",AJ41))))</f>
        <v/>
      </c>
      <c r="LT41" s="403" t="str">
        <f>IF(OR(AK41=Dropdown_list!$AA$20,AK41=Dropdown_list!$AA$21,ISBLANK(AK41)), "", LEFT(AK41,FIND(":",AK41)-1)/RIGHT(AK41,LEN(AK41)-(FIND(":",AK41))))</f>
        <v/>
      </c>
      <c r="LU41" s="403" t="str">
        <f>IF(OR(AL41=Dropdown_list!$AA$20,AL41=Dropdown_list!$AA$21,ISBLANK(AL41)), "", LEFT(AL41,FIND(":",AL41)-1)/RIGHT(AL41,LEN(AL41)-(FIND(":",AL41))))</f>
        <v/>
      </c>
      <c r="LV41" s="403" t="str">
        <f>IF(OR(AM41=Dropdown_list!$AA$20,AM41=Dropdown_list!$AA$21,ISBLANK(AM41)), "", LEFT(AM41,FIND(":",AM41)-1)/RIGHT(AM41,LEN(AM41)-(FIND(":",AM41))))</f>
        <v/>
      </c>
      <c r="LW41" s="403" t="str">
        <f>IF(OR(AN41=Dropdown_list!$AA$20,AN41=Dropdown_list!$AA$21,ISBLANK(AN41)), "", LEFT(AN41,FIND(":",AN41)-1)/RIGHT(AN41,LEN(AN41)-(FIND(":",AN41))))</f>
        <v/>
      </c>
      <c r="LX41" s="403" t="str">
        <f>IF(OR(AO41=Dropdown_list!$AA$20,AO41=Dropdown_list!$AA$21,ISBLANK(AO41)), "", LEFT(AO41,FIND(":",AO41)-1)/RIGHT(AO41,LEN(AO41)-(FIND(":",AO41))))</f>
        <v/>
      </c>
      <c r="LY41" s="403" t="str">
        <f>IF(OR(AP41=Dropdown_list!$AA$20,AP41=Dropdown_list!$AA$21,ISBLANK(AP41)), "", LEFT(AP41,FIND(":",AP41)-1)/RIGHT(AP41,LEN(AP41)-(FIND(":",AP41))))</f>
        <v/>
      </c>
      <c r="LZ41" s="403" t="str">
        <f>IF(OR(AQ41=Dropdown_list!$AA$20,AQ41=Dropdown_list!$AA$21,ISBLANK(AQ41)), "", LEFT(AQ41,FIND(":",AQ41)-1)/RIGHT(AQ41,LEN(AQ41)-(FIND(":",AQ41))))</f>
        <v/>
      </c>
      <c r="MA41" s="403" t="str">
        <f>IF(OR(AR41=Dropdown_list!$AA$20,AR41=Dropdown_list!$AA$21,ISBLANK(AR41)), "", LEFT(AR41,FIND(":",AR41)-1)/RIGHT(AR41,LEN(AR41)-(FIND(":",AR41))))</f>
        <v/>
      </c>
      <c r="MB41" s="403" t="str">
        <f>IF(OR(AS41=Dropdown_list!$AA$20,AS41=Dropdown_list!$AA$21,ISBLANK(AS41)), "", LEFT(AS41,FIND(":",AS41)-1)/RIGHT(AS41,LEN(AS41)-(FIND(":",AS41))))</f>
        <v/>
      </c>
      <c r="MC41" s="403" t="str">
        <f>IF(OR(AT41=Dropdown_list!$AA$20,AT41=Dropdown_list!$AA$21,ISBLANK(AT41)), "", LEFT(AT41,FIND(":",AT41)-1)/RIGHT(AT41,LEN(AT41)-(FIND(":",AT41))))</f>
        <v/>
      </c>
      <c r="MD41" s="403" t="str">
        <f>IF(OR(AU41=Dropdown_list!$AA$20,AU41=Dropdown_list!$AA$21,ISBLANK(AU41)), "", LEFT(AU41,FIND(":",AU41)-1)/RIGHT(AU41,LEN(AU41)-(FIND(":",AU41))))</f>
        <v/>
      </c>
      <c r="ME41" s="403" t="str">
        <f>IF(OR(AV41=Dropdown_list!$AA$20,AV41=Dropdown_list!$AA$21,ISBLANK(AV41)), "", LEFT(AV41,FIND(":",AV41)-1)/RIGHT(AV41,LEN(AV41)-(FIND(":",AV41))))</f>
        <v/>
      </c>
      <c r="MF41" s="403" t="str">
        <f>IF(OR(AW41=Dropdown_list!$AA$20,AW41=Dropdown_list!$AA$21,ISBLANK(AW41)), "", LEFT(AW41,FIND(":",AW41)-1)/RIGHT(AW41,LEN(AW41)-(FIND(":",AW41))))</f>
        <v/>
      </c>
      <c r="MG41" s="403" t="str">
        <f>IF(OR(AX41=Dropdown_list!$AA$20,AX41=Dropdown_list!$AA$21,ISBLANK(AX41)), "", LEFT(AX41,FIND(":",AX41)-1)/RIGHT(AX41,LEN(AX41)-(FIND(":",AX41))))</f>
        <v/>
      </c>
      <c r="MH41" s="403" t="str">
        <f>IF(OR(AY41=Dropdown_list!$AA$20,AY41=Dropdown_list!$AA$21,ISBLANK(AY41)), "", LEFT(AY41,FIND(":",AY41)-1)/RIGHT(AY41,LEN(AY41)-(FIND(":",AY41))))</f>
        <v/>
      </c>
      <c r="MI41" s="403" t="str">
        <f>IF(OR(AZ41=Dropdown_list!$AA$20,AZ41=Dropdown_list!$AA$21,ISBLANK(AZ41)), "", LEFT(AZ41,FIND(":",AZ41)-1)/RIGHT(AZ41,LEN(AZ41)-(FIND(":",AZ41))))</f>
        <v/>
      </c>
      <c r="MJ41" s="404" t="str">
        <f>IF(OR(BA41=Dropdown_list!$AA$20,BA41=Dropdown_list!$AA$21,ISBLANK(BA41)), "", LEFT(BA41,FIND(":",BA41)-1)/RIGHT(BA41,LEN(BA41)-(FIND(":",BA41))))</f>
        <v/>
      </c>
      <c r="ML41" s="411" t="str">
        <f t="shared" si="136"/>
        <v/>
      </c>
      <c r="MM41" s="412" t="str">
        <f t="shared" si="136"/>
        <v/>
      </c>
      <c r="MN41" s="412" t="str">
        <f t="shared" si="136"/>
        <v/>
      </c>
      <c r="MO41" s="412" t="str">
        <f t="shared" si="136"/>
        <v/>
      </c>
      <c r="MP41" s="412" t="str">
        <f t="shared" si="136"/>
        <v/>
      </c>
      <c r="MQ41" s="412" t="str">
        <f t="shared" si="136"/>
        <v/>
      </c>
      <c r="MR41" s="412" t="str">
        <f t="shared" si="136"/>
        <v/>
      </c>
      <c r="MS41" s="412" t="str">
        <f t="shared" si="136"/>
        <v/>
      </c>
      <c r="MT41" s="412" t="str">
        <f t="shared" si="136"/>
        <v/>
      </c>
      <c r="MU41" s="412" t="str">
        <f t="shared" si="136"/>
        <v/>
      </c>
      <c r="MV41" s="412" t="str">
        <f t="shared" si="136"/>
        <v/>
      </c>
      <c r="MW41" s="412" t="str">
        <f t="shared" si="136"/>
        <v/>
      </c>
      <c r="MX41" s="412" t="str">
        <f t="shared" si="136"/>
        <v/>
      </c>
      <c r="MY41" s="412" t="str">
        <f t="shared" si="136"/>
        <v/>
      </c>
      <c r="MZ41" s="412" t="str">
        <f t="shared" si="136"/>
        <v/>
      </c>
      <c r="NA41" s="412" t="str">
        <f t="shared" si="136"/>
        <v/>
      </c>
      <c r="NB41" s="412" t="str">
        <f t="shared" si="137"/>
        <v/>
      </c>
      <c r="NC41" s="412" t="str">
        <f t="shared" si="137"/>
        <v/>
      </c>
      <c r="ND41" s="412" t="str">
        <f t="shared" si="137"/>
        <v/>
      </c>
      <c r="NE41" s="412" t="str">
        <f t="shared" si="137"/>
        <v/>
      </c>
      <c r="NF41" s="412" t="str">
        <f t="shared" si="137"/>
        <v/>
      </c>
      <c r="NG41" s="412" t="str">
        <f t="shared" si="137"/>
        <v/>
      </c>
      <c r="NH41" s="412" t="str">
        <f t="shared" si="137"/>
        <v/>
      </c>
      <c r="NI41" s="412" t="str">
        <f t="shared" si="137"/>
        <v/>
      </c>
      <c r="NJ41" s="412" t="str">
        <f t="shared" si="137"/>
        <v/>
      </c>
      <c r="NK41" s="412" t="str">
        <f t="shared" si="137"/>
        <v/>
      </c>
      <c r="NL41" s="412" t="str">
        <f t="shared" si="137"/>
        <v/>
      </c>
      <c r="NM41" s="412" t="str">
        <f t="shared" si="137"/>
        <v/>
      </c>
      <c r="NN41" s="412" t="str">
        <f t="shared" si="137"/>
        <v/>
      </c>
      <c r="NO41" s="412" t="str">
        <f t="shared" si="137"/>
        <v/>
      </c>
      <c r="NP41" s="412" t="str">
        <f t="shared" si="137"/>
        <v/>
      </c>
      <c r="NQ41" s="412" t="str">
        <f t="shared" si="137"/>
        <v/>
      </c>
      <c r="NR41" s="412" t="str">
        <f t="shared" si="110"/>
        <v/>
      </c>
      <c r="NS41" s="412" t="str">
        <f t="shared" si="110"/>
        <v/>
      </c>
      <c r="NT41" s="412" t="str">
        <f t="shared" si="110"/>
        <v/>
      </c>
      <c r="NU41" s="412" t="str">
        <f t="shared" si="110"/>
        <v/>
      </c>
      <c r="NV41" s="412" t="str">
        <f t="shared" si="110"/>
        <v/>
      </c>
      <c r="NW41" s="412" t="str">
        <f t="shared" si="164"/>
        <v/>
      </c>
      <c r="NX41" s="412" t="str">
        <f t="shared" si="164"/>
        <v/>
      </c>
      <c r="NY41" s="412" t="str">
        <f t="shared" si="164"/>
        <v/>
      </c>
      <c r="NZ41" s="412" t="str">
        <f t="shared" si="164"/>
        <v/>
      </c>
      <c r="OA41" s="412" t="str">
        <f t="shared" si="164"/>
        <v/>
      </c>
      <c r="OB41" s="412" t="str">
        <f t="shared" si="164"/>
        <v/>
      </c>
      <c r="OC41" s="412" t="str">
        <f t="shared" si="164"/>
        <v/>
      </c>
      <c r="OD41" s="412" t="str">
        <f t="shared" si="164"/>
        <v/>
      </c>
      <c r="OE41" s="412" t="str">
        <f t="shared" si="164"/>
        <v/>
      </c>
      <c r="OF41" s="412" t="str">
        <f t="shared" si="164"/>
        <v/>
      </c>
      <c r="OG41" s="413" t="str">
        <f t="shared" si="164"/>
        <v/>
      </c>
    </row>
    <row r="42" spans="2:397" ht="15" customHeight="1">
      <c r="B42" s="66"/>
      <c r="D42" s="786"/>
      <c r="E42" s="219">
        <f t="shared" ref="E42:E90" si="177">E32</f>
        <v>0</v>
      </c>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4"/>
      <c r="BC42" s="668"/>
      <c r="BD42" s="61"/>
      <c r="BE42" s="61"/>
      <c r="BF42" s="88"/>
      <c r="BG42" s="232"/>
      <c r="BH42" s="61"/>
      <c r="BI42" s="61"/>
      <c r="BJ42" s="4"/>
      <c r="BL42" s="84" t="str">
        <f t="shared" si="8"/>
        <v/>
      </c>
      <c r="BM42" s="260">
        <f t="shared" si="9"/>
        <v>0</v>
      </c>
      <c r="BN42" s="525">
        <f t="shared" si="114"/>
        <v>0</v>
      </c>
      <c r="BO42" s="526" t="str">
        <f t="shared" si="139"/>
        <v/>
      </c>
      <c r="BP42" s="525">
        <f t="shared" si="115"/>
        <v>0</v>
      </c>
      <c r="BQ42" s="527">
        <f t="shared" si="12"/>
        <v>0</v>
      </c>
      <c r="BR42" s="527">
        <f t="shared" si="13"/>
        <v>0</v>
      </c>
      <c r="BS42" s="528">
        <f t="shared" si="140"/>
        <v>0</v>
      </c>
      <c r="BT42" s="263" t="str">
        <f t="shared" si="14"/>
        <v/>
      </c>
      <c r="BU42" s="263" t="str">
        <f>IF(BQ42=1, IF(ISBLANK(#REF!),message_complete,""),"")</f>
        <v/>
      </c>
      <c r="BV42" s="263" t="str">
        <f t="shared" si="15"/>
        <v/>
      </c>
      <c r="BW42" s="263" t="str">
        <f t="shared" si="16"/>
        <v/>
      </c>
      <c r="BX42" s="261"/>
      <c r="BY42" s="328" t="str">
        <f t="shared" si="116"/>
        <v/>
      </c>
      <c r="BZ42" s="269" t="str">
        <f t="shared" si="18"/>
        <v/>
      </c>
      <c r="CA42" s="269" t="str">
        <f t="shared" si="19"/>
        <v/>
      </c>
      <c r="CB42" s="269" t="str">
        <f t="shared" si="20"/>
        <v/>
      </c>
      <c r="CC42" s="269" t="str">
        <f t="shared" si="21"/>
        <v/>
      </c>
      <c r="CD42" s="269" t="str">
        <f t="shared" si="117"/>
        <v/>
      </c>
      <c r="CE42" s="269" t="str">
        <f t="shared" si="23"/>
        <v/>
      </c>
      <c r="CF42" s="269" t="str">
        <f t="shared" si="118"/>
        <v/>
      </c>
      <c r="CG42" s="269" t="str">
        <f t="shared" si="119"/>
        <v/>
      </c>
      <c r="CH42" s="269" t="str">
        <f t="shared" si="120"/>
        <v/>
      </c>
      <c r="CI42" s="269" t="str">
        <f t="shared" si="121"/>
        <v/>
      </c>
      <c r="CJ42" s="329" t="str">
        <f t="shared" si="122"/>
        <v/>
      </c>
      <c r="CL42" s="423" t="str">
        <f t="shared" si="77"/>
        <v/>
      </c>
      <c r="CM42" s="419" t="str">
        <f t="shared" si="78"/>
        <v/>
      </c>
      <c r="CN42" s="419" t="str">
        <f t="shared" si="79"/>
        <v/>
      </c>
      <c r="CO42" s="419" t="str">
        <f t="shared" si="80"/>
        <v/>
      </c>
      <c r="CP42" s="419" t="str">
        <f t="shared" si="81"/>
        <v/>
      </c>
      <c r="CQ42" s="424" t="str">
        <f t="shared" si="82"/>
        <v/>
      </c>
      <c r="CR42" s="121" t="str">
        <f t="shared" si="29"/>
        <v/>
      </c>
      <c r="CS42" s="283" t="str">
        <f t="shared" si="30"/>
        <v/>
      </c>
      <c r="CT42" s="264" t="str">
        <f t="shared" si="31"/>
        <v/>
      </c>
      <c r="CU42" s="264" t="str">
        <f t="shared" si="32"/>
        <v/>
      </c>
      <c r="CV42" s="264" t="str">
        <f t="shared" si="33"/>
        <v/>
      </c>
      <c r="CW42" s="264" t="str">
        <f t="shared" si="34"/>
        <v/>
      </c>
      <c r="CX42" s="284" t="str">
        <f t="shared" si="35"/>
        <v/>
      </c>
      <c r="CY42" s="263">
        <f t="shared" si="83"/>
        <v>0</v>
      </c>
      <c r="CZ42" s="263"/>
      <c r="DA42" s="291">
        <f t="shared" si="165"/>
        <v>0</v>
      </c>
      <c r="DB42" s="265">
        <f t="shared" si="165"/>
        <v>0</v>
      </c>
      <c r="DC42" s="265">
        <f t="shared" si="165"/>
        <v>0</v>
      </c>
      <c r="DD42" s="265">
        <f t="shared" si="165"/>
        <v>0</v>
      </c>
      <c r="DE42" s="265">
        <f t="shared" si="165"/>
        <v>0</v>
      </c>
      <c r="DF42" s="265">
        <f t="shared" si="165"/>
        <v>0</v>
      </c>
      <c r="DG42" s="265">
        <f t="shared" si="165"/>
        <v>0</v>
      </c>
      <c r="DH42" s="265">
        <f t="shared" si="165"/>
        <v>0</v>
      </c>
      <c r="DI42" s="265">
        <f t="shared" si="165"/>
        <v>0</v>
      </c>
      <c r="DJ42" s="265">
        <f t="shared" si="165"/>
        <v>0</v>
      </c>
      <c r="DK42" s="265">
        <f t="shared" si="166"/>
        <v>0</v>
      </c>
      <c r="DL42" s="265">
        <f t="shared" si="166"/>
        <v>0</v>
      </c>
      <c r="DM42" s="265">
        <f t="shared" si="166"/>
        <v>0</v>
      </c>
      <c r="DN42" s="265">
        <f t="shared" si="166"/>
        <v>0</v>
      </c>
      <c r="DO42" s="265">
        <f t="shared" si="166"/>
        <v>0</v>
      </c>
      <c r="DP42" s="265">
        <f t="shared" si="166"/>
        <v>0</v>
      </c>
      <c r="DQ42" s="265">
        <f t="shared" si="166"/>
        <v>0</v>
      </c>
      <c r="DR42" s="265">
        <f t="shared" si="166"/>
        <v>0</v>
      </c>
      <c r="DS42" s="265">
        <f t="shared" si="166"/>
        <v>0</v>
      </c>
      <c r="DT42" s="265">
        <f t="shared" si="166"/>
        <v>0</v>
      </c>
      <c r="DU42" s="292">
        <f t="shared" si="166"/>
        <v>0</v>
      </c>
      <c r="DV42" s="291">
        <f t="shared" si="167"/>
        <v>0</v>
      </c>
      <c r="DW42" s="265">
        <f t="shared" si="167"/>
        <v>0</v>
      </c>
      <c r="DX42" s="265">
        <f t="shared" si="167"/>
        <v>0</v>
      </c>
      <c r="DY42" s="265">
        <f t="shared" si="167"/>
        <v>0</v>
      </c>
      <c r="DZ42" s="265">
        <f t="shared" si="167"/>
        <v>0</v>
      </c>
      <c r="EA42" s="265">
        <f t="shared" si="167"/>
        <v>0</v>
      </c>
      <c r="EB42" s="265">
        <f t="shared" si="167"/>
        <v>0</v>
      </c>
      <c r="EC42" s="265">
        <f t="shared" si="167"/>
        <v>0</v>
      </c>
      <c r="ED42" s="265">
        <f t="shared" si="167"/>
        <v>0</v>
      </c>
      <c r="EE42" s="265">
        <f t="shared" si="167"/>
        <v>0</v>
      </c>
      <c r="EF42" s="265">
        <f t="shared" si="168"/>
        <v>0</v>
      </c>
      <c r="EG42" s="265">
        <f t="shared" si="168"/>
        <v>0</v>
      </c>
      <c r="EH42" s="265">
        <f t="shared" si="168"/>
        <v>0</v>
      </c>
      <c r="EI42" s="265">
        <f t="shared" si="168"/>
        <v>0</v>
      </c>
      <c r="EJ42" s="265">
        <f t="shared" si="168"/>
        <v>0</v>
      </c>
      <c r="EK42" s="265">
        <f t="shared" si="168"/>
        <v>0</v>
      </c>
      <c r="EL42" s="265">
        <f t="shared" si="168"/>
        <v>0</v>
      </c>
      <c r="EM42" s="265">
        <f t="shared" si="168"/>
        <v>0</v>
      </c>
      <c r="EN42" s="265">
        <f t="shared" si="168"/>
        <v>0</v>
      </c>
      <c r="EO42" s="265">
        <f t="shared" si="168"/>
        <v>0</v>
      </c>
      <c r="EP42" s="292">
        <f t="shared" si="168"/>
        <v>0</v>
      </c>
      <c r="EQ42" s="414">
        <f t="shared" si="169"/>
        <v>0</v>
      </c>
      <c r="ER42" s="265">
        <f t="shared" si="169"/>
        <v>0</v>
      </c>
      <c r="ES42" s="265">
        <f t="shared" si="169"/>
        <v>0</v>
      </c>
      <c r="ET42" s="265">
        <f t="shared" si="169"/>
        <v>0</v>
      </c>
      <c r="EU42" s="265">
        <f t="shared" si="169"/>
        <v>0</v>
      </c>
      <c r="EV42" s="265">
        <f t="shared" si="169"/>
        <v>0</v>
      </c>
      <c r="EW42" s="265">
        <f t="shared" si="169"/>
        <v>0</v>
      </c>
      <c r="EX42" s="265">
        <f t="shared" si="169"/>
        <v>0</v>
      </c>
      <c r="EY42" s="265">
        <f t="shared" si="169"/>
        <v>0</v>
      </c>
      <c r="EZ42" s="265">
        <f t="shared" si="169"/>
        <v>0</v>
      </c>
      <c r="FA42" s="265">
        <f t="shared" si="170"/>
        <v>0</v>
      </c>
      <c r="FB42" s="265">
        <f t="shared" si="170"/>
        <v>0</v>
      </c>
      <c r="FC42" s="265">
        <f t="shared" si="170"/>
        <v>0</v>
      </c>
      <c r="FD42" s="265">
        <f t="shared" si="170"/>
        <v>0</v>
      </c>
      <c r="FE42" s="265">
        <f t="shared" si="170"/>
        <v>0</v>
      </c>
      <c r="FF42" s="265">
        <f t="shared" si="170"/>
        <v>0</v>
      </c>
      <c r="FG42" s="265">
        <f t="shared" si="170"/>
        <v>0</v>
      </c>
      <c r="FH42" s="265">
        <f t="shared" si="170"/>
        <v>0</v>
      </c>
      <c r="FI42" s="265">
        <f t="shared" si="170"/>
        <v>0</v>
      </c>
      <c r="FJ42" s="265">
        <f t="shared" si="170"/>
        <v>0</v>
      </c>
      <c r="FK42" s="415">
        <f t="shared" si="170"/>
        <v>0</v>
      </c>
      <c r="FL42" s="291">
        <f t="shared" si="171"/>
        <v>0</v>
      </c>
      <c r="FM42" s="265">
        <f t="shared" si="171"/>
        <v>0</v>
      </c>
      <c r="FN42" s="265">
        <f t="shared" si="171"/>
        <v>0</v>
      </c>
      <c r="FO42" s="265">
        <f t="shared" si="171"/>
        <v>0</v>
      </c>
      <c r="FP42" s="265">
        <f t="shared" si="171"/>
        <v>0</v>
      </c>
      <c r="FQ42" s="265">
        <f t="shared" si="171"/>
        <v>0</v>
      </c>
      <c r="FR42" s="265">
        <f t="shared" si="171"/>
        <v>0</v>
      </c>
      <c r="FS42" s="265">
        <f t="shared" si="171"/>
        <v>0</v>
      </c>
      <c r="FT42" s="265">
        <f t="shared" si="171"/>
        <v>0</v>
      </c>
      <c r="FU42" s="265">
        <f t="shared" si="171"/>
        <v>0</v>
      </c>
      <c r="FV42" s="265">
        <f t="shared" si="172"/>
        <v>0</v>
      </c>
      <c r="FW42" s="265">
        <f t="shared" si="172"/>
        <v>0</v>
      </c>
      <c r="FX42" s="265">
        <f t="shared" si="172"/>
        <v>0</v>
      </c>
      <c r="FY42" s="265">
        <f t="shared" si="172"/>
        <v>0</v>
      </c>
      <c r="FZ42" s="265">
        <f t="shared" si="172"/>
        <v>0</v>
      </c>
      <c r="GA42" s="265">
        <f t="shared" si="172"/>
        <v>0</v>
      </c>
      <c r="GB42" s="265">
        <f t="shared" si="172"/>
        <v>0</v>
      </c>
      <c r="GC42" s="265">
        <f t="shared" si="172"/>
        <v>0</v>
      </c>
      <c r="GD42" s="265">
        <f t="shared" si="172"/>
        <v>0</v>
      </c>
      <c r="GE42" s="265">
        <f t="shared" si="172"/>
        <v>0</v>
      </c>
      <c r="GF42" s="292">
        <f t="shared" si="172"/>
        <v>0</v>
      </c>
      <c r="GG42" s="345">
        <f t="shared" si="141"/>
        <v>0</v>
      </c>
      <c r="GH42" s="346">
        <f t="shared" si="131"/>
        <v>0</v>
      </c>
      <c r="GI42" s="346">
        <f t="shared" si="131"/>
        <v>0</v>
      </c>
      <c r="GJ42" s="346">
        <f t="shared" si="131"/>
        <v>0</v>
      </c>
      <c r="GK42" s="346">
        <f t="shared" si="131"/>
        <v>0</v>
      </c>
      <c r="GL42" s="346">
        <f t="shared" si="131"/>
        <v>0</v>
      </c>
      <c r="GM42" s="346">
        <f t="shared" si="131"/>
        <v>0</v>
      </c>
      <c r="GN42" s="346">
        <f t="shared" si="131"/>
        <v>0</v>
      </c>
      <c r="GO42" s="346">
        <f t="shared" si="131"/>
        <v>0</v>
      </c>
      <c r="GP42" s="346">
        <f t="shared" si="131"/>
        <v>0</v>
      </c>
      <c r="GQ42" s="346">
        <f t="shared" si="131"/>
        <v>0</v>
      </c>
      <c r="GR42" s="346">
        <f t="shared" si="131"/>
        <v>0</v>
      </c>
      <c r="GS42" s="346">
        <f t="shared" si="131"/>
        <v>0</v>
      </c>
      <c r="GT42" s="346">
        <f t="shared" si="131"/>
        <v>0</v>
      </c>
      <c r="GU42" s="346">
        <f t="shared" si="131"/>
        <v>0</v>
      </c>
      <c r="GV42" s="346">
        <f t="shared" si="131"/>
        <v>0</v>
      </c>
      <c r="GW42" s="346">
        <f t="shared" si="131"/>
        <v>0</v>
      </c>
      <c r="GX42" s="346">
        <f t="shared" si="131"/>
        <v>0</v>
      </c>
      <c r="GY42" s="346">
        <f t="shared" si="131"/>
        <v>0</v>
      </c>
      <c r="GZ42" s="346">
        <f t="shared" si="131"/>
        <v>0</v>
      </c>
      <c r="HA42" s="347">
        <f t="shared" si="131"/>
        <v>0</v>
      </c>
      <c r="HB42" s="336">
        <f t="shared" si="142"/>
        <v>0</v>
      </c>
      <c r="HC42" s="337">
        <f t="shared" si="143"/>
        <v>0</v>
      </c>
      <c r="HD42" s="337">
        <f t="shared" si="144"/>
        <v>0</v>
      </c>
      <c r="HE42" s="337">
        <f t="shared" si="145"/>
        <v>0</v>
      </c>
      <c r="HF42" s="337">
        <f t="shared" si="146"/>
        <v>0</v>
      </c>
      <c r="HG42" s="337">
        <f t="shared" si="147"/>
        <v>0</v>
      </c>
      <c r="HH42" s="337">
        <f t="shared" si="148"/>
        <v>0</v>
      </c>
      <c r="HI42" s="337">
        <f t="shared" si="149"/>
        <v>0</v>
      </c>
      <c r="HJ42" s="337">
        <f t="shared" si="150"/>
        <v>0</v>
      </c>
      <c r="HK42" s="337">
        <f t="shared" si="151"/>
        <v>0</v>
      </c>
      <c r="HL42" s="337">
        <f t="shared" si="152"/>
        <v>0</v>
      </c>
      <c r="HM42" s="337">
        <f t="shared" si="153"/>
        <v>0</v>
      </c>
      <c r="HN42" s="337">
        <f t="shared" si="154"/>
        <v>0</v>
      </c>
      <c r="HO42" s="337">
        <f t="shared" si="155"/>
        <v>0</v>
      </c>
      <c r="HP42" s="337">
        <f t="shared" si="156"/>
        <v>0</v>
      </c>
      <c r="HQ42" s="337">
        <f t="shared" si="157"/>
        <v>0</v>
      </c>
      <c r="HR42" s="337">
        <f t="shared" si="158"/>
        <v>0</v>
      </c>
      <c r="HS42" s="337">
        <f t="shared" si="159"/>
        <v>0</v>
      </c>
      <c r="HT42" s="337">
        <f t="shared" si="160"/>
        <v>0</v>
      </c>
      <c r="HU42" s="337">
        <f t="shared" si="161"/>
        <v>0</v>
      </c>
      <c r="HV42" s="338">
        <f t="shared" si="162"/>
        <v>0</v>
      </c>
      <c r="HW42" s="297" t="str">
        <f t="shared" si="47"/>
        <v/>
      </c>
      <c r="HX42" s="264" t="str">
        <f t="shared" si="48"/>
        <v/>
      </c>
      <c r="HY42" s="264" t="str">
        <f t="shared" si="49"/>
        <v/>
      </c>
      <c r="HZ42" s="264" t="str">
        <f t="shared" si="50"/>
        <v/>
      </c>
      <c r="IA42" s="264" t="str">
        <f t="shared" si="51"/>
        <v/>
      </c>
      <c r="IB42" s="264" t="str">
        <f t="shared" si="52"/>
        <v/>
      </c>
      <c r="IC42" s="264" t="str">
        <f t="shared" si="53"/>
        <v/>
      </c>
      <c r="ID42" s="264" t="str">
        <f t="shared" si="54"/>
        <v/>
      </c>
      <c r="IE42" s="264" t="str">
        <f t="shared" si="55"/>
        <v/>
      </c>
      <c r="IF42" s="264" t="str">
        <f t="shared" si="56"/>
        <v/>
      </c>
      <c r="IG42" s="264" t="str">
        <f t="shared" si="57"/>
        <v/>
      </c>
      <c r="IH42" s="264" t="str">
        <f t="shared" si="58"/>
        <v/>
      </c>
      <c r="II42" s="264" t="str">
        <f t="shared" si="59"/>
        <v/>
      </c>
      <c r="IJ42" s="264" t="str">
        <f t="shared" si="60"/>
        <v/>
      </c>
      <c r="IK42" s="264" t="str">
        <f t="shared" si="61"/>
        <v/>
      </c>
      <c r="IL42" s="264" t="str">
        <f t="shared" si="62"/>
        <v/>
      </c>
      <c r="IM42" s="264" t="str">
        <f t="shared" si="63"/>
        <v/>
      </c>
      <c r="IN42" s="264" t="str">
        <f t="shared" si="64"/>
        <v/>
      </c>
      <c r="IO42" s="264" t="str">
        <f t="shared" si="65"/>
        <v/>
      </c>
      <c r="IP42" s="264" t="str">
        <f t="shared" si="66"/>
        <v/>
      </c>
      <c r="IQ42" s="284" t="str">
        <f t="shared" si="67"/>
        <v/>
      </c>
      <c r="IR42" s="265">
        <f t="shared" si="105"/>
        <v>0</v>
      </c>
      <c r="IS42" s="266">
        <f t="shared" si="68"/>
        <v>48</v>
      </c>
      <c r="IT42" s="266">
        <f t="shared" si="106"/>
        <v>0</v>
      </c>
      <c r="IU42" s="266">
        <f t="shared" si="69"/>
        <v>0</v>
      </c>
      <c r="IV42" s="302">
        <f t="shared" si="173"/>
        <v>0</v>
      </c>
      <c r="IW42" s="266">
        <f t="shared" si="173"/>
        <v>0</v>
      </c>
      <c r="IX42" s="266">
        <f t="shared" si="173"/>
        <v>0</v>
      </c>
      <c r="IY42" s="266">
        <f t="shared" si="173"/>
        <v>0</v>
      </c>
      <c r="IZ42" s="266">
        <f t="shared" si="173"/>
        <v>0</v>
      </c>
      <c r="JA42" s="266">
        <f t="shared" si="173"/>
        <v>0</v>
      </c>
      <c r="JB42" s="266">
        <f t="shared" si="173"/>
        <v>0</v>
      </c>
      <c r="JC42" s="266">
        <f t="shared" si="173"/>
        <v>0</v>
      </c>
      <c r="JD42" s="266">
        <f t="shared" si="173"/>
        <v>0</v>
      </c>
      <c r="JE42" s="266">
        <f t="shared" si="173"/>
        <v>0</v>
      </c>
      <c r="JF42" s="266">
        <f t="shared" si="174"/>
        <v>0</v>
      </c>
      <c r="JG42" s="266">
        <f t="shared" si="174"/>
        <v>0</v>
      </c>
      <c r="JH42" s="266">
        <f t="shared" si="174"/>
        <v>0</v>
      </c>
      <c r="JI42" s="266">
        <f t="shared" si="174"/>
        <v>0</v>
      </c>
      <c r="JJ42" s="266">
        <f t="shared" si="174"/>
        <v>0</v>
      </c>
      <c r="JK42" s="266">
        <f t="shared" si="174"/>
        <v>0</v>
      </c>
      <c r="JL42" s="266">
        <f t="shared" si="174"/>
        <v>0</v>
      </c>
      <c r="JM42" s="266">
        <f t="shared" si="174"/>
        <v>0</v>
      </c>
      <c r="JN42" s="266">
        <f t="shared" si="174"/>
        <v>0</v>
      </c>
      <c r="JO42" s="266">
        <f t="shared" si="174"/>
        <v>0</v>
      </c>
      <c r="JP42" s="303">
        <f t="shared" si="174"/>
        <v>0</v>
      </c>
      <c r="JQ42" s="291">
        <f t="shared" si="175"/>
        <v>0</v>
      </c>
      <c r="JR42" s="265">
        <f t="shared" si="175"/>
        <v>0</v>
      </c>
      <c r="JS42" s="265">
        <f t="shared" si="175"/>
        <v>0</v>
      </c>
      <c r="JT42" s="265">
        <f t="shared" si="175"/>
        <v>0</v>
      </c>
      <c r="JU42" s="265">
        <f t="shared" si="175"/>
        <v>0</v>
      </c>
      <c r="JV42" s="265">
        <f t="shared" si="175"/>
        <v>0</v>
      </c>
      <c r="JW42" s="265">
        <f t="shared" si="175"/>
        <v>0</v>
      </c>
      <c r="JX42" s="265">
        <f t="shared" si="175"/>
        <v>0</v>
      </c>
      <c r="JY42" s="265">
        <f t="shared" si="175"/>
        <v>0</v>
      </c>
      <c r="JZ42" s="265">
        <f t="shared" si="175"/>
        <v>0</v>
      </c>
      <c r="KA42" s="265">
        <f t="shared" si="176"/>
        <v>0</v>
      </c>
      <c r="KB42" s="265">
        <f t="shared" si="176"/>
        <v>0</v>
      </c>
      <c r="KC42" s="265">
        <f t="shared" si="176"/>
        <v>0</v>
      </c>
      <c r="KD42" s="265">
        <f t="shared" si="176"/>
        <v>0</v>
      </c>
      <c r="KE42" s="265">
        <f t="shared" si="176"/>
        <v>0</v>
      </c>
      <c r="KF42" s="265">
        <f t="shared" si="176"/>
        <v>0</v>
      </c>
      <c r="KG42" s="265">
        <f t="shared" si="176"/>
        <v>0</v>
      </c>
      <c r="KH42" s="265">
        <f t="shared" si="176"/>
        <v>0</v>
      </c>
      <c r="KI42" s="265">
        <f t="shared" si="176"/>
        <v>0</v>
      </c>
      <c r="KJ42" s="265">
        <f t="shared" si="176"/>
        <v>0</v>
      </c>
      <c r="KK42" s="292">
        <f t="shared" si="176"/>
        <v>0</v>
      </c>
      <c r="KL42" s="279">
        <f t="shared" si="107"/>
        <v>48</v>
      </c>
      <c r="KN42" s="262" t="str">
        <f t="shared" ref="KN42:KN50" si="178">$D$41</f>
        <v>Wed</v>
      </c>
      <c r="KO42" s="405" t="str">
        <f>IF(OR(F42=Dropdown_list!$AA$20,F42=Dropdown_list!$AA$21,ISBLANK(F42)), "", LEFT(F42,FIND(":",F42)-1)/RIGHT(F42,LEN(F42)-(FIND(":",F42))))</f>
        <v/>
      </c>
      <c r="KP42" s="406" t="str">
        <f>IF(OR(G42=Dropdown_list!$AA$20,G42=Dropdown_list!$AA$21,ISBLANK(G42)), "", LEFT(G42,FIND(":",G42)-1)/RIGHT(G42,LEN(G42)-(FIND(":",G42))))</f>
        <v/>
      </c>
      <c r="KQ42" s="406" t="str">
        <f>IF(OR(H42=Dropdown_list!$AA$20,H42=Dropdown_list!$AA$21,ISBLANK(H42)), "", LEFT(H42,FIND(":",H42)-1)/RIGHT(H42,LEN(H42)-(FIND(":",H42))))</f>
        <v/>
      </c>
      <c r="KR42" s="406" t="str">
        <f>IF(OR(I42=Dropdown_list!$AA$20,I42=Dropdown_list!$AA$21,ISBLANK(I42)), "", LEFT(I42,FIND(":",I42)-1)/RIGHT(I42,LEN(I42)-(FIND(":",I42))))</f>
        <v/>
      </c>
      <c r="KS42" s="406" t="str">
        <f>IF(OR(J42=Dropdown_list!$AA$20,J42=Dropdown_list!$AA$21,ISBLANK(J42)), "", LEFT(J42,FIND(":",J42)-1)/RIGHT(J42,LEN(J42)-(FIND(":",J42))))</f>
        <v/>
      </c>
      <c r="KT42" s="406" t="str">
        <f>IF(OR(K42=Dropdown_list!$AA$20,K42=Dropdown_list!$AA$21,ISBLANK(K42)), "", LEFT(K42,FIND(":",K42)-1)/RIGHT(K42,LEN(K42)-(FIND(":",K42))))</f>
        <v/>
      </c>
      <c r="KU42" s="406" t="str">
        <f>IF(OR(L42=Dropdown_list!$AA$20,L42=Dropdown_list!$AA$21,ISBLANK(L42)), "", LEFT(L42,FIND(":",L42)-1)/RIGHT(L42,LEN(L42)-(FIND(":",L42))))</f>
        <v/>
      </c>
      <c r="KV42" s="406" t="str">
        <f>IF(OR(M42=Dropdown_list!$AA$20,M42=Dropdown_list!$AA$21,ISBLANK(M42)), "", LEFT(M42,FIND(":",M42)-1)/RIGHT(M42,LEN(M42)-(FIND(":",M42))))</f>
        <v/>
      </c>
      <c r="KW42" s="406" t="str">
        <f>IF(OR(N42=Dropdown_list!$AA$20,N42=Dropdown_list!$AA$21,ISBLANK(N42)), "", LEFT(N42,FIND(":",N42)-1)/RIGHT(N42,LEN(N42)-(FIND(":",N42))))</f>
        <v/>
      </c>
      <c r="KX42" s="406" t="str">
        <f>IF(OR(O42=Dropdown_list!$AA$20,O42=Dropdown_list!$AA$21,ISBLANK(O42)), "", LEFT(O42,FIND(":",O42)-1)/RIGHT(O42,LEN(O42)-(FIND(":",O42))))</f>
        <v/>
      </c>
      <c r="KY42" s="406" t="str">
        <f>IF(OR(P42=Dropdown_list!$AA$20,P42=Dropdown_list!$AA$21,ISBLANK(P42)), "", LEFT(P42,FIND(":",P42)-1)/RIGHT(P42,LEN(P42)-(FIND(":",P42))))</f>
        <v/>
      </c>
      <c r="KZ42" s="406" t="str">
        <f>IF(OR(Q42=Dropdown_list!$AA$20,Q42=Dropdown_list!$AA$21,ISBLANK(Q42)), "", LEFT(Q42,FIND(":",Q42)-1)/RIGHT(Q42,LEN(Q42)-(FIND(":",Q42))))</f>
        <v/>
      </c>
      <c r="LA42" s="406" t="str">
        <f>IF(OR(R42=Dropdown_list!$AA$20,R42=Dropdown_list!$AA$21,ISBLANK(R42)), "", LEFT(R42,FIND(":",R42)-1)/RIGHT(R42,LEN(R42)-(FIND(":",R42))))</f>
        <v/>
      </c>
      <c r="LB42" s="406" t="str">
        <f>IF(OR(S42=Dropdown_list!$AA$20,S42=Dropdown_list!$AA$21,ISBLANK(S42)), "", LEFT(S42,FIND(":",S42)-1)/RIGHT(S42,LEN(S42)-(FIND(":",S42))))</f>
        <v/>
      </c>
      <c r="LC42" s="406" t="str">
        <f>IF(OR(T42=Dropdown_list!$AA$20,T42=Dropdown_list!$AA$21,ISBLANK(T42)), "", LEFT(T42,FIND(":",T42)-1)/RIGHT(T42,LEN(T42)-(FIND(":",T42))))</f>
        <v/>
      </c>
      <c r="LD42" s="406" t="str">
        <f>IF(OR(U42=Dropdown_list!$AA$20,U42=Dropdown_list!$AA$21,ISBLANK(U42)), "", LEFT(U42,FIND(":",U42)-1)/RIGHT(U42,LEN(U42)-(FIND(":",U42))))</f>
        <v/>
      </c>
      <c r="LE42" s="406" t="str">
        <f>IF(OR(V42=Dropdown_list!$AA$20,V42=Dropdown_list!$AA$21,ISBLANK(V42)), "", LEFT(V42,FIND(":",V42)-1)/RIGHT(V42,LEN(V42)-(FIND(":",V42))))</f>
        <v/>
      </c>
      <c r="LF42" s="406" t="str">
        <f>IF(OR(W42=Dropdown_list!$AA$20,W42=Dropdown_list!$AA$21,ISBLANK(W42)), "", LEFT(W42,FIND(":",W42)-1)/RIGHT(W42,LEN(W42)-(FIND(":",W42))))</f>
        <v/>
      </c>
      <c r="LG42" s="406" t="str">
        <f>IF(OR(X42=Dropdown_list!$AA$20,X42=Dropdown_list!$AA$21,ISBLANK(X42)), "", LEFT(X42,FIND(":",X42)-1)/RIGHT(X42,LEN(X42)-(FIND(":",X42))))</f>
        <v/>
      </c>
      <c r="LH42" s="406" t="str">
        <f>IF(OR(Y42=Dropdown_list!$AA$20,Y42=Dropdown_list!$AA$21,ISBLANK(Y42)), "", LEFT(Y42,FIND(":",Y42)-1)/RIGHT(Y42,LEN(Y42)-(FIND(":",Y42))))</f>
        <v/>
      </c>
      <c r="LI42" s="406" t="str">
        <f>IF(OR(Z42=Dropdown_list!$AA$20,Z42=Dropdown_list!$AA$21,ISBLANK(Z42)), "", LEFT(Z42,FIND(":",Z42)-1)/RIGHT(Z42,LEN(Z42)-(FIND(":",Z42))))</f>
        <v/>
      </c>
      <c r="LJ42" s="406" t="str">
        <f>IF(OR(AA42=Dropdown_list!$AA$20,AA42=Dropdown_list!$AA$21,ISBLANK(AA42)), "", LEFT(AA42,FIND(":",AA42)-1)/RIGHT(AA42,LEN(AA42)-(FIND(":",AA42))))</f>
        <v/>
      </c>
      <c r="LK42" s="406" t="str">
        <f>IF(OR(AB42=Dropdown_list!$AA$20,AB42=Dropdown_list!$AA$21,ISBLANK(AB42)), "", LEFT(AB42,FIND(":",AB42)-1)/RIGHT(AB42,LEN(AB42)-(FIND(":",AB42))))</f>
        <v/>
      </c>
      <c r="LL42" s="406" t="str">
        <f>IF(OR(AC42=Dropdown_list!$AA$20,AC42=Dropdown_list!$AA$21,ISBLANK(AC42)), "", LEFT(AC42,FIND(":",AC42)-1)/RIGHT(AC42,LEN(AC42)-(FIND(":",AC42))))</f>
        <v/>
      </c>
      <c r="LM42" s="406" t="str">
        <f>IF(OR(AD42=Dropdown_list!$AA$20,AD42=Dropdown_list!$AA$21,ISBLANK(AD42)), "", LEFT(AD42,FIND(":",AD42)-1)/RIGHT(AD42,LEN(AD42)-(FIND(":",AD42))))</f>
        <v/>
      </c>
      <c r="LN42" s="406" t="str">
        <f>IF(OR(AE42=Dropdown_list!$AA$20,AE42=Dropdown_list!$AA$21,ISBLANK(AE42)), "", LEFT(AE42,FIND(":",AE42)-1)/RIGHT(AE42,LEN(AE42)-(FIND(":",AE42))))</f>
        <v/>
      </c>
      <c r="LO42" s="406" t="str">
        <f>IF(OR(AF42=Dropdown_list!$AA$20,AF42=Dropdown_list!$AA$21,ISBLANK(AF42)), "", LEFT(AF42,FIND(":",AF42)-1)/RIGHT(AF42,LEN(AF42)-(FIND(":",AF42))))</f>
        <v/>
      </c>
      <c r="LP42" s="406" t="str">
        <f>IF(OR(AG42=Dropdown_list!$AA$20,AG42=Dropdown_list!$AA$21,ISBLANK(AG42)), "", LEFT(AG42,FIND(":",AG42)-1)/RIGHT(AG42,LEN(AG42)-(FIND(":",AG42))))</f>
        <v/>
      </c>
      <c r="LQ42" s="406" t="str">
        <f>IF(OR(AH42=Dropdown_list!$AA$20,AH42=Dropdown_list!$AA$21,ISBLANK(AH42)), "", LEFT(AH42,FIND(":",AH42)-1)/RIGHT(AH42,LEN(AH42)-(FIND(":",AH42))))</f>
        <v/>
      </c>
      <c r="LR42" s="406" t="str">
        <f>IF(OR(AI42=Dropdown_list!$AA$20,AI42=Dropdown_list!$AA$21,ISBLANK(AI42)), "", LEFT(AI42,FIND(":",AI42)-1)/RIGHT(AI42,LEN(AI42)-(FIND(":",AI42))))</f>
        <v/>
      </c>
      <c r="LS42" s="406" t="str">
        <f>IF(OR(AJ42=Dropdown_list!$AA$20,AJ42=Dropdown_list!$AA$21,ISBLANK(AJ42)), "", LEFT(AJ42,FIND(":",AJ42)-1)/RIGHT(AJ42,LEN(AJ42)-(FIND(":",AJ42))))</f>
        <v/>
      </c>
      <c r="LT42" s="406" t="str">
        <f>IF(OR(AK42=Dropdown_list!$AA$20,AK42=Dropdown_list!$AA$21,ISBLANK(AK42)), "", LEFT(AK42,FIND(":",AK42)-1)/RIGHT(AK42,LEN(AK42)-(FIND(":",AK42))))</f>
        <v/>
      </c>
      <c r="LU42" s="406" t="str">
        <f>IF(OR(AL42=Dropdown_list!$AA$20,AL42=Dropdown_list!$AA$21,ISBLANK(AL42)), "", LEFT(AL42,FIND(":",AL42)-1)/RIGHT(AL42,LEN(AL42)-(FIND(":",AL42))))</f>
        <v/>
      </c>
      <c r="LV42" s="406" t="str">
        <f>IF(OR(AM42=Dropdown_list!$AA$20,AM42=Dropdown_list!$AA$21,ISBLANK(AM42)), "", LEFT(AM42,FIND(":",AM42)-1)/RIGHT(AM42,LEN(AM42)-(FIND(":",AM42))))</f>
        <v/>
      </c>
      <c r="LW42" s="406" t="str">
        <f>IF(OR(AN42=Dropdown_list!$AA$20,AN42=Dropdown_list!$AA$21,ISBLANK(AN42)), "", LEFT(AN42,FIND(":",AN42)-1)/RIGHT(AN42,LEN(AN42)-(FIND(":",AN42))))</f>
        <v/>
      </c>
      <c r="LX42" s="406" t="str">
        <f>IF(OR(AO42=Dropdown_list!$AA$20,AO42=Dropdown_list!$AA$21,ISBLANK(AO42)), "", LEFT(AO42,FIND(":",AO42)-1)/RIGHT(AO42,LEN(AO42)-(FIND(":",AO42))))</f>
        <v/>
      </c>
      <c r="LY42" s="406" t="str">
        <f>IF(OR(AP42=Dropdown_list!$AA$20,AP42=Dropdown_list!$AA$21,ISBLANK(AP42)), "", LEFT(AP42,FIND(":",AP42)-1)/RIGHT(AP42,LEN(AP42)-(FIND(":",AP42))))</f>
        <v/>
      </c>
      <c r="LZ42" s="406" t="str">
        <f>IF(OR(AQ42=Dropdown_list!$AA$20,AQ42=Dropdown_list!$AA$21,ISBLANK(AQ42)), "", LEFT(AQ42,FIND(":",AQ42)-1)/RIGHT(AQ42,LEN(AQ42)-(FIND(":",AQ42))))</f>
        <v/>
      </c>
      <c r="MA42" s="406" t="str">
        <f>IF(OR(AR42=Dropdown_list!$AA$20,AR42=Dropdown_list!$AA$21,ISBLANK(AR42)), "", LEFT(AR42,FIND(":",AR42)-1)/RIGHT(AR42,LEN(AR42)-(FIND(":",AR42))))</f>
        <v/>
      </c>
      <c r="MB42" s="406" t="str">
        <f>IF(OR(AS42=Dropdown_list!$AA$20,AS42=Dropdown_list!$AA$21,ISBLANK(AS42)), "", LEFT(AS42,FIND(":",AS42)-1)/RIGHT(AS42,LEN(AS42)-(FIND(":",AS42))))</f>
        <v/>
      </c>
      <c r="MC42" s="406" t="str">
        <f>IF(OR(AT42=Dropdown_list!$AA$20,AT42=Dropdown_list!$AA$21,ISBLANK(AT42)), "", LEFT(AT42,FIND(":",AT42)-1)/RIGHT(AT42,LEN(AT42)-(FIND(":",AT42))))</f>
        <v/>
      </c>
      <c r="MD42" s="406" t="str">
        <f>IF(OR(AU42=Dropdown_list!$AA$20,AU42=Dropdown_list!$AA$21,ISBLANK(AU42)), "", LEFT(AU42,FIND(":",AU42)-1)/RIGHT(AU42,LEN(AU42)-(FIND(":",AU42))))</f>
        <v/>
      </c>
      <c r="ME42" s="406" t="str">
        <f>IF(OR(AV42=Dropdown_list!$AA$20,AV42=Dropdown_list!$AA$21,ISBLANK(AV42)), "", LEFT(AV42,FIND(":",AV42)-1)/RIGHT(AV42,LEN(AV42)-(FIND(":",AV42))))</f>
        <v/>
      </c>
      <c r="MF42" s="406" t="str">
        <f>IF(OR(AW42=Dropdown_list!$AA$20,AW42=Dropdown_list!$AA$21,ISBLANK(AW42)), "", LEFT(AW42,FIND(":",AW42)-1)/RIGHT(AW42,LEN(AW42)-(FIND(":",AW42))))</f>
        <v/>
      </c>
      <c r="MG42" s="406" t="str">
        <f>IF(OR(AX42=Dropdown_list!$AA$20,AX42=Dropdown_list!$AA$21,ISBLANK(AX42)), "", LEFT(AX42,FIND(":",AX42)-1)/RIGHT(AX42,LEN(AX42)-(FIND(":",AX42))))</f>
        <v/>
      </c>
      <c r="MH42" s="406" t="str">
        <f>IF(OR(AY42=Dropdown_list!$AA$20,AY42=Dropdown_list!$AA$21,ISBLANK(AY42)), "", LEFT(AY42,FIND(":",AY42)-1)/RIGHT(AY42,LEN(AY42)-(FIND(":",AY42))))</f>
        <v/>
      </c>
      <c r="MI42" s="406" t="str">
        <f>IF(OR(AZ42=Dropdown_list!$AA$20,AZ42=Dropdown_list!$AA$21,ISBLANK(AZ42)), "", LEFT(AZ42,FIND(":",AZ42)-1)/RIGHT(AZ42,LEN(AZ42)-(FIND(":",AZ42))))</f>
        <v/>
      </c>
      <c r="MJ42" s="407" t="str">
        <f>IF(OR(BA42=Dropdown_list!$AA$20,BA42=Dropdown_list!$AA$21,ISBLANK(BA42)), "", LEFT(BA42,FIND(":",BA42)-1)/RIGHT(BA42,LEN(BA42)-(FIND(":",BA42))))</f>
        <v/>
      </c>
      <c r="ML42" s="414" t="str">
        <f t="shared" si="136"/>
        <v/>
      </c>
      <c r="MM42" s="265" t="str">
        <f t="shared" si="136"/>
        <v/>
      </c>
      <c r="MN42" s="265" t="str">
        <f t="shared" si="136"/>
        <v/>
      </c>
      <c r="MO42" s="265" t="str">
        <f t="shared" si="136"/>
        <v/>
      </c>
      <c r="MP42" s="265" t="str">
        <f t="shared" si="136"/>
        <v/>
      </c>
      <c r="MQ42" s="265" t="str">
        <f t="shared" si="136"/>
        <v/>
      </c>
      <c r="MR42" s="265" t="str">
        <f t="shared" si="136"/>
        <v/>
      </c>
      <c r="MS42" s="265" t="str">
        <f t="shared" si="136"/>
        <v/>
      </c>
      <c r="MT42" s="265" t="str">
        <f t="shared" si="136"/>
        <v/>
      </c>
      <c r="MU42" s="265" t="str">
        <f t="shared" si="136"/>
        <v/>
      </c>
      <c r="MV42" s="265" t="str">
        <f t="shared" si="136"/>
        <v/>
      </c>
      <c r="MW42" s="265" t="str">
        <f t="shared" si="136"/>
        <v/>
      </c>
      <c r="MX42" s="265" t="str">
        <f t="shared" si="136"/>
        <v/>
      </c>
      <c r="MY42" s="265" t="str">
        <f t="shared" si="136"/>
        <v/>
      </c>
      <c r="MZ42" s="265" t="str">
        <f t="shared" si="136"/>
        <v/>
      </c>
      <c r="NA42" s="265" t="str">
        <f t="shared" si="136"/>
        <v/>
      </c>
      <c r="NB42" s="265" t="str">
        <f t="shared" si="137"/>
        <v/>
      </c>
      <c r="NC42" s="265" t="str">
        <f t="shared" si="137"/>
        <v/>
      </c>
      <c r="ND42" s="265" t="str">
        <f t="shared" si="137"/>
        <v/>
      </c>
      <c r="NE42" s="265" t="str">
        <f t="shared" si="137"/>
        <v/>
      </c>
      <c r="NF42" s="265" t="str">
        <f t="shared" si="137"/>
        <v/>
      </c>
      <c r="NG42" s="265" t="str">
        <f t="shared" si="137"/>
        <v/>
      </c>
      <c r="NH42" s="265" t="str">
        <f t="shared" si="137"/>
        <v/>
      </c>
      <c r="NI42" s="265" t="str">
        <f t="shared" si="137"/>
        <v/>
      </c>
      <c r="NJ42" s="265" t="str">
        <f t="shared" si="137"/>
        <v/>
      </c>
      <c r="NK42" s="265" t="str">
        <f t="shared" si="137"/>
        <v/>
      </c>
      <c r="NL42" s="265" t="str">
        <f t="shared" si="137"/>
        <v/>
      </c>
      <c r="NM42" s="265" t="str">
        <f t="shared" si="137"/>
        <v/>
      </c>
      <c r="NN42" s="265" t="str">
        <f t="shared" si="137"/>
        <v/>
      </c>
      <c r="NO42" s="265" t="str">
        <f t="shared" si="137"/>
        <v/>
      </c>
      <c r="NP42" s="265" t="str">
        <f t="shared" si="137"/>
        <v/>
      </c>
      <c r="NQ42" s="265" t="str">
        <f t="shared" si="137"/>
        <v/>
      </c>
      <c r="NR42" s="265" t="str">
        <f t="shared" si="110"/>
        <v/>
      </c>
      <c r="NS42" s="265" t="str">
        <f t="shared" si="110"/>
        <v/>
      </c>
      <c r="NT42" s="265" t="str">
        <f t="shared" si="110"/>
        <v/>
      </c>
      <c r="NU42" s="265" t="str">
        <f t="shared" si="110"/>
        <v/>
      </c>
      <c r="NV42" s="265" t="str">
        <f t="shared" si="110"/>
        <v/>
      </c>
      <c r="NW42" s="265" t="str">
        <f t="shared" si="164"/>
        <v/>
      </c>
      <c r="NX42" s="265" t="str">
        <f t="shared" si="164"/>
        <v/>
      </c>
      <c r="NY42" s="265" t="str">
        <f t="shared" si="164"/>
        <v/>
      </c>
      <c r="NZ42" s="265" t="str">
        <f t="shared" si="164"/>
        <v/>
      </c>
      <c r="OA42" s="265" t="str">
        <f t="shared" si="164"/>
        <v/>
      </c>
      <c r="OB42" s="265" t="str">
        <f t="shared" si="164"/>
        <v/>
      </c>
      <c r="OC42" s="265" t="str">
        <f t="shared" si="164"/>
        <v/>
      </c>
      <c r="OD42" s="265" t="str">
        <f t="shared" si="164"/>
        <v/>
      </c>
      <c r="OE42" s="265" t="str">
        <f t="shared" si="164"/>
        <v/>
      </c>
      <c r="OF42" s="265" t="str">
        <f t="shared" si="164"/>
        <v/>
      </c>
      <c r="OG42" s="415" t="str">
        <f t="shared" si="164"/>
        <v/>
      </c>
    </row>
    <row r="43" spans="2:397" ht="15" customHeight="1">
      <c r="B43" s="66"/>
      <c r="D43" s="786"/>
      <c r="E43" s="220">
        <f t="shared" si="177"/>
        <v>0</v>
      </c>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4"/>
      <c r="BC43" s="668"/>
      <c r="BD43" s="61"/>
      <c r="BE43" s="61"/>
      <c r="BF43" s="88"/>
      <c r="BG43" s="232"/>
      <c r="BH43" s="61"/>
      <c r="BI43" s="61"/>
      <c r="BJ43" s="4"/>
      <c r="BL43" s="84" t="str">
        <f t="shared" si="8"/>
        <v/>
      </c>
      <c r="BM43" s="260">
        <f t="shared" si="9"/>
        <v>0</v>
      </c>
      <c r="BN43" s="525">
        <f t="shared" si="114"/>
        <v>0</v>
      </c>
      <c r="BO43" s="526" t="str">
        <f t="shared" si="139"/>
        <v/>
      </c>
      <c r="BP43" s="525">
        <f t="shared" si="115"/>
        <v>0</v>
      </c>
      <c r="BQ43" s="527">
        <f t="shared" si="12"/>
        <v>0</v>
      </c>
      <c r="BR43" s="527">
        <f t="shared" si="13"/>
        <v>0</v>
      </c>
      <c r="BS43" s="528">
        <f t="shared" si="140"/>
        <v>0</v>
      </c>
      <c r="BT43" s="263" t="str">
        <f t="shared" si="14"/>
        <v/>
      </c>
      <c r="BU43" s="263" t="str">
        <f>IF(BQ43=1, IF(ISBLANK(#REF!),message_complete,""),"")</f>
        <v/>
      </c>
      <c r="BV43" s="263" t="str">
        <f t="shared" si="15"/>
        <v/>
      </c>
      <c r="BW43" s="263" t="str">
        <f t="shared" si="16"/>
        <v/>
      </c>
      <c r="BX43" s="261"/>
      <c r="BY43" s="328" t="str">
        <f t="shared" si="116"/>
        <v/>
      </c>
      <c r="BZ43" s="269" t="str">
        <f t="shared" si="18"/>
        <v/>
      </c>
      <c r="CA43" s="269" t="str">
        <f t="shared" si="19"/>
        <v/>
      </c>
      <c r="CB43" s="269" t="str">
        <f t="shared" si="20"/>
        <v/>
      </c>
      <c r="CC43" s="269" t="str">
        <f t="shared" si="21"/>
        <v/>
      </c>
      <c r="CD43" s="269" t="str">
        <f t="shared" si="117"/>
        <v/>
      </c>
      <c r="CE43" s="269" t="str">
        <f t="shared" si="23"/>
        <v/>
      </c>
      <c r="CF43" s="269" t="str">
        <f t="shared" si="118"/>
        <v/>
      </c>
      <c r="CG43" s="269" t="str">
        <f t="shared" si="119"/>
        <v/>
      </c>
      <c r="CH43" s="269" t="str">
        <f t="shared" si="120"/>
        <v/>
      </c>
      <c r="CI43" s="269" t="str">
        <f t="shared" si="121"/>
        <v/>
      </c>
      <c r="CJ43" s="329" t="str">
        <f t="shared" si="122"/>
        <v/>
      </c>
      <c r="CL43" s="423" t="str">
        <f t="shared" si="77"/>
        <v/>
      </c>
      <c r="CM43" s="419" t="str">
        <f t="shared" si="78"/>
        <v/>
      </c>
      <c r="CN43" s="419" t="str">
        <f t="shared" si="79"/>
        <v/>
      </c>
      <c r="CO43" s="419" t="str">
        <f t="shared" si="80"/>
        <v/>
      </c>
      <c r="CP43" s="419" t="str">
        <f t="shared" si="81"/>
        <v/>
      </c>
      <c r="CQ43" s="424" t="str">
        <f t="shared" si="82"/>
        <v/>
      </c>
      <c r="CR43" s="121" t="str">
        <f t="shared" si="29"/>
        <v/>
      </c>
      <c r="CS43" s="283" t="str">
        <f t="shared" si="30"/>
        <v/>
      </c>
      <c r="CT43" s="264" t="str">
        <f t="shared" si="31"/>
        <v/>
      </c>
      <c r="CU43" s="264" t="str">
        <f t="shared" si="32"/>
        <v/>
      </c>
      <c r="CV43" s="264" t="str">
        <f t="shared" si="33"/>
        <v/>
      </c>
      <c r="CW43" s="264" t="str">
        <f t="shared" si="34"/>
        <v/>
      </c>
      <c r="CX43" s="284" t="str">
        <f t="shared" si="35"/>
        <v/>
      </c>
      <c r="CY43" s="263">
        <f t="shared" si="83"/>
        <v>0</v>
      </c>
      <c r="CZ43" s="263"/>
      <c r="DA43" s="291">
        <f t="shared" si="165"/>
        <v>0</v>
      </c>
      <c r="DB43" s="265">
        <f t="shared" si="165"/>
        <v>0</v>
      </c>
      <c r="DC43" s="265">
        <f t="shared" si="165"/>
        <v>0</v>
      </c>
      <c r="DD43" s="265">
        <f t="shared" si="165"/>
        <v>0</v>
      </c>
      <c r="DE43" s="265">
        <f t="shared" si="165"/>
        <v>0</v>
      </c>
      <c r="DF43" s="265">
        <f t="shared" si="165"/>
        <v>0</v>
      </c>
      <c r="DG43" s="265">
        <f t="shared" si="165"/>
        <v>0</v>
      </c>
      <c r="DH43" s="265">
        <f t="shared" si="165"/>
        <v>0</v>
      </c>
      <c r="DI43" s="265">
        <f t="shared" si="165"/>
        <v>0</v>
      </c>
      <c r="DJ43" s="265">
        <f t="shared" si="165"/>
        <v>0</v>
      </c>
      <c r="DK43" s="265">
        <f t="shared" si="166"/>
        <v>0</v>
      </c>
      <c r="DL43" s="265">
        <f t="shared" si="166"/>
        <v>0</v>
      </c>
      <c r="DM43" s="265">
        <f t="shared" si="166"/>
        <v>0</v>
      </c>
      <c r="DN43" s="265">
        <f t="shared" si="166"/>
        <v>0</v>
      </c>
      <c r="DO43" s="265">
        <f t="shared" si="166"/>
        <v>0</v>
      </c>
      <c r="DP43" s="265">
        <f t="shared" si="166"/>
        <v>0</v>
      </c>
      <c r="DQ43" s="265">
        <f t="shared" si="166"/>
        <v>0</v>
      </c>
      <c r="DR43" s="265">
        <f t="shared" si="166"/>
        <v>0</v>
      </c>
      <c r="DS43" s="265">
        <f t="shared" si="166"/>
        <v>0</v>
      </c>
      <c r="DT43" s="265">
        <f t="shared" si="166"/>
        <v>0</v>
      </c>
      <c r="DU43" s="292">
        <f t="shared" si="166"/>
        <v>0</v>
      </c>
      <c r="DV43" s="291">
        <f t="shared" si="167"/>
        <v>0</v>
      </c>
      <c r="DW43" s="265">
        <f t="shared" si="167"/>
        <v>0</v>
      </c>
      <c r="DX43" s="265">
        <f t="shared" si="167"/>
        <v>0</v>
      </c>
      <c r="DY43" s="265">
        <f t="shared" si="167"/>
        <v>0</v>
      </c>
      <c r="DZ43" s="265">
        <f t="shared" si="167"/>
        <v>0</v>
      </c>
      <c r="EA43" s="265">
        <f t="shared" si="167"/>
        <v>0</v>
      </c>
      <c r="EB43" s="265">
        <f t="shared" si="167"/>
        <v>0</v>
      </c>
      <c r="EC43" s="265">
        <f t="shared" si="167"/>
        <v>0</v>
      </c>
      <c r="ED43" s="265">
        <f t="shared" si="167"/>
        <v>0</v>
      </c>
      <c r="EE43" s="265">
        <f t="shared" si="167"/>
        <v>0</v>
      </c>
      <c r="EF43" s="265">
        <f t="shared" si="168"/>
        <v>0</v>
      </c>
      <c r="EG43" s="265">
        <f t="shared" si="168"/>
        <v>0</v>
      </c>
      <c r="EH43" s="265">
        <f t="shared" si="168"/>
        <v>0</v>
      </c>
      <c r="EI43" s="265">
        <f t="shared" si="168"/>
        <v>0</v>
      </c>
      <c r="EJ43" s="265">
        <f t="shared" si="168"/>
        <v>0</v>
      </c>
      <c r="EK43" s="265">
        <f t="shared" si="168"/>
        <v>0</v>
      </c>
      <c r="EL43" s="265">
        <f t="shared" si="168"/>
        <v>0</v>
      </c>
      <c r="EM43" s="265">
        <f t="shared" si="168"/>
        <v>0</v>
      </c>
      <c r="EN43" s="265">
        <f t="shared" si="168"/>
        <v>0</v>
      </c>
      <c r="EO43" s="265">
        <f t="shared" si="168"/>
        <v>0</v>
      </c>
      <c r="EP43" s="292">
        <f t="shared" si="168"/>
        <v>0</v>
      </c>
      <c r="EQ43" s="414">
        <f t="shared" si="169"/>
        <v>0</v>
      </c>
      <c r="ER43" s="265">
        <f t="shared" si="169"/>
        <v>0</v>
      </c>
      <c r="ES43" s="265">
        <f t="shared" si="169"/>
        <v>0</v>
      </c>
      <c r="ET43" s="265">
        <f t="shared" si="169"/>
        <v>0</v>
      </c>
      <c r="EU43" s="265">
        <f t="shared" si="169"/>
        <v>0</v>
      </c>
      <c r="EV43" s="265">
        <f t="shared" si="169"/>
        <v>0</v>
      </c>
      <c r="EW43" s="265">
        <f t="shared" si="169"/>
        <v>0</v>
      </c>
      <c r="EX43" s="265">
        <f t="shared" si="169"/>
        <v>0</v>
      </c>
      <c r="EY43" s="265">
        <f t="shared" si="169"/>
        <v>0</v>
      </c>
      <c r="EZ43" s="265">
        <f t="shared" si="169"/>
        <v>0</v>
      </c>
      <c r="FA43" s="265">
        <f t="shared" si="170"/>
        <v>0</v>
      </c>
      <c r="FB43" s="265">
        <f t="shared" si="170"/>
        <v>0</v>
      </c>
      <c r="FC43" s="265">
        <f t="shared" si="170"/>
        <v>0</v>
      </c>
      <c r="FD43" s="265">
        <f t="shared" si="170"/>
        <v>0</v>
      </c>
      <c r="FE43" s="265">
        <f t="shared" si="170"/>
        <v>0</v>
      </c>
      <c r="FF43" s="265">
        <f t="shared" si="170"/>
        <v>0</v>
      </c>
      <c r="FG43" s="265">
        <f t="shared" si="170"/>
        <v>0</v>
      </c>
      <c r="FH43" s="265">
        <f t="shared" si="170"/>
        <v>0</v>
      </c>
      <c r="FI43" s="265">
        <f t="shared" si="170"/>
        <v>0</v>
      </c>
      <c r="FJ43" s="265">
        <f t="shared" si="170"/>
        <v>0</v>
      </c>
      <c r="FK43" s="415">
        <f t="shared" si="170"/>
        <v>0</v>
      </c>
      <c r="FL43" s="291">
        <f t="shared" si="171"/>
        <v>0</v>
      </c>
      <c r="FM43" s="265">
        <f t="shared" si="171"/>
        <v>0</v>
      </c>
      <c r="FN43" s="265">
        <f t="shared" si="171"/>
        <v>0</v>
      </c>
      <c r="FO43" s="265">
        <f t="shared" si="171"/>
        <v>0</v>
      </c>
      <c r="FP43" s="265">
        <f t="shared" si="171"/>
        <v>0</v>
      </c>
      <c r="FQ43" s="265">
        <f t="shared" si="171"/>
        <v>0</v>
      </c>
      <c r="FR43" s="265">
        <f t="shared" si="171"/>
        <v>0</v>
      </c>
      <c r="FS43" s="265">
        <f t="shared" si="171"/>
        <v>0</v>
      </c>
      <c r="FT43" s="265">
        <f t="shared" si="171"/>
        <v>0</v>
      </c>
      <c r="FU43" s="265">
        <f t="shared" si="171"/>
        <v>0</v>
      </c>
      <c r="FV43" s="265">
        <f t="shared" si="172"/>
        <v>0</v>
      </c>
      <c r="FW43" s="265">
        <f t="shared" si="172"/>
        <v>0</v>
      </c>
      <c r="FX43" s="265">
        <f t="shared" si="172"/>
        <v>0</v>
      </c>
      <c r="FY43" s="265">
        <f t="shared" si="172"/>
        <v>0</v>
      </c>
      <c r="FZ43" s="265">
        <f t="shared" si="172"/>
        <v>0</v>
      </c>
      <c r="GA43" s="265">
        <f t="shared" si="172"/>
        <v>0</v>
      </c>
      <c r="GB43" s="265">
        <f t="shared" si="172"/>
        <v>0</v>
      </c>
      <c r="GC43" s="265">
        <f t="shared" si="172"/>
        <v>0</v>
      </c>
      <c r="GD43" s="265">
        <f t="shared" si="172"/>
        <v>0</v>
      </c>
      <c r="GE43" s="265">
        <f t="shared" si="172"/>
        <v>0</v>
      </c>
      <c r="GF43" s="292">
        <f t="shared" si="172"/>
        <v>0</v>
      </c>
      <c r="GG43" s="345">
        <f t="shared" si="141"/>
        <v>0</v>
      </c>
      <c r="GH43" s="346">
        <f t="shared" si="131"/>
        <v>0</v>
      </c>
      <c r="GI43" s="346">
        <f t="shared" si="131"/>
        <v>0</v>
      </c>
      <c r="GJ43" s="346">
        <f t="shared" si="131"/>
        <v>0</v>
      </c>
      <c r="GK43" s="346">
        <f t="shared" si="131"/>
        <v>0</v>
      </c>
      <c r="GL43" s="346">
        <f t="shared" si="131"/>
        <v>0</v>
      </c>
      <c r="GM43" s="346">
        <f t="shared" si="131"/>
        <v>0</v>
      </c>
      <c r="GN43" s="346">
        <f t="shared" si="131"/>
        <v>0</v>
      </c>
      <c r="GO43" s="346">
        <f t="shared" si="131"/>
        <v>0</v>
      </c>
      <c r="GP43" s="346">
        <f t="shared" si="131"/>
        <v>0</v>
      </c>
      <c r="GQ43" s="346">
        <f t="shared" si="131"/>
        <v>0</v>
      </c>
      <c r="GR43" s="346">
        <f t="shared" si="131"/>
        <v>0</v>
      </c>
      <c r="GS43" s="346">
        <f t="shared" si="131"/>
        <v>0</v>
      </c>
      <c r="GT43" s="346">
        <f t="shared" si="131"/>
        <v>0</v>
      </c>
      <c r="GU43" s="346">
        <f t="shared" si="131"/>
        <v>0</v>
      </c>
      <c r="GV43" s="346">
        <f t="shared" si="131"/>
        <v>0</v>
      </c>
      <c r="GW43" s="346">
        <f t="shared" si="131"/>
        <v>0</v>
      </c>
      <c r="GX43" s="346">
        <f t="shared" si="131"/>
        <v>0</v>
      </c>
      <c r="GY43" s="346">
        <f t="shared" si="131"/>
        <v>0</v>
      </c>
      <c r="GZ43" s="346">
        <f t="shared" si="131"/>
        <v>0</v>
      </c>
      <c r="HA43" s="347">
        <f t="shared" si="131"/>
        <v>0</v>
      </c>
      <c r="HB43" s="336">
        <f t="shared" si="142"/>
        <v>0</v>
      </c>
      <c r="HC43" s="337">
        <f t="shared" si="143"/>
        <v>0</v>
      </c>
      <c r="HD43" s="337">
        <f t="shared" si="144"/>
        <v>0</v>
      </c>
      <c r="HE43" s="337">
        <f t="shared" si="145"/>
        <v>0</v>
      </c>
      <c r="HF43" s="337">
        <f t="shared" si="146"/>
        <v>0</v>
      </c>
      <c r="HG43" s="337">
        <f t="shared" si="147"/>
        <v>0</v>
      </c>
      <c r="HH43" s="337">
        <f t="shared" si="148"/>
        <v>0</v>
      </c>
      <c r="HI43" s="337">
        <f t="shared" si="149"/>
        <v>0</v>
      </c>
      <c r="HJ43" s="337">
        <f t="shared" si="150"/>
        <v>0</v>
      </c>
      <c r="HK43" s="337">
        <f t="shared" si="151"/>
        <v>0</v>
      </c>
      <c r="HL43" s="337">
        <f t="shared" si="152"/>
        <v>0</v>
      </c>
      <c r="HM43" s="337">
        <f t="shared" si="153"/>
        <v>0</v>
      </c>
      <c r="HN43" s="337">
        <f t="shared" si="154"/>
        <v>0</v>
      </c>
      <c r="HO43" s="337">
        <f t="shared" si="155"/>
        <v>0</v>
      </c>
      <c r="HP43" s="337">
        <f t="shared" si="156"/>
        <v>0</v>
      </c>
      <c r="HQ43" s="337">
        <f t="shared" si="157"/>
        <v>0</v>
      </c>
      <c r="HR43" s="337">
        <f t="shared" si="158"/>
        <v>0</v>
      </c>
      <c r="HS43" s="337">
        <f t="shared" si="159"/>
        <v>0</v>
      </c>
      <c r="HT43" s="337">
        <f t="shared" si="160"/>
        <v>0</v>
      </c>
      <c r="HU43" s="337">
        <f t="shared" si="161"/>
        <v>0</v>
      </c>
      <c r="HV43" s="338">
        <f t="shared" si="162"/>
        <v>0</v>
      </c>
      <c r="HW43" s="297" t="str">
        <f t="shared" si="47"/>
        <v/>
      </c>
      <c r="HX43" s="264" t="str">
        <f t="shared" si="48"/>
        <v/>
      </c>
      <c r="HY43" s="264" t="str">
        <f t="shared" si="49"/>
        <v/>
      </c>
      <c r="HZ43" s="264" t="str">
        <f t="shared" si="50"/>
        <v/>
      </c>
      <c r="IA43" s="264" t="str">
        <f t="shared" si="51"/>
        <v/>
      </c>
      <c r="IB43" s="264" t="str">
        <f t="shared" si="52"/>
        <v/>
      </c>
      <c r="IC43" s="264" t="str">
        <f t="shared" si="53"/>
        <v/>
      </c>
      <c r="ID43" s="264" t="str">
        <f t="shared" si="54"/>
        <v/>
      </c>
      <c r="IE43" s="264" t="str">
        <f t="shared" si="55"/>
        <v/>
      </c>
      <c r="IF43" s="264" t="str">
        <f t="shared" si="56"/>
        <v/>
      </c>
      <c r="IG43" s="264" t="str">
        <f t="shared" si="57"/>
        <v/>
      </c>
      <c r="IH43" s="264" t="str">
        <f t="shared" si="58"/>
        <v/>
      </c>
      <c r="II43" s="264" t="str">
        <f t="shared" si="59"/>
        <v/>
      </c>
      <c r="IJ43" s="264" t="str">
        <f t="shared" si="60"/>
        <v/>
      </c>
      <c r="IK43" s="264" t="str">
        <f t="shared" si="61"/>
        <v/>
      </c>
      <c r="IL43" s="264" t="str">
        <f t="shared" si="62"/>
        <v/>
      </c>
      <c r="IM43" s="264" t="str">
        <f t="shared" si="63"/>
        <v/>
      </c>
      <c r="IN43" s="264" t="str">
        <f t="shared" si="64"/>
        <v/>
      </c>
      <c r="IO43" s="264" t="str">
        <f t="shared" si="65"/>
        <v/>
      </c>
      <c r="IP43" s="264" t="str">
        <f t="shared" si="66"/>
        <v/>
      </c>
      <c r="IQ43" s="284" t="str">
        <f t="shared" si="67"/>
        <v/>
      </c>
      <c r="IR43" s="265">
        <f t="shared" si="105"/>
        <v>0</v>
      </c>
      <c r="IS43" s="266">
        <f t="shared" si="68"/>
        <v>48</v>
      </c>
      <c r="IT43" s="266">
        <f t="shared" si="106"/>
        <v>0</v>
      </c>
      <c r="IU43" s="266">
        <f t="shared" si="69"/>
        <v>0</v>
      </c>
      <c r="IV43" s="302">
        <f t="shared" si="173"/>
        <v>0</v>
      </c>
      <c r="IW43" s="266">
        <f t="shared" si="173"/>
        <v>0</v>
      </c>
      <c r="IX43" s="266">
        <f t="shared" si="173"/>
        <v>0</v>
      </c>
      <c r="IY43" s="266">
        <f t="shared" si="173"/>
        <v>0</v>
      </c>
      <c r="IZ43" s="266">
        <f t="shared" si="173"/>
        <v>0</v>
      </c>
      <c r="JA43" s="266">
        <f t="shared" si="173"/>
        <v>0</v>
      </c>
      <c r="JB43" s="266">
        <f t="shared" si="173"/>
        <v>0</v>
      </c>
      <c r="JC43" s="266">
        <f t="shared" si="173"/>
        <v>0</v>
      </c>
      <c r="JD43" s="266">
        <f t="shared" si="173"/>
        <v>0</v>
      </c>
      <c r="JE43" s="266">
        <f t="shared" si="173"/>
        <v>0</v>
      </c>
      <c r="JF43" s="266">
        <f t="shared" si="174"/>
        <v>0</v>
      </c>
      <c r="JG43" s="266">
        <f t="shared" si="174"/>
        <v>0</v>
      </c>
      <c r="JH43" s="266">
        <f t="shared" si="174"/>
        <v>0</v>
      </c>
      <c r="JI43" s="266">
        <f t="shared" si="174"/>
        <v>0</v>
      </c>
      <c r="JJ43" s="266">
        <f t="shared" si="174"/>
        <v>0</v>
      </c>
      <c r="JK43" s="266">
        <f t="shared" si="174"/>
        <v>0</v>
      </c>
      <c r="JL43" s="266">
        <f t="shared" si="174"/>
        <v>0</v>
      </c>
      <c r="JM43" s="266">
        <f t="shared" si="174"/>
        <v>0</v>
      </c>
      <c r="JN43" s="266">
        <f t="shared" si="174"/>
        <v>0</v>
      </c>
      <c r="JO43" s="266">
        <f t="shared" si="174"/>
        <v>0</v>
      </c>
      <c r="JP43" s="303">
        <f t="shared" si="174"/>
        <v>0</v>
      </c>
      <c r="JQ43" s="291">
        <f t="shared" si="175"/>
        <v>0</v>
      </c>
      <c r="JR43" s="265">
        <f t="shared" si="175"/>
        <v>0</v>
      </c>
      <c r="JS43" s="265">
        <f t="shared" si="175"/>
        <v>0</v>
      </c>
      <c r="JT43" s="265">
        <f t="shared" si="175"/>
        <v>0</v>
      </c>
      <c r="JU43" s="265">
        <f t="shared" si="175"/>
        <v>0</v>
      </c>
      <c r="JV43" s="265">
        <f t="shared" si="175"/>
        <v>0</v>
      </c>
      <c r="JW43" s="265">
        <f t="shared" si="175"/>
        <v>0</v>
      </c>
      <c r="JX43" s="265">
        <f t="shared" si="175"/>
        <v>0</v>
      </c>
      <c r="JY43" s="265">
        <f t="shared" si="175"/>
        <v>0</v>
      </c>
      <c r="JZ43" s="265">
        <f t="shared" si="175"/>
        <v>0</v>
      </c>
      <c r="KA43" s="265">
        <f t="shared" si="176"/>
        <v>0</v>
      </c>
      <c r="KB43" s="265">
        <f t="shared" si="176"/>
        <v>0</v>
      </c>
      <c r="KC43" s="265">
        <f t="shared" si="176"/>
        <v>0</v>
      </c>
      <c r="KD43" s="265">
        <f t="shared" si="176"/>
        <v>0</v>
      </c>
      <c r="KE43" s="265">
        <f t="shared" si="176"/>
        <v>0</v>
      </c>
      <c r="KF43" s="265">
        <f t="shared" si="176"/>
        <v>0</v>
      </c>
      <c r="KG43" s="265">
        <f t="shared" si="176"/>
        <v>0</v>
      </c>
      <c r="KH43" s="265">
        <f t="shared" si="176"/>
        <v>0</v>
      </c>
      <c r="KI43" s="265">
        <f t="shared" si="176"/>
        <v>0</v>
      </c>
      <c r="KJ43" s="265">
        <f t="shared" si="176"/>
        <v>0</v>
      </c>
      <c r="KK43" s="292">
        <f t="shared" si="176"/>
        <v>0</v>
      </c>
      <c r="KL43" s="279">
        <f t="shared" si="107"/>
        <v>48</v>
      </c>
      <c r="KN43" s="262" t="str">
        <f t="shared" si="178"/>
        <v>Wed</v>
      </c>
      <c r="KO43" s="405" t="str">
        <f>IF(OR(F43=Dropdown_list!$AA$20,F43=Dropdown_list!$AA$21,ISBLANK(F43)), "", LEFT(F43,FIND(":",F43)-1)/RIGHT(F43,LEN(F43)-(FIND(":",F43))))</f>
        <v/>
      </c>
      <c r="KP43" s="406" t="str">
        <f>IF(OR(G43=Dropdown_list!$AA$20,G43=Dropdown_list!$AA$21,ISBLANK(G43)), "", LEFT(G43,FIND(":",G43)-1)/RIGHT(G43,LEN(G43)-(FIND(":",G43))))</f>
        <v/>
      </c>
      <c r="KQ43" s="406" t="str">
        <f>IF(OR(H43=Dropdown_list!$AA$20,H43=Dropdown_list!$AA$21,ISBLANK(H43)), "", LEFT(H43,FIND(":",H43)-1)/RIGHT(H43,LEN(H43)-(FIND(":",H43))))</f>
        <v/>
      </c>
      <c r="KR43" s="406" t="str">
        <f>IF(OR(I43=Dropdown_list!$AA$20,I43=Dropdown_list!$AA$21,ISBLANK(I43)), "", LEFT(I43,FIND(":",I43)-1)/RIGHT(I43,LEN(I43)-(FIND(":",I43))))</f>
        <v/>
      </c>
      <c r="KS43" s="406" t="str">
        <f>IF(OR(J43=Dropdown_list!$AA$20,J43=Dropdown_list!$AA$21,ISBLANK(J43)), "", LEFT(J43,FIND(":",J43)-1)/RIGHT(J43,LEN(J43)-(FIND(":",J43))))</f>
        <v/>
      </c>
      <c r="KT43" s="406" t="str">
        <f>IF(OR(K43=Dropdown_list!$AA$20,K43=Dropdown_list!$AA$21,ISBLANK(K43)), "", LEFT(K43,FIND(":",K43)-1)/RIGHT(K43,LEN(K43)-(FIND(":",K43))))</f>
        <v/>
      </c>
      <c r="KU43" s="406" t="str">
        <f>IF(OR(L43=Dropdown_list!$AA$20,L43=Dropdown_list!$AA$21,ISBLANK(L43)), "", LEFT(L43,FIND(":",L43)-1)/RIGHT(L43,LEN(L43)-(FIND(":",L43))))</f>
        <v/>
      </c>
      <c r="KV43" s="406" t="str">
        <f>IF(OR(M43=Dropdown_list!$AA$20,M43=Dropdown_list!$AA$21,ISBLANK(M43)), "", LEFT(M43,FIND(":",M43)-1)/RIGHT(M43,LEN(M43)-(FIND(":",M43))))</f>
        <v/>
      </c>
      <c r="KW43" s="406" t="str">
        <f>IF(OR(N43=Dropdown_list!$AA$20,N43=Dropdown_list!$AA$21,ISBLANK(N43)), "", LEFT(N43,FIND(":",N43)-1)/RIGHT(N43,LEN(N43)-(FIND(":",N43))))</f>
        <v/>
      </c>
      <c r="KX43" s="406" t="str">
        <f>IF(OR(O43=Dropdown_list!$AA$20,O43=Dropdown_list!$AA$21,ISBLANK(O43)), "", LEFT(O43,FIND(":",O43)-1)/RIGHT(O43,LEN(O43)-(FIND(":",O43))))</f>
        <v/>
      </c>
      <c r="KY43" s="406" t="str">
        <f>IF(OR(P43=Dropdown_list!$AA$20,P43=Dropdown_list!$AA$21,ISBLANK(P43)), "", LEFT(P43,FIND(":",P43)-1)/RIGHT(P43,LEN(P43)-(FIND(":",P43))))</f>
        <v/>
      </c>
      <c r="KZ43" s="406" t="str">
        <f>IF(OR(Q43=Dropdown_list!$AA$20,Q43=Dropdown_list!$AA$21,ISBLANK(Q43)), "", LEFT(Q43,FIND(":",Q43)-1)/RIGHT(Q43,LEN(Q43)-(FIND(":",Q43))))</f>
        <v/>
      </c>
      <c r="LA43" s="406" t="str">
        <f>IF(OR(R43=Dropdown_list!$AA$20,R43=Dropdown_list!$AA$21,ISBLANK(R43)), "", LEFT(R43,FIND(":",R43)-1)/RIGHT(R43,LEN(R43)-(FIND(":",R43))))</f>
        <v/>
      </c>
      <c r="LB43" s="406" t="str">
        <f>IF(OR(S43=Dropdown_list!$AA$20,S43=Dropdown_list!$AA$21,ISBLANK(S43)), "", LEFT(S43,FIND(":",S43)-1)/RIGHT(S43,LEN(S43)-(FIND(":",S43))))</f>
        <v/>
      </c>
      <c r="LC43" s="406" t="str">
        <f>IF(OR(T43=Dropdown_list!$AA$20,T43=Dropdown_list!$AA$21,ISBLANK(T43)), "", LEFT(T43,FIND(":",T43)-1)/RIGHT(T43,LEN(T43)-(FIND(":",T43))))</f>
        <v/>
      </c>
      <c r="LD43" s="406" t="str">
        <f>IF(OR(U43=Dropdown_list!$AA$20,U43=Dropdown_list!$AA$21,ISBLANK(U43)), "", LEFT(U43,FIND(":",U43)-1)/RIGHT(U43,LEN(U43)-(FIND(":",U43))))</f>
        <v/>
      </c>
      <c r="LE43" s="406" t="str">
        <f>IF(OR(V43=Dropdown_list!$AA$20,V43=Dropdown_list!$AA$21,ISBLANK(V43)), "", LEFT(V43,FIND(":",V43)-1)/RIGHT(V43,LEN(V43)-(FIND(":",V43))))</f>
        <v/>
      </c>
      <c r="LF43" s="406" t="str">
        <f>IF(OR(W43=Dropdown_list!$AA$20,W43=Dropdown_list!$AA$21,ISBLANK(W43)), "", LEFT(W43,FIND(":",W43)-1)/RIGHT(W43,LEN(W43)-(FIND(":",W43))))</f>
        <v/>
      </c>
      <c r="LG43" s="406" t="str">
        <f>IF(OR(X43=Dropdown_list!$AA$20,X43=Dropdown_list!$AA$21,ISBLANK(X43)), "", LEFT(X43,FIND(":",X43)-1)/RIGHT(X43,LEN(X43)-(FIND(":",X43))))</f>
        <v/>
      </c>
      <c r="LH43" s="406" t="str">
        <f>IF(OR(Y43=Dropdown_list!$AA$20,Y43=Dropdown_list!$AA$21,ISBLANK(Y43)), "", LEFT(Y43,FIND(":",Y43)-1)/RIGHT(Y43,LEN(Y43)-(FIND(":",Y43))))</f>
        <v/>
      </c>
      <c r="LI43" s="406" t="str">
        <f>IF(OR(Z43=Dropdown_list!$AA$20,Z43=Dropdown_list!$AA$21,ISBLANK(Z43)), "", LEFT(Z43,FIND(":",Z43)-1)/RIGHT(Z43,LEN(Z43)-(FIND(":",Z43))))</f>
        <v/>
      </c>
      <c r="LJ43" s="406" t="str">
        <f>IF(OR(AA43=Dropdown_list!$AA$20,AA43=Dropdown_list!$AA$21,ISBLANK(AA43)), "", LEFT(AA43,FIND(":",AA43)-1)/RIGHT(AA43,LEN(AA43)-(FIND(":",AA43))))</f>
        <v/>
      </c>
      <c r="LK43" s="406" t="str">
        <f>IF(OR(AB43=Dropdown_list!$AA$20,AB43=Dropdown_list!$AA$21,ISBLANK(AB43)), "", LEFT(AB43,FIND(":",AB43)-1)/RIGHT(AB43,LEN(AB43)-(FIND(":",AB43))))</f>
        <v/>
      </c>
      <c r="LL43" s="406" t="str">
        <f>IF(OR(AC43=Dropdown_list!$AA$20,AC43=Dropdown_list!$AA$21,ISBLANK(AC43)), "", LEFT(AC43,FIND(":",AC43)-1)/RIGHT(AC43,LEN(AC43)-(FIND(":",AC43))))</f>
        <v/>
      </c>
      <c r="LM43" s="406" t="str">
        <f>IF(OR(AD43=Dropdown_list!$AA$20,AD43=Dropdown_list!$AA$21,ISBLANK(AD43)), "", LEFT(AD43,FIND(":",AD43)-1)/RIGHT(AD43,LEN(AD43)-(FIND(":",AD43))))</f>
        <v/>
      </c>
      <c r="LN43" s="406" t="str">
        <f>IF(OR(AE43=Dropdown_list!$AA$20,AE43=Dropdown_list!$AA$21,ISBLANK(AE43)), "", LEFT(AE43,FIND(":",AE43)-1)/RIGHT(AE43,LEN(AE43)-(FIND(":",AE43))))</f>
        <v/>
      </c>
      <c r="LO43" s="406" t="str">
        <f>IF(OR(AF43=Dropdown_list!$AA$20,AF43=Dropdown_list!$AA$21,ISBLANK(AF43)), "", LEFT(AF43,FIND(":",AF43)-1)/RIGHT(AF43,LEN(AF43)-(FIND(":",AF43))))</f>
        <v/>
      </c>
      <c r="LP43" s="406" t="str">
        <f>IF(OR(AG43=Dropdown_list!$AA$20,AG43=Dropdown_list!$AA$21,ISBLANK(AG43)), "", LEFT(AG43,FIND(":",AG43)-1)/RIGHT(AG43,LEN(AG43)-(FIND(":",AG43))))</f>
        <v/>
      </c>
      <c r="LQ43" s="406" t="str">
        <f>IF(OR(AH43=Dropdown_list!$AA$20,AH43=Dropdown_list!$AA$21,ISBLANK(AH43)), "", LEFT(AH43,FIND(":",AH43)-1)/RIGHT(AH43,LEN(AH43)-(FIND(":",AH43))))</f>
        <v/>
      </c>
      <c r="LR43" s="406" t="str">
        <f>IF(OR(AI43=Dropdown_list!$AA$20,AI43=Dropdown_list!$AA$21,ISBLANK(AI43)), "", LEFT(AI43,FIND(":",AI43)-1)/RIGHT(AI43,LEN(AI43)-(FIND(":",AI43))))</f>
        <v/>
      </c>
      <c r="LS43" s="406" t="str">
        <f>IF(OR(AJ43=Dropdown_list!$AA$20,AJ43=Dropdown_list!$AA$21,ISBLANK(AJ43)), "", LEFT(AJ43,FIND(":",AJ43)-1)/RIGHT(AJ43,LEN(AJ43)-(FIND(":",AJ43))))</f>
        <v/>
      </c>
      <c r="LT43" s="406" t="str">
        <f>IF(OR(AK43=Dropdown_list!$AA$20,AK43=Dropdown_list!$AA$21,ISBLANK(AK43)), "", LEFT(AK43,FIND(":",AK43)-1)/RIGHT(AK43,LEN(AK43)-(FIND(":",AK43))))</f>
        <v/>
      </c>
      <c r="LU43" s="406" t="str">
        <f>IF(OR(AL43=Dropdown_list!$AA$20,AL43=Dropdown_list!$AA$21,ISBLANK(AL43)), "", LEFT(AL43,FIND(":",AL43)-1)/RIGHT(AL43,LEN(AL43)-(FIND(":",AL43))))</f>
        <v/>
      </c>
      <c r="LV43" s="406" t="str">
        <f>IF(OR(AM43=Dropdown_list!$AA$20,AM43=Dropdown_list!$AA$21,ISBLANK(AM43)), "", LEFT(AM43,FIND(":",AM43)-1)/RIGHT(AM43,LEN(AM43)-(FIND(":",AM43))))</f>
        <v/>
      </c>
      <c r="LW43" s="406" t="str">
        <f>IF(OR(AN43=Dropdown_list!$AA$20,AN43=Dropdown_list!$AA$21,ISBLANK(AN43)), "", LEFT(AN43,FIND(":",AN43)-1)/RIGHT(AN43,LEN(AN43)-(FIND(":",AN43))))</f>
        <v/>
      </c>
      <c r="LX43" s="406" t="str">
        <f>IF(OR(AO43=Dropdown_list!$AA$20,AO43=Dropdown_list!$AA$21,ISBLANK(AO43)), "", LEFT(AO43,FIND(":",AO43)-1)/RIGHT(AO43,LEN(AO43)-(FIND(":",AO43))))</f>
        <v/>
      </c>
      <c r="LY43" s="406" t="str">
        <f>IF(OR(AP43=Dropdown_list!$AA$20,AP43=Dropdown_list!$AA$21,ISBLANK(AP43)), "", LEFT(AP43,FIND(":",AP43)-1)/RIGHT(AP43,LEN(AP43)-(FIND(":",AP43))))</f>
        <v/>
      </c>
      <c r="LZ43" s="406" t="str">
        <f>IF(OR(AQ43=Dropdown_list!$AA$20,AQ43=Dropdown_list!$AA$21,ISBLANK(AQ43)), "", LEFT(AQ43,FIND(":",AQ43)-1)/RIGHT(AQ43,LEN(AQ43)-(FIND(":",AQ43))))</f>
        <v/>
      </c>
      <c r="MA43" s="406" t="str">
        <f>IF(OR(AR43=Dropdown_list!$AA$20,AR43=Dropdown_list!$AA$21,ISBLANK(AR43)), "", LEFT(AR43,FIND(":",AR43)-1)/RIGHT(AR43,LEN(AR43)-(FIND(":",AR43))))</f>
        <v/>
      </c>
      <c r="MB43" s="406" t="str">
        <f>IF(OR(AS43=Dropdown_list!$AA$20,AS43=Dropdown_list!$AA$21,ISBLANK(AS43)), "", LEFT(AS43,FIND(":",AS43)-1)/RIGHT(AS43,LEN(AS43)-(FIND(":",AS43))))</f>
        <v/>
      </c>
      <c r="MC43" s="406" t="str">
        <f>IF(OR(AT43=Dropdown_list!$AA$20,AT43=Dropdown_list!$AA$21,ISBLANK(AT43)), "", LEFT(AT43,FIND(":",AT43)-1)/RIGHT(AT43,LEN(AT43)-(FIND(":",AT43))))</f>
        <v/>
      </c>
      <c r="MD43" s="406" t="str">
        <f>IF(OR(AU43=Dropdown_list!$AA$20,AU43=Dropdown_list!$AA$21,ISBLANK(AU43)), "", LEFT(AU43,FIND(":",AU43)-1)/RIGHT(AU43,LEN(AU43)-(FIND(":",AU43))))</f>
        <v/>
      </c>
      <c r="ME43" s="406" t="str">
        <f>IF(OR(AV43=Dropdown_list!$AA$20,AV43=Dropdown_list!$AA$21,ISBLANK(AV43)), "", LEFT(AV43,FIND(":",AV43)-1)/RIGHT(AV43,LEN(AV43)-(FIND(":",AV43))))</f>
        <v/>
      </c>
      <c r="MF43" s="406" t="str">
        <f>IF(OR(AW43=Dropdown_list!$AA$20,AW43=Dropdown_list!$AA$21,ISBLANK(AW43)), "", LEFT(AW43,FIND(":",AW43)-1)/RIGHT(AW43,LEN(AW43)-(FIND(":",AW43))))</f>
        <v/>
      </c>
      <c r="MG43" s="406" t="str">
        <f>IF(OR(AX43=Dropdown_list!$AA$20,AX43=Dropdown_list!$AA$21,ISBLANK(AX43)), "", LEFT(AX43,FIND(":",AX43)-1)/RIGHT(AX43,LEN(AX43)-(FIND(":",AX43))))</f>
        <v/>
      </c>
      <c r="MH43" s="406" t="str">
        <f>IF(OR(AY43=Dropdown_list!$AA$20,AY43=Dropdown_list!$AA$21,ISBLANK(AY43)), "", LEFT(AY43,FIND(":",AY43)-1)/RIGHT(AY43,LEN(AY43)-(FIND(":",AY43))))</f>
        <v/>
      </c>
      <c r="MI43" s="406" t="str">
        <f>IF(OR(AZ43=Dropdown_list!$AA$20,AZ43=Dropdown_list!$AA$21,ISBLANK(AZ43)), "", LEFT(AZ43,FIND(":",AZ43)-1)/RIGHT(AZ43,LEN(AZ43)-(FIND(":",AZ43))))</f>
        <v/>
      </c>
      <c r="MJ43" s="407" t="str">
        <f>IF(OR(BA43=Dropdown_list!$AA$20,BA43=Dropdown_list!$AA$21,ISBLANK(BA43)), "", LEFT(BA43,FIND(":",BA43)-1)/RIGHT(BA43,LEN(BA43)-(FIND(":",BA43))))</f>
        <v/>
      </c>
      <c r="ML43" s="414" t="str">
        <f t="shared" si="136"/>
        <v/>
      </c>
      <c r="MM43" s="265" t="str">
        <f t="shared" si="136"/>
        <v/>
      </c>
      <c r="MN43" s="265" t="str">
        <f t="shared" si="136"/>
        <v/>
      </c>
      <c r="MO43" s="265" t="str">
        <f t="shared" si="136"/>
        <v/>
      </c>
      <c r="MP43" s="265" t="str">
        <f t="shared" si="136"/>
        <v/>
      </c>
      <c r="MQ43" s="265" t="str">
        <f t="shared" si="136"/>
        <v/>
      </c>
      <c r="MR43" s="265" t="str">
        <f t="shared" si="136"/>
        <v/>
      </c>
      <c r="MS43" s="265" t="str">
        <f t="shared" si="136"/>
        <v/>
      </c>
      <c r="MT43" s="265" t="str">
        <f t="shared" si="136"/>
        <v/>
      </c>
      <c r="MU43" s="265" t="str">
        <f t="shared" si="136"/>
        <v/>
      </c>
      <c r="MV43" s="265" t="str">
        <f t="shared" si="136"/>
        <v/>
      </c>
      <c r="MW43" s="265" t="str">
        <f t="shared" si="136"/>
        <v/>
      </c>
      <c r="MX43" s="265" t="str">
        <f t="shared" si="136"/>
        <v/>
      </c>
      <c r="MY43" s="265" t="str">
        <f t="shared" si="136"/>
        <v/>
      </c>
      <c r="MZ43" s="265" t="str">
        <f t="shared" si="136"/>
        <v/>
      </c>
      <c r="NA43" s="265" t="str">
        <f t="shared" si="136"/>
        <v/>
      </c>
      <c r="NB43" s="265" t="str">
        <f t="shared" si="137"/>
        <v/>
      </c>
      <c r="NC43" s="265" t="str">
        <f t="shared" si="137"/>
        <v/>
      </c>
      <c r="ND43" s="265" t="str">
        <f t="shared" si="137"/>
        <v/>
      </c>
      <c r="NE43" s="265" t="str">
        <f t="shared" si="137"/>
        <v/>
      </c>
      <c r="NF43" s="265" t="str">
        <f t="shared" si="137"/>
        <v/>
      </c>
      <c r="NG43" s="265" t="str">
        <f t="shared" si="137"/>
        <v/>
      </c>
      <c r="NH43" s="265" t="str">
        <f t="shared" si="137"/>
        <v/>
      </c>
      <c r="NI43" s="265" t="str">
        <f t="shared" si="137"/>
        <v/>
      </c>
      <c r="NJ43" s="265" t="str">
        <f t="shared" si="137"/>
        <v/>
      </c>
      <c r="NK43" s="265" t="str">
        <f t="shared" si="137"/>
        <v/>
      </c>
      <c r="NL43" s="265" t="str">
        <f t="shared" si="137"/>
        <v/>
      </c>
      <c r="NM43" s="265" t="str">
        <f t="shared" si="137"/>
        <v/>
      </c>
      <c r="NN43" s="265" t="str">
        <f t="shared" si="137"/>
        <v/>
      </c>
      <c r="NO43" s="265" t="str">
        <f t="shared" si="137"/>
        <v/>
      </c>
      <c r="NP43" s="265" t="str">
        <f t="shared" si="137"/>
        <v/>
      </c>
      <c r="NQ43" s="265" t="str">
        <f t="shared" si="137"/>
        <v/>
      </c>
      <c r="NR43" s="265" t="str">
        <f t="shared" si="110"/>
        <v/>
      </c>
      <c r="NS43" s="265" t="str">
        <f t="shared" si="110"/>
        <v/>
      </c>
      <c r="NT43" s="265" t="str">
        <f t="shared" si="110"/>
        <v/>
      </c>
      <c r="NU43" s="265" t="str">
        <f t="shared" si="110"/>
        <v/>
      </c>
      <c r="NV43" s="265" t="str">
        <f t="shared" si="110"/>
        <v/>
      </c>
      <c r="NW43" s="265" t="str">
        <f t="shared" si="164"/>
        <v/>
      </c>
      <c r="NX43" s="265" t="str">
        <f t="shared" si="164"/>
        <v/>
      </c>
      <c r="NY43" s="265" t="str">
        <f t="shared" si="164"/>
        <v/>
      </c>
      <c r="NZ43" s="265" t="str">
        <f t="shared" si="164"/>
        <v/>
      </c>
      <c r="OA43" s="265" t="str">
        <f t="shared" si="164"/>
        <v/>
      </c>
      <c r="OB43" s="265" t="str">
        <f t="shared" si="164"/>
        <v/>
      </c>
      <c r="OC43" s="265" t="str">
        <f t="shared" si="164"/>
        <v/>
      </c>
      <c r="OD43" s="265" t="str">
        <f t="shared" si="164"/>
        <v/>
      </c>
      <c r="OE43" s="265" t="str">
        <f t="shared" si="164"/>
        <v/>
      </c>
      <c r="OF43" s="265" t="str">
        <f t="shared" si="164"/>
        <v/>
      </c>
      <c r="OG43" s="415" t="str">
        <f t="shared" si="164"/>
        <v/>
      </c>
    </row>
    <row r="44" spans="2:397" ht="15" customHeight="1">
      <c r="B44" s="66"/>
      <c r="D44" s="786"/>
      <c r="E44" s="221">
        <f t="shared" si="177"/>
        <v>0</v>
      </c>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4"/>
      <c r="BC44" s="668"/>
      <c r="BD44" s="61"/>
      <c r="BE44" s="61"/>
      <c r="BF44" s="88"/>
      <c r="BG44" s="232"/>
      <c r="BH44" s="61"/>
      <c r="BI44" s="61"/>
      <c r="BJ44" s="4"/>
      <c r="BL44" s="84" t="str">
        <f t="shared" si="8"/>
        <v/>
      </c>
      <c r="BM44" s="260">
        <f t="shared" si="9"/>
        <v>0</v>
      </c>
      <c r="BN44" s="525">
        <f t="shared" si="114"/>
        <v>0</v>
      </c>
      <c r="BO44" s="526" t="str">
        <f t="shared" si="139"/>
        <v/>
      </c>
      <c r="BP44" s="525">
        <f t="shared" si="115"/>
        <v>0</v>
      </c>
      <c r="BQ44" s="527">
        <f t="shared" si="12"/>
        <v>0</v>
      </c>
      <c r="BR44" s="527">
        <f t="shared" si="13"/>
        <v>0</v>
      </c>
      <c r="BS44" s="528">
        <f t="shared" si="140"/>
        <v>0</v>
      </c>
      <c r="BT44" s="263" t="str">
        <f t="shared" si="14"/>
        <v/>
      </c>
      <c r="BU44" s="263" t="str">
        <f>IF(BQ44=1, IF(ISBLANK(#REF!),message_complete,""),"")</f>
        <v/>
      </c>
      <c r="BV44" s="263" t="str">
        <f t="shared" si="15"/>
        <v/>
      </c>
      <c r="BW44" s="263" t="str">
        <f t="shared" si="16"/>
        <v/>
      </c>
      <c r="BX44" s="261"/>
      <c r="BY44" s="328" t="str">
        <f t="shared" si="116"/>
        <v/>
      </c>
      <c r="BZ44" s="269" t="str">
        <f t="shared" si="18"/>
        <v/>
      </c>
      <c r="CA44" s="269" t="str">
        <f t="shared" si="19"/>
        <v/>
      </c>
      <c r="CB44" s="269" t="str">
        <f t="shared" si="20"/>
        <v/>
      </c>
      <c r="CC44" s="269" t="str">
        <f t="shared" si="21"/>
        <v/>
      </c>
      <c r="CD44" s="269" t="str">
        <f t="shared" si="117"/>
        <v/>
      </c>
      <c r="CE44" s="269" t="str">
        <f t="shared" si="23"/>
        <v/>
      </c>
      <c r="CF44" s="269" t="str">
        <f t="shared" si="118"/>
        <v/>
      </c>
      <c r="CG44" s="269" t="str">
        <f t="shared" si="119"/>
        <v/>
      </c>
      <c r="CH44" s="269" t="str">
        <f t="shared" si="120"/>
        <v/>
      </c>
      <c r="CI44" s="269" t="str">
        <f t="shared" si="121"/>
        <v/>
      </c>
      <c r="CJ44" s="329" t="str">
        <f t="shared" si="122"/>
        <v/>
      </c>
      <c r="CL44" s="423" t="str">
        <f t="shared" si="77"/>
        <v/>
      </c>
      <c r="CM44" s="419" t="str">
        <f t="shared" si="78"/>
        <v/>
      </c>
      <c r="CN44" s="419" t="str">
        <f t="shared" si="79"/>
        <v/>
      </c>
      <c r="CO44" s="419" t="str">
        <f t="shared" si="80"/>
        <v/>
      </c>
      <c r="CP44" s="419" t="str">
        <f t="shared" si="81"/>
        <v/>
      </c>
      <c r="CQ44" s="424" t="str">
        <f t="shared" si="82"/>
        <v/>
      </c>
      <c r="CR44" s="121" t="str">
        <f t="shared" si="29"/>
        <v/>
      </c>
      <c r="CS44" s="283" t="str">
        <f t="shared" si="30"/>
        <v/>
      </c>
      <c r="CT44" s="264" t="str">
        <f t="shared" si="31"/>
        <v/>
      </c>
      <c r="CU44" s="264" t="str">
        <f t="shared" si="32"/>
        <v/>
      </c>
      <c r="CV44" s="264" t="str">
        <f t="shared" si="33"/>
        <v/>
      </c>
      <c r="CW44" s="264" t="str">
        <f t="shared" si="34"/>
        <v/>
      </c>
      <c r="CX44" s="284" t="str">
        <f t="shared" si="35"/>
        <v/>
      </c>
      <c r="CY44" s="263">
        <f t="shared" si="83"/>
        <v>0</v>
      </c>
      <c r="CZ44" s="263"/>
      <c r="DA44" s="291">
        <f t="shared" si="165"/>
        <v>0</v>
      </c>
      <c r="DB44" s="265">
        <f t="shared" si="165"/>
        <v>0</v>
      </c>
      <c r="DC44" s="265">
        <f t="shared" si="165"/>
        <v>0</v>
      </c>
      <c r="DD44" s="265">
        <f t="shared" si="165"/>
        <v>0</v>
      </c>
      <c r="DE44" s="265">
        <f t="shared" si="165"/>
        <v>0</v>
      </c>
      <c r="DF44" s="265">
        <f t="shared" si="165"/>
        <v>0</v>
      </c>
      <c r="DG44" s="265">
        <f t="shared" si="165"/>
        <v>0</v>
      </c>
      <c r="DH44" s="265">
        <f t="shared" si="165"/>
        <v>0</v>
      </c>
      <c r="DI44" s="265">
        <f t="shared" si="165"/>
        <v>0</v>
      </c>
      <c r="DJ44" s="265">
        <f t="shared" si="165"/>
        <v>0</v>
      </c>
      <c r="DK44" s="265">
        <f t="shared" si="166"/>
        <v>0</v>
      </c>
      <c r="DL44" s="265">
        <f t="shared" si="166"/>
        <v>0</v>
      </c>
      <c r="DM44" s="265">
        <f t="shared" si="166"/>
        <v>0</v>
      </c>
      <c r="DN44" s="265">
        <f t="shared" si="166"/>
        <v>0</v>
      </c>
      <c r="DO44" s="265">
        <f t="shared" si="166"/>
        <v>0</v>
      </c>
      <c r="DP44" s="265">
        <f t="shared" si="166"/>
        <v>0</v>
      </c>
      <c r="DQ44" s="265">
        <f t="shared" si="166"/>
        <v>0</v>
      </c>
      <c r="DR44" s="265">
        <f t="shared" si="166"/>
        <v>0</v>
      </c>
      <c r="DS44" s="265">
        <f t="shared" si="166"/>
        <v>0</v>
      </c>
      <c r="DT44" s="265">
        <f t="shared" si="166"/>
        <v>0</v>
      </c>
      <c r="DU44" s="292">
        <f t="shared" si="166"/>
        <v>0</v>
      </c>
      <c r="DV44" s="291">
        <f t="shared" si="167"/>
        <v>0</v>
      </c>
      <c r="DW44" s="265">
        <f t="shared" si="167"/>
        <v>0</v>
      </c>
      <c r="DX44" s="265">
        <f t="shared" si="167"/>
        <v>0</v>
      </c>
      <c r="DY44" s="265">
        <f t="shared" si="167"/>
        <v>0</v>
      </c>
      <c r="DZ44" s="265">
        <f t="shared" si="167"/>
        <v>0</v>
      </c>
      <c r="EA44" s="265">
        <f t="shared" si="167"/>
        <v>0</v>
      </c>
      <c r="EB44" s="265">
        <f t="shared" si="167"/>
        <v>0</v>
      </c>
      <c r="EC44" s="265">
        <f t="shared" si="167"/>
        <v>0</v>
      </c>
      <c r="ED44" s="265">
        <f t="shared" si="167"/>
        <v>0</v>
      </c>
      <c r="EE44" s="265">
        <f t="shared" si="167"/>
        <v>0</v>
      </c>
      <c r="EF44" s="265">
        <f t="shared" si="168"/>
        <v>0</v>
      </c>
      <c r="EG44" s="265">
        <f t="shared" si="168"/>
        <v>0</v>
      </c>
      <c r="EH44" s="265">
        <f t="shared" si="168"/>
        <v>0</v>
      </c>
      <c r="EI44" s="265">
        <f t="shared" si="168"/>
        <v>0</v>
      </c>
      <c r="EJ44" s="265">
        <f t="shared" si="168"/>
        <v>0</v>
      </c>
      <c r="EK44" s="265">
        <f t="shared" si="168"/>
        <v>0</v>
      </c>
      <c r="EL44" s="265">
        <f t="shared" si="168"/>
        <v>0</v>
      </c>
      <c r="EM44" s="265">
        <f t="shared" si="168"/>
        <v>0</v>
      </c>
      <c r="EN44" s="265">
        <f t="shared" si="168"/>
        <v>0</v>
      </c>
      <c r="EO44" s="265">
        <f t="shared" si="168"/>
        <v>0</v>
      </c>
      <c r="EP44" s="292">
        <f t="shared" si="168"/>
        <v>0</v>
      </c>
      <c r="EQ44" s="414">
        <f t="shared" si="169"/>
        <v>0</v>
      </c>
      <c r="ER44" s="265">
        <f t="shared" si="169"/>
        <v>0</v>
      </c>
      <c r="ES44" s="265">
        <f t="shared" si="169"/>
        <v>0</v>
      </c>
      <c r="ET44" s="265">
        <f t="shared" si="169"/>
        <v>0</v>
      </c>
      <c r="EU44" s="265">
        <f t="shared" si="169"/>
        <v>0</v>
      </c>
      <c r="EV44" s="265">
        <f t="shared" si="169"/>
        <v>0</v>
      </c>
      <c r="EW44" s="265">
        <f t="shared" si="169"/>
        <v>0</v>
      </c>
      <c r="EX44" s="265">
        <f t="shared" si="169"/>
        <v>0</v>
      </c>
      <c r="EY44" s="265">
        <f t="shared" si="169"/>
        <v>0</v>
      </c>
      <c r="EZ44" s="265">
        <f t="shared" si="169"/>
        <v>0</v>
      </c>
      <c r="FA44" s="265">
        <f t="shared" si="170"/>
        <v>0</v>
      </c>
      <c r="FB44" s="265">
        <f t="shared" si="170"/>
        <v>0</v>
      </c>
      <c r="FC44" s="265">
        <f t="shared" si="170"/>
        <v>0</v>
      </c>
      <c r="FD44" s="265">
        <f t="shared" si="170"/>
        <v>0</v>
      </c>
      <c r="FE44" s="265">
        <f t="shared" si="170"/>
        <v>0</v>
      </c>
      <c r="FF44" s="265">
        <f t="shared" si="170"/>
        <v>0</v>
      </c>
      <c r="FG44" s="265">
        <f t="shared" si="170"/>
        <v>0</v>
      </c>
      <c r="FH44" s="265">
        <f t="shared" si="170"/>
        <v>0</v>
      </c>
      <c r="FI44" s="265">
        <f t="shared" si="170"/>
        <v>0</v>
      </c>
      <c r="FJ44" s="265">
        <f t="shared" si="170"/>
        <v>0</v>
      </c>
      <c r="FK44" s="415">
        <f t="shared" si="170"/>
        <v>0</v>
      </c>
      <c r="FL44" s="291">
        <f t="shared" si="171"/>
        <v>0</v>
      </c>
      <c r="FM44" s="265">
        <f t="shared" si="171"/>
        <v>0</v>
      </c>
      <c r="FN44" s="265">
        <f t="shared" si="171"/>
        <v>0</v>
      </c>
      <c r="FO44" s="265">
        <f t="shared" si="171"/>
        <v>0</v>
      </c>
      <c r="FP44" s="265">
        <f t="shared" si="171"/>
        <v>0</v>
      </c>
      <c r="FQ44" s="265">
        <f t="shared" si="171"/>
        <v>0</v>
      </c>
      <c r="FR44" s="265">
        <f t="shared" si="171"/>
        <v>0</v>
      </c>
      <c r="FS44" s="265">
        <f t="shared" si="171"/>
        <v>0</v>
      </c>
      <c r="FT44" s="265">
        <f t="shared" si="171"/>
        <v>0</v>
      </c>
      <c r="FU44" s="265">
        <f t="shared" si="171"/>
        <v>0</v>
      </c>
      <c r="FV44" s="265">
        <f t="shared" si="172"/>
        <v>0</v>
      </c>
      <c r="FW44" s="265">
        <f t="shared" si="172"/>
        <v>0</v>
      </c>
      <c r="FX44" s="265">
        <f t="shared" si="172"/>
        <v>0</v>
      </c>
      <c r="FY44" s="265">
        <f t="shared" si="172"/>
        <v>0</v>
      </c>
      <c r="FZ44" s="265">
        <f t="shared" si="172"/>
        <v>0</v>
      </c>
      <c r="GA44" s="265">
        <f t="shared" si="172"/>
        <v>0</v>
      </c>
      <c r="GB44" s="265">
        <f t="shared" si="172"/>
        <v>0</v>
      </c>
      <c r="GC44" s="265">
        <f t="shared" si="172"/>
        <v>0</v>
      </c>
      <c r="GD44" s="265">
        <f t="shared" si="172"/>
        <v>0</v>
      </c>
      <c r="GE44" s="265">
        <f t="shared" si="172"/>
        <v>0</v>
      </c>
      <c r="GF44" s="292">
        <f t="shared" si="172"/>
        <v>0</v>
      </c>
      <c r="GG44" s="345">
        <f t="shared" si="141"/>
        <v>0</v>
      </c>
      <c r="GH44" s="346">
        <f t="shared" si="131"/>
        <v>0</v>
      </c>
      <c r="GI44" s="346">
        <f t="shared" si="131"/>
        <v>0</v>
      </c>
      <c r="GJ44" s="346">
        <f t="shared" si="131"/>
        <v>0</v>
      </c>
      <c r="GK44" s="346">
        <f t="shared" si="131"/>
        <v>0</v>
      </c>
      <c r="GL44" s="346">
        <f t="shared" si="131"/>
        <v>0</v>
      </c>
      <c r="GM44" s="346">
        <f t="shared" si="131"/>
        <v>0</v>
      </c>
      <c r="GN44" s="346">
        <f t="shared" si="131"/>
        <v>0</v>
      </c>
      <c r="GO44" s="346">
        <f t="shared" si="131"/>
        <v>0</v>
      </c>
      <c r="GP44" s="346">
        <f t="shared" si="131"/>
        <v>0</v>
      </c>
      <c r="GQ44" s="346">
        <f t="shared" si="131"/>
        <v>0</v>
      </c>
      <c r="GR44" s="346">
        <f t="shared" ref="GH44:HA57" si="179">FW54</f>
        <v>0</v>
      </c>
      <c r="GS44" s="346">
        <f t="shared" si="179"/>
        <v>0</v>
      </c>
      <c r="GT44" s="346">
        <f t="shared" si="179"/>
        <v>0</v>
      </c>
      <c r="GU44" s="346">
        <f t="shared" si="179"/>
        <v>0</v>
      </c>
      <c r="GV44" s="346">
        <f t="shared" si="179"/>
        <v>0</v>
      </c>
      <c r="GW44" s="346">
        <f t="shared" si="179"/>
        <v>0</v>
      </c>
      <c r="GX44" s="346">
        <f t="shared" si="179"/>
        <v>0</v>
      </c>
      <c r="GY44" s="346">
        <f t="shared" si="179"/>
        <v>0</v>
      </c>
      <c r="GZ44" s="346">
        <f t="shared" si="179"/>
        <v>0</v>
      </c>
      <c r="HA44" s="347">
        <f t="shared" si="179"/>
        <v>0</v>
      </c>
      <c r="HB44" s="336">
        <f t="shared" si="142"/>
        <v>0</v>
      </c>
      <c r="HC44" s="337">
        <f t="shared" si="143"/>
        <v>0</v>
      </c>
      <c r="HD44" s="337">
        <f t="shared" si="144"/>
        <v>0</v>
      </c>
      <c r="HE44" s="337">
        <f t="shared" si="145"/>
        <v>0</v>
      </c>
      <c r="HF44" s="337">
        <f t="shared" si="146"/>
        <v>0</v>
      </c>
      <c r="HG44" s="337">
        <f t="shared" si="147"/>
        <v>0</v>
      </c>
      <c r="HH44" s="337">
        <f t="shared" si="148"/>
        <v>0</v>
      </c>
      <c r="HI44" s="337">
        <f t="shared" si="149"/>
        <v>0</v>
      </c>
      <c r="HJ44" s="337">
        <f t="shared" si="150"/>
        <v>0</v>
      </c>
      <c r="HK44" s="337">
        <f t="shared" si="151"/>
        <v>0</v>
      </c>
      <c r="HL44" s="337">
        <f t="shared" si="152"/>
        <v>0</v>
      </c>
      <c r="HM44" s="337">
        <f t="shared" si="153"/>
        <v>0</v>
      </c>
      <c r="HN44" s="337">
        <f t="shared" si="154"/>
        <v>0</v>
      </c>
      <c r="HO44" s="337">
        <f t="shared" si="155"/>
        <v>0</v>
      </c>
      <c r="HP44" s="337">
        <f t="shared" si="156"/>
        <v>0</v>
      </c>
      <c r="HQ44" s="337">
        <f t="shared" si="157"/>
        <v>0</v>
      </c>
      <c r="HR44" s="337">
        <f t="shared" si="158"/>
        <v>0</v>
      </c>
      <c r="HS44" s="337">
        <f t="shared" si="159"/>
        <v>0</v>
      </c>
      <c r="HT44" s="337">
        <f t="shared" si="160"/>
        <v>0</v>
      </c>
      <c r="HU44" s="337">
        <f t="shared" si="161"/>
        <v>0</v>
      </c>
      <c r="HV44" s="338">
        <f t="shared" si="162"/>
        <v>0</v>
      </c>
      <c r="HW44" s="297" t="str">
        <f t="shared" si="47"/>
        <v/>
      </c>
      <c r="HX44" s="264" t="str">
        <f t="shared" si="48"/>
        <v/>
      </c>
      <c r="HY44" s="264" t="str">
        <f t="shared" si="49"/>
        <v/>
      </c>
      <c r="HZ44" s="264" t="str">
        <f t="shared" si="50"/>
        <v/>
      </c>
      <c r="IA44" s="264" t="str">
        <f t="shared" si="51"/>
        <v/>
      </c>
      <c r="IB44" s="264" t="str">
        <f t="shared" si="52"/>
        <v/>
      </c>
      <c r="IC44" s="264" t="str">
        <f t="shared" si="53"/>
        <v/>
      </c>
      <c r="ID44" s="264" t="str">
        <f t="shared" si="54"/>
        <v/>
      </c>
      <c r="IE44" s="264" t="str">
        <f t="shared" si="55"/>
        <v/>
      </c>
      <c r="IF44" s="264" t="str">
        <f t="shared" si="56"/>
        <v/>
      </c>
      <c r="IG44" s="264" t="str">
        <f t="shared" si="57"/>
        <v/>
      </c>
      <c r="IH44" s="264" t="str">
        <f t="shared" si="58"/>
        <v/>
      </c>
      <c r="II44" s="264" t="str">
        <f t="shared" si="59"/>
        <v/>
      </c>
      <c r="IJ44" s="264" t="str">
        <f t="shared" si="60"/>
        <v/>
      </c>
      <c r="IK44" s="264" t="str">
        <f t="shared" si="61"/>
        <v/>
      </c>
      <c r="IL44" s="264" t="str">
        <f t="shared" si="62"/>
        <v/>
      </c>
      <c r="IM44" s="264" t="str">
        <f t="shared" si="63"/>
        <v/>
      </c>
      <c r="IN44" s="264" t="str">
        <f t="shared" si="64"/>
        <v/>
      </c>
      <c r="IO44" s="264" t="str">
        <f t="shared" si="65"/>
        <v/>
      </c>
      <c r="IP44" s="264" t="str">
        <f t="shared" si="66"/>
        <v/>
      </c>
      <c r="IQ44" s="284" t="str">
        <f t="shared" si="67"/>
        <v/>
      </c>
      <c r="IR44" s="265">
        <f t="shared" si="105"/>
        <v>0</v>
      </c>
      <c r="IS44" s="266">
        <f t="shared" si="68"/>
        <v>48</v>
      </c>
      <c r="IT44" s="266">
        <f t="shared" si="106"/>
        <v>0</v>
      </c>
      <c r="IU44" s="266">
        <f t="shared" si="69"/>
        <v>0</v>
      </c>
      <c r="IV44" s="302">
        <f t="shared" si="173"/>
        <v>0</v>
      </c>
      <c r="IW44" s="266">
        <f t="shared" si="173"/>
        <v>0</v>
      </c>
      <c r="IX44" s="266">
        <f t="shared" si="173"/>
        <v>0</v>
      </c>
      <c r="IY44" s="266">
        <f t="shared" si="173"/>
        <v>0</v>
      </c>
      <c r="IZ44" s="266">
        <f t="shared" si="173"/>
        <v>0</v>
      </c>
      <c r="JA44" s="266">
        <f t="shared" si="173"/>
        <v>0</v>
      </c>
      <c r="JB44" s="266">
        <f t="shared" si="173"/>
        <v>0</v>
      </c>
      <c r="JC44" s="266">
        <f t="shared" si="173"/>
        <v>0</v>
      </c>
      <c r="JD44" s="266">
        <f t="shared" si="173"/>
        <v>0</v>
      </c>
      <c r="JE44" s="266">
        <f t="shared" si="173"/>
        <v>0</v>
      </c>
      <c r="JF44" s="266">
        <f t="shared" si="174"/>
        <v>0</v>
      </c>
      <c r="JG44" s="266">
        <f t="shared" si="174"/>
        <v>0</v>
      </c>
      <c r="JH44" s="266">
        <f t="shared" si="174"/>
        <v>0</v>
      </c>
      <c r="JI44" s="266">
        <f t="shared" si="174"/>
        <v>0</v>
      </c>
      <c r="JJ44" s="266">
        <f t="shared" si="174"/>
        <v>0</v>
      </c>
      <c r="JK44" s="266">
        <f t="shared" si="174"/>
        <v>0</v>
      </c>
      <c r="JL44" s="266">
        <f t="shared" si="174"/>
        <v>0</v>
      </c>
      <c r="JM44" s="266">
        <f t="shared" si="174"/>
        <v>0</v>
      </c>
      <c r="JN44" s="266">
        <f t="shared" si="174"/>
        <v>0</v>
      </c>
      <c r="JO44" s="266">
        <f t="shared" si="174"/>
        <v>0</v>
      </c>
      <c r="JP44" s="303">
        <f t="shared" si="174"/>
        <v>0</v>
      </c>
      <c r="JQ44" s="291">
        <f t="shared" si="175"/>
        <v>0</v>
      </c>
      <c r="JR44" s="265">
        <f t="shared" si="175"/>
        <v>0</v>
      </c>
      <c r="JS44" s="265">
        <f t="shared" si="175"/>
        <v>0</v>
      </c>
      <c r="JT44" s="265">
        <f t="shared" si="175"/>
        <v>0</v>
      </c>
      <c r="JU44" s="265">
        <f t="shared" si="175"/>
        <v>0</v>
      </c>
      <c r="JV44" s="265">
        <f t="shared" si="175"/>
        <v>0</v>
      </c>
      <c r="JW44" s="265">
        <f t="shared" si="175"/>
        <v>0</v>
      </c>
      <c r="JX44" s="265">
        <f t="shared" si="175"/>
        <v>0</v>
      </c>
      <c r="JY44" s="265">
        <f t="shared" si="175"/>
        <v>0</v>
      </c>
      <c r="JZ44" s="265">
        <f t="shared" si="175"/>
        <v>0</v>
      </c>
      <c r="KA44" s="265">
        <f t="shared" si="176"/>
        <v>0</v>
      </c>
      <c r="KB44" s="265">
        <f t="shared" si="176"/>
        <v>0</v>
      </c>
      <c r="KC44" s="265">
        <f t="shared" si="176"/>
        <v>0</v>
      </c>
      <c r="KD44" s="265">
        <f t="shared" si="176"/>
        <v>0</v>
      </c>
      <c r="KE44" s="265">
        <f t="shared" si="176"/>
        <v>0</v>
      </c>
      <c r="KF44" s="265">
        <f t="shared" si="176"/>
        <v>0</v>
      </c>
      <c r="KG44" s="265">
        <f t="shared" si="176"/>
        <v>0</v>
      </c>
      <c r="KH44" s="265">
        <f t="shared" si="176"/>
        <v>0</v>
      </c>
      <c r="KI44" s="265">
        <f t="shared" si="176"/>
        <v>0</v>
      </c>
      <c r="KJ44" s="265">
        <f t="shared" si="176"/>
        <v>0</v>
      </c>
      <c r="KK44" s="292">
        <f t="shared" si="176"/>
        <v>0</v>
      </c>
      <c r="KL44" s="279">
        <f t="shared" si="107"/>
        <v>48</v>
      </c>
      <c r="KN44" s="262" t="str">
        <f t="shared" si="178"/>
        <v>Wed</v>
      </c>
      <c r="KO44" s="405" t="str">
        <f>IF(OR(F44=Dropdown_list!$AA$20,F44=Dropdown_list!$AA$21,ISBLANK(F44)), "", LEFT(F44,FIND(":",F44)-1)/RIGHT(F44,LEN(F44)-(FIND(":",F44))))</f>
        <v/>
      </c>
      <c r="KP44" s="406" t="str">
        <f>IF(OR(G44=Dropdown_list!$AA$20,G44=Dropdown_list!$AA$21,ISBLANK(G44)), "", LEFT(G44,FIND(":",G44)-1)/RIGHT(G44,LEN(G44)-(FIND(":",G44))))</f>
        <v/>
      </c>
      <c r="KQ44" s="406" t="str">
        <f>IF(OR(H44=Dropdown_list!$AA$20,H44=Dropdown_list!$AA$21,ISBLANK(H44)), "", LEFT(H44,FIND(":",H44)-1)/RIGHT(H44,LEN(H44)-(FIND(":",H44))))</f>
        <v/>
      </c>
      <c r="KR44" s="406" t="str">
        <f>IF(OR(I44=Dropdown_list!$AA$20,I44=Dropdown_list!$AA$21,ISBLANK(I44)), "", LEFT(I44,FIND(":",I44)-1)/RIGHT(I44,LEN(I44)-(FIND(":",I44))))</f>
        <v/>
      </c>
      <c r="KS44" s="406" t="str">
        <f>IF(OR(J44=Dropdown_list!$AA$20,J44=Dropdown_list!$AA$21,ISBLANK(J44)), "", LEFT(J44,FIND(":",J44)-1)/RIGHT(J44,LEN(J44)-(FIND(":",J44))))</f>
        <v/>
      </c>
      <c r="KT44" s="406" t="str">
        <f>IF(OR(K44=Dropdown_list!$AA$20,K44=Dropdown_list!$AA$21,ISBLANK(K44)), "", LEFT(K44,FIND(":",K44)-1)/RIGHT(K44,LEN(K44)-(FIND(":",K44))))</f>
        <v/>
      </c>
      <c r="KU44" s="406" t="str">
        <f>IF(OR(L44=Dropdown_list!$AA$20,L44=Dropdown_list!$AA$21,ISBLANK(L44)), "", LEFT(L44,FIND(":",L44)-1)/RIGHT(L44,LEN(L44)-(FIND(":",L44))))</f>
        <v/>
      </c>
      <c r="KV44" s="406" t="str">
        <f>IF(OR(M44=Dropdown_list!$AA$20,M44=Dropdown_list!$AA$21,ISBLANK(M44)), "", LEFT(M44,FIND(":",M44)-1)/RIGHT(M44,LEN(M44)-(FIND(":",M44))))</f>
        <v/>
      </c>
      <c r="KW44" s="406" t="str">
        <f>IF(OR(N44=Dropdown_list!$AA$20,N44=Dropdown_list!$AA$21,ISBLANK(N44)), "", LEFT(N44,FIND(":",N44)-1)/RIGHT(N44,LEN(N44)-(FIND(":",N44))))</f>
        <v/>
      </c>
      <c r="KX44" s="406" t="str">
        <f>IF(OR(O44=Dropdown_list!$AA$20,O44=Dropdown_list!$AA$21,ISBLANK(O44)), "", LEFT(O44,FIND(":",O44)-1)/RIGHT(O44,LEN(O44)-(FIND(":",O44))))</f>
        <v/>
      </c>
      <c r="KY44" s="406" t="str">
        <f>IF(OR(P44=Dropdown_list!$AA$20,P44=Dropdown_list!$AA$21,ISBLANK(P44)), "", LEFT(P44,FIND(":",P44)-1)/RIGHT(P44,LEN(P44)-(FIND(":",P44))))</f>
        <v/>
      </c>
      <c r="KZ44" s="406" t="str">
        <f>IF(OR(Q44=Dropdown_list!$AA$20,Q44=Dropdown_list!$AA$21,ISBLANK(Q44)), "", LEFT(Q44,FIND(":",Q44)-1)/RIGHT(Q44,LEN(Q44)-(FIND(":",Q44))))</f>
        <v/>
      </c>
      <c r="LA44" s="406" t="str">
        <f>IF(OR(R44=Dropdown_list!$AA$20,R44=Dropdown_list!$AA$21,ISBLANK(R44)), "", LEFT(R44,FIND(":",R44)-1)/RIGHT(R44,LEN(R44)-(FIND(":",R44))))</f>
        <v/>
      </c>
      <c r="LB44" s="406" t="str">
        <f>IF(OR(S44=Dropdown_list!$AA$20,S44=Dropdown_list!$AA$21,ISBLANK(S44)), "", LEFT(S44,FIND(":",S44)-1)/RIGHT(S44,LEN(S44)-(FIND(":",S44))))</f>
        <v/>
      </c>
      <c r="LC44" s="406" t="str">
        <f>IF(OR(T44=Dropdown_list!$AA$20,T44=Dropdown_list!$AA$21,ISBLANK(T44)), "", LEFT(T44,FIND(":",T44)-1)/RIGHT(T44,LEN(T44)-(FIND(":",T44))))</f>
        <v/>
      </c>
      <c r="LD44" s="406" t="str">
        <f>IF(OR(U44=Dropdown_list!$AA$20,U44=Dropdown_list!$AA$21,ISBLANK(U44)), "", LEFT(U44,FIND(":",U44)-1)/RIGHT(U44,LEN(U44)-(FIND(":",U44))))</f>
        <v/>
      </c>
      <c r="LE44" s="406" t="str">
        <f>IF(OR(V44=Dropdown_list!$AA$20,V44=Dropdown_list!$AA$21,ISBLANK(V44)), "", LEFT(V44,FIND(":",V44)-1)/RIGHT(V44,LEN(V44)-(FIND(":",V44))))</f>
        <v/>
      </c>
      <c r="LF44" s="406" t="str">
        <f>IF(OR(W44=Dropdown_list!$AA$20,W44=Dropdown_list!$AA$21,ISBLANK(W44)), "", LEFT(W44,FIND(":",W44)-1)/RIGHT(W44,LEN(W44)-(FIND(":",W44))))</f>
        <v/>
      </c>
      <c r="LG44" s="406" t="str">
        <f>IF(OR(X44=Dropdown_list!$AA$20,X44=Dropdown_list!$AA$21,ISBLANK(X44)), "", LEFT(X44,FIND(":",X44)-1)/RIGHT(X44,LEN(X44)-(FIND(":",X44))))</f>
        <v/>
      </c>
      <c r="LH44" s="406" t="str">
        <f>IF(OR(Y44=Dropdown_list!$AA$20,Y44=Dropdown_list!$AA$21,ISBLANK(Y44)), "", LEFT(Y44,FIND(":",Y44)-1)/RIGHT(Y44,LEN(Y44)-(FIND(":",Y44))))</f>
        <v/>
      </c>
      <c r="LI44" s="406" t="str">
        <f>IF(OR(Z44=Dropdown_list!$AA$20,Z44=Dropdown_list!$AA$21,ISBLANK(Z44)), "", LEFT(Z44,FIND(":",Z44)-1)/RIGHT(Z44,LEN(Z44)-(FIND(":",Z44))))</f>
        <v/>
      </c>
      <c r="LJ44" s="406" t="str">
        <f>IF(OR(AA44=Dropdown_list!$AA$20,AA44=Dropdown_list!$AA$21,ISBLANK(AA44)), "", LEFT(AA44,FIND(":",AA44)-1)/RIGHT(AA44,LEN(AA44)-(FIND(":",AA44))))</f>
        <v/>
      </c>
      <c r="LK44" s="406" t="str">
        <f>IF(OR(AB44=Dropdown_list!$AA$20,AB44=Dropdown_list!$AA$21,ISBLANK(AB44)), "", LEFT(AB44,FIND(":",AB44)-1)/RIGHT(AB44,LEN(AB44)-(FIND(":",AB44))))</f>
        <v/>
      </c>
      <c r="LL44" s="406" t="str">
        <f>IF(OR(AC44=Dropdown_list!$AA$20,AC44=Dropdown_list!$AA$21,ISBLANK(AC44)), "", LEFT(AC44,FIND(":",AC44)-1)/RIGHT(AC44,LEN(AC44)-(FIND(":",AC44))))</f>
        <v/>
      </c>
      <c r="LM44" s="406" t="str">
        <f>IF(OR(AD44=Dropdown_list!$AA$20,AD44=Dropdown_list!$AA$21,ISBLANK(AD44)), "", LEFT(AD44,FIND(":",AD44)-1)/RIGHT(AD44,LEN(AD44)-(FIND(":",AD44))))</f>
        <v/>
      </c>
      <c r="LN44" s="406" t="str">
        <f>IF(OR(AE44=Dropdown_list!$AA$20,AE44=Dropdown_list!$AA$21,ISBLANK(AE44)), "", LEFT(AE44,FIND(":",AE44)-1)/RIGHT(AE44,LEN(AE44)-(FIND(":",AE44))))</f>
        <v/>
      </c>
      <c r="LO44" s="406" t="str">
        <f>IF(OR(AF44=Dropdown_list!$AA$20,AF44=Dropdown_list!$AA$21,ISBLANK(AF44)), "", LEFT(AF44,FIND(":",AF44)-1)/RIGHT(AF44,LEN(AF44)-(FIND(":",AF44))))</f>
        <v/>
      </c>
      <c r="LP44" s="406" t="str">
        <f>IF(OR(AG44=Dropdown_list!$AA$20,AG44=Dropdown_list!$AA$21,ISBLANK(AG44)), "", LEFT(AG44,FIND(":",AG44)-1)/RIGHT(AG44,LEN(AG44)-(FIND(":",AG44))))</f>
        <v/>
      </c>
      <c r="LQ44" s="406" t="str">
        <f>IF(OR(AH44=Dropdown_list!$AA$20,AH44=Dropdown_list!$AA$21,ISBLANK(AH44)), "", LEFT(AH44,FIND(":",AH44)-1)/RIGHT(AH44,LEN(AH44)-(FIND(":",AH44))))</f>
        <v/>
      </c>
      <c r="LR44" s="406" t="str">
        <f>IF(OR(AI44=Dropdown_list!$AA$20,AI44=Dropdown_list!$AA$21,ISBLANK(AI44)), "", LEFT(AI44,FIND(":",AI44)-1)/RIGHT(AI44,LEN(AI44)-(FIND(":",AI44))))</f>
        <v/>
      </c>
      <c r="LS44" s="406" t="str">
        <f>IF(OR(AJ44=Dropdown_list!$AA$20,AJ44=Dropdown_list!$AA$21,ISBLANK(AJ44)), "", LEFT(AJ44,FIND(":",AJ44)-1)/RIGHT(AJ44,LEN(AJ44)-(FIND(":",AJ44))))</f>
        <v/>
      </c>
      <c r="LT44" s="406" t="str">
        <f>IF(OR(AK44=Dropdown_list!$AA$20,AK44=Dropdown_list!$AA$21,ISBLANK(AK44)), "", LEFT(AK44,FIND(":",AK44)-1)/RIGHT(AK44,LEN(AK44)-(FIND(":",AK44))))</f>
        <v/>
      </c>
      <c r="LU44" s="406" t="str">
        <f>IF(OR(AL44=Dropdown_list!$AA$20,AL44=Dropdown_list!$AA$21,ISBLANK(AL44)), "", LEFT(AL44,FIND(":",AL44)-1)/RIGHT(AL44,LEN(AL44)-(FIND(":",AL44))))</f>
        <v/>
      </c>
      <c r="LV44" s="406" t="str">
        <f>IF(OR(AM44=Dropdown_list!$AA$20,AM44=Dropdown_list!$AA$21,ISBLANK(AM44)), "", LEFT(AM44,FIND(":",AM44)-1)/RIGHT(AM44,LEN(AM44)-(FIND(":",AM44))))</f>
        <v/>
      </c>
      <c r="LW44" s="406" t="str">
        <f>IF(OR(AN44=Dropdown_list!$AA$20,AN44=Dropdown_list!$AA$21,ISBLANK(AN44)), "", LEFT(AN44,FIND(":",AN44)-1)/RIGHT(AN44,LEN(AN44)-(FIND(":",AN44))))</f>
        <v/>
      </c>
      <c r="LX44" s="406" t="str">
        <f>IF(OR(AO44=Dropdown_list!$AA$20,AO44=Dropdown_list!$AA$21,ISBLANK(AO44)), "", LEFT(AO44,FIND(":",AO44)-1)/RIGHT(AO44,LEN(AO44)-(FIND(":",AO44))))</f>
        <v/>
      </c>
      <c r="LY44" s="406" t="str">
        <f>IF(OR(AP44=Dropdown_list!$AA$20,AP44=Dropdown_list!$AA$21,ISBLANK(AP44)), "", LEFT(AP44,FIND(":",AP44)-1)/RIGHT(AP44,LEN(AP44)-(FIND(":",AP44))))</f>
        <v/>
      </c>
      <c r="LZ44" s="406" t="str">
        <f>IF(OR(AQ44=Dropdown_list!$AA$20,AQ44=Dropdown_list!$AA$21,ISBLANK(AQ44)), "", LEFT(AQ44,FIND(":",AQ44)-1)/RIGHT(AQ44,LEN(AQ44)-(FIND(":",AQ44))))</f>
        <v/>
      </c>
      <c r="MA44" s="406" t="str">
        <f>IF(OR(AR44=Dropdown_list!$AA$20,AR44=Dropdown_list!$AA$21,ISBLANK(AR44)), "", LEFT(AR44,FIND(":",AR44)-1)/RIGHT(AR44,LEN(AR44)-(FIND(":",AR44))))</f>
        <v/>
      </c>
      <c r="MB44" s="406" t="str">
        <f>IF(OR(AS44=Dropdown_list!$AA$20,AS44=Dropdown_list!$AA$21,ISBLANK(AS44)), "", LEFT(AS44,FIND(":",AS44)-1)/RIGHT(AS44,LEN(AS44)-(FIND(":",AS44))))</f>
        <v/>
      </c>
      <c r="MC44" s="406" t="str">
        <f>IF(OR(AT44=Dropdown_list!$AA$20,AT44=Dropdown_list!$AA$21,ISBLANK(AT44)), "", LEFT(AT44,FIND(":",AT44)-1)/RIGHT(AT44,LEN(AT44)-(FIND(":",AT44))))</f>
        <v/>
      </c>
      <c r="MD44" s="406" t="str">
        <f>IF(OR(AU44=Dropdown_list!$AA$20,AU44=Dropdown_list!$AA$21,ISBLANK(AU44)), "", LEFT(AU44,FIND(":",AU44)-1)/RIGHT(AU44,LEN(AU44)-(FIND(":",AU44))))</f>
        <v/>
      </c>
      <c r="ME44" s="406" t="str">
        <f>IF(OR(AV44=Dropdown_list!$AA$20,AV44=Dropdown_list!$AA$21,ISBLANK(AV44)), "", LEFT(AV44,FIND(":",AV44)-1)/RIGHT(AV44,LEN(AV44)-(FIND(":",AV44))))</f>
        <v/>
      </c>
      <c r="MF44" s="406" t="str">
        <f>IF(OR(AW44=Dropdown_list!$AA$20,AW44=Dropdown_list!$AA$21,ISBLANK(AW44)), "", LEFT(AW44,FIND(":",AW44)-1)/RIGHT(AW44,LEN(AW44)-(FIND(":",AW44))))</f>
        <v/>
      </c>
      <c r="MG44" s="406" t="str">
        <f>IF(OR(AX44=Dropdown_list!$AA$20,AX44=Dropdown_list!$AA$21,ISBLANK(AX44)), "", LEFT(AX44,FIND(":",AX44)-1)/RIGHT(AX44,LEN(AX44)-(FIND(":",AX44))))</f>
        <v/>
      </c>
      <c r="MH44" s="406" t="str">
        <f>IF(OR(AY44=Dropdown_list!$AA$20,AY44=Dropdown_list!$AA$21,ISBLANK(AY44)), "", LEFT(AY44,FIND(":",AY44)-1)/RIGHT(AY44,LEN(AY44)-(FIND(":",AY44))))</f>
        <v/>
      </c>
      <c r="MI44" s="406" t="str">
        <f>IF(OR(AZ44=Dropdown_list!$AA$20,AZ44=Dropdown_list!$AA$21,ISBLANK(AZ44)), "", LEFT(AZ44,FIND(":",AZ44)-1)/RIGHT(AZ44,LEN(AZ44)-(FIND(":",AZ44))))</f>
        <v/>
      </c>
      <c r="MJ44" s="407" t="str">
        <f>IF(OR(BA44=Dropdown_list!$AA$20,BA44=Dropdown_list!$AA$21,ISBLANK(BA44)), "", LEFT(BA44,FIND(":",BA44)-1)/RIGHT(BA44,LEN(BA44)-(FIND(":",BA44))))</f>
        <v/>
      </c>
      <c r="ML44" s="414" t="str">
        <f t="shared" si="136"/>
        <v/>
      </c>
      <c r="MM44" s="265" t="str">
        <f t="shared" si="136"/>
        <v/>
      </c>
      <c r="MN44" s="265" t="str">
        <f t="shared" si="136"/>
        <v/>
      </c>
      <c r="MO44" s="265" t="str">
        <f t="shared" si="136"/>
        <v/>
      </c>
      <c r="MP44" s="265" t="str">
        <f t="shared" si="136"/>
        <v/>
      </c>
      <c r="MQ44" s="265" t="str">
        <f t="shared" si="136"/>
        <v/>
      </c>
      <c r="MR44" s="265" t="str">
        <f t="shared" si="136"/>
        <v/>
      </c>
      <c r="MS44" s="265" t="str">
        <f t="shared" si="136"/>
        <v/>
      </c>
      <c r="MT44" s="265" t="str">
        <f t="shared" si="136"/>
        <v/>
      </c>
      <c r="MU44" s="265" t="str">
        <f t="shared" si="136"/>
        <v/>
      </c>
      <c r="MV44" s="265" t="str">
        <f t="shared" si="136"/>
        <v/>
      </c>
      <c r="MW44" s="265" t="str">
        <f t="shared" si="136"/>
        <v/>
      </c>
      <c r="MX44" s="265" t="str">
        <f t="shared" si="136"/>
        <v/>
      </c>
      <c r="MY44" s="265" t="str">
        <f t="shared" si="136"/>
        <v/>
      </c>
      <c r="MZ44" s="265" t="str">
        <f t="shared" si="136"/>
        <v/>
      </c>
      <c r="NA44" s="265" t="str">
        <f t="shared" si="136"/>
        <v/>
      </c>
      <c r="NB44" s="265" t="str">
        <f t="shared" si="137"/>
        <v/>
      </c>
      <c r="NC44" s="265" t="str">
        <f t="shared" si="137"/>
        <v/>
      </c>
      <c r="ND44" s="265" t="str">
        <f t="shared" si="137"/>
        <v/>
      </c>
      <c r="NE44" s="265" t="str">
        <f t="shared" si="137"/>
        <v/>
      </c>
      <c r="NF44" s="265" t="str">
        <f t="shared" si="137"/>
        <v/>
      </c>
      <c r="NG44" s="265" t="str">
        <f t="shared" si="137"/>
        <v/>
      </c>
      <c r="NH44" s="265" t="str">
        <f t="shared" si="137"/>
        <v/>
      </c>
      <c r="NI44" s="265" t="str">
        <f t="shared" si="137"/>
        <v/>
      </c>
      <c r="NJ44" s="265" t="str">
        <f t="shared" si="137"/>
        <v/>
      </c>
      <c r="NK44" s="265" t="str">
        <f t="shared" si="137"/>
        <v/>
      </c>
      <c r="NL44" s="265" t="str">
        <f t="shared" si="137"/>
        <v/>
      </c>
      <c r="NM44" s="265" t="str">
        <f t="shared" si="137"/>
        <v/>
      </c>
      <c r="NN44" s="265" t="str">
        <f t="shared" si="137"/>
        <v/>
      </c>
      <c r="NO44" s="265" t="str">
        <f t="shared" si="137"/>
        <v/>
      </c>
      <c r="NP44" s="265" t="str">
        <f t="shared" si="137"/>
        <v/>
      </c>
      <c r="NQ44" s="265" t="str">
        <f t="shared" si="137"/>
        <v/>
      </c>
      <c r="NR44" s="265" t="str">
        <f t="shared" si="110"/>
        <v/>
      </c>
      <c r="NS44" s="265" t="str">
        <f t="shared" si="110"/>
        <v/>
      </c>
      <c r="NT44" s="265" t="str">
        <f t="shared" si="110"/>
        <v/>
      </c>
      <c r="NU44" s="265" t="str">
        <f t="shared" si="110"/>
        <v/>
      </c>
      <c r="NV44" s="265" t="str">
        <f t="shared" si="110"/>
        <v/>
      </c>
      <c r="NW44" s="265" t="str">
        <f t="shared" si="164"/>
        <v/>
      </c>
      <c r="NX44" s="265" t="str">
        <f t="shared" si="164"/>
        <v/>
      </c>
      <c r="NY44" s="265" t="str">
        <f t="shared" si="164"/>
        <v/>
      </c>
      <c r="NZ44" s="265" t="str">
        <f t="shared" si="164"/>
        <v/>
      </c>
      <c r="OA44" s="265" t="str">
        <f t="shared" si="164"/>
        <v/>
      </c>
      <c r="OB44" s="265" t="str">
        <f t="shared" si="164"/>
        <v/>
      </c>
      <c r="OC44" s="265" t="str">
        <f t="shared" si="164"/>
        <v/>
      </c>
      <c r="OD44" s="265" t="str">
        <f t="shared" si="164"/>
        <v/>
      </c>
      <c r="OE44" s="265" t="str">
        <f t="shared" si="164"/>
        <v/>
      </c>
      <c r="OF44" s="265" t="str">
        <f t="shared" si="164"/>
        <v/>
      </c>
      <c r="OG44" s="415" t="str">
        <f t="shared" si="164"/>
        <v/>
      </c>
    </row>
    <row r="45" spans="2:397" ht="15" customHeight="1">
      <c r="B45" s="66"/>
      <c r="D45" s="786"/>
      <c r="E45" s="222">
        <f t="shared" si="177"/>
        <v>0</v>
      </c>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4"/>
      <c r="BC45" s="668"/>
      <c r="BD45" s="61"/>
      <c r="BE45" s="61"/>
      <c r="BF45" s="88"/>
      <c r="BG45" s="232"/>
      <c r="BH45" s="61"/>
      <c r="BI45" s="61"/>
      <c r="BJ45" s="4"/>
      <c r="BL45" s="84" t="str">
        <f t="shared" si="8"/>
        <v/>
      </c>
      <c r="BM45" s="260">
        <f t="shared" si="9"/>
        <v>0</v>
      </c>
      <c r="BN45" s="525">
        <f t="shared" si="114"/>
        <v>0</v>
      </c>
      <c r="BO45" s="526" t="str">
        <f t="shared" si="139"/>
        <v/>
      </c>
      <c r="BP45" s="525">
        <f t="shared" si="115"/>
        <v>0</v>
      </c>
      <c r="BQ45" s="527">
        <f t="shared" si="12"/>
        <v>0</v>
      </c>
      <c r="BR45" s="527">
        <f t="shared" si="13"/>
        <v>0</v>
      </c>
      <c r="BS45" s="528">
        <f t="shared" si="140"/>
        <v>0</v>
      </c>
      <c r="BT45" s="263" t="str">
        <f t="shared" si="14"/>
        <v/>
      </c>
      <c r="BU45" s="263" t="str">
        <f>IF(BQ45=1, IF(ISBLANK(#REF!),message_complete,""),"")</f>
        <v/>
      </c>
      <c r="BV45" s="263" t="str">
        <f t="shared" si="15"/>
        <v/>
      </c>
      <c r="BW45" s="263" t="str">
        <f t="shared" si="16"/>
        <v/>
      </c>
      <c r="BX45" s="261"/>
      <c r="BY45" s="328" t="str">
        <f t="shared" si="116"/>
        <v/>
      </c>
      <c r="BZ45" s="269" t="str">
        <f t="shared" si="18"/>
        <v/>
      </c>
      <c r="CA45" s="269" t="str">
        <f t="shared" si="19"/>
        <v/>
      </c>
      <c r="CB45" s="269" t="str">
        <f t="shared" si="20"/>
        <v/>
      </c>
      <c r="CC45" s="269" t="str">
        <f t="shared" si="21"/>
        <v/>
      </c>
      <c r="CD45" s="269" t="str">
        <f t="shared" si="117"/>
        <v/>
      </c>
      <c r="CE45" s="269" t="str">
        <f t="shared" si="23"/>
        <v/>
      </c>
      <c r="CF45" s="269" t="str">
        <f t="shared" si="118"/>
        <v/>
      </c>
      <c r="CG45" s="269" t="str">
        <f t="shared" si="119"/>
        <v/>
      </c>
      <c r="CH45" s="269" t="str">
        <f t="shared" si="120"/>
        <v/>
      </c>
      <c r="CI45" s="269" t="str">
        <f t="shared" si="121"/>
        <v/>
      </c>
      <c r="CJ45" s="329" t="str">
        <f t="shared" si="122"/>
        <v/>
      </c>
      <c r="CL45" s="423" t="str">
        <f t="shared" si="77"/>
        <v/>
      </c>
      <c r="CM45" s="419" t="str">
        <f t="shared" si="78"/>
        <v/>
      </c>
      <c r="CN45" s="419" t="str">
        <f t="shared" si="79"/>
        <v/>
      </c>
      <c r="CO45" s="419" t="str">
        <f t="shared" si="80"/>
        <v/>
      </c>
      <c r="CP45" s="419" t="str">
        <f t="shared" si="81"/>
        <v/>
      </c>
      <c r="CQ45" s="424" t="str">
        <f t="shared" si="82"/>
        <v/>
      </c>
      <c r="CR45" s="121" t="str">
        <f t="shared" si="29"/>
        <v/>
      </c>
      <c r="CS45" s="283" t="str">
        <f t="shared" si="30"/>
        <v/>
      </c>
      <c r="CT45" s="264" t="str">
        <f t="shared" si="31"/>
        <v/>
      </c>
      <c r="CU45" s="264" t="str">
        <f t="shared" si="32"/>
        <v/>
      </c>
      <c r="CV45" s="264" t="str">
        <f t="shared" si="33"/>
        <v/>
      </c>
      <c r="CW45" s="264" t="str">
        <f t="shared" si="34"/>
        <v/>
      </c>
      <c r="CX45" s="284" t="str">
        <f t="shared" si="35"/>
        <v/>
      </c>
      <c r="CY45" s="263">
        <f t="shared" si="83"/>
        <v>0</v>
      </c>
      <c r="CZ45" s="263"/>
      <c r="DA45" s="291">
        <f t="shared" si="165"/>
        <v>0</v>
      </c>
      <c r="DB45" s="265">
        <f t="shared" si="165"/>
        <v>0</v>
      </c>
      <c r="DC45" s="265">
        <f t="shared" si="165"/>
        <v>0</v>
      </c>
      <c r="DD45" s="265">
        <f t="shared" si="165"/>
        <v>0</v>
      </c>
      <c r="DE45" s="265">
        <f t="shared" si="165"/>
        <v>0</v>
      </c>
      <c r="DF45" s="265">
        <f t="shared" si="165"/>
        <v>0</v>
      </c>
      <c r="DG45" s="265">
        <f t="shared" si="165"/>
        <v>0</v>
      </c>
      <c r="DH45" s="265">
        <f t="shared" si="165"/>
        <v>0</v>
      </c>
      <c r="DI45" s="265">
        <f t="shared" si="165"/>
        <v>0</v>
      </c>
      <c r="DJ45" s="265">
        <f t="shared" si="165"/>
        <v>0</v>
      </c>
      <c r="DK45" s="265">
        <f t="shared" si="166"/>
        <v>0</v>
      </c>
      <c r="DL45" s="265">
        <f t="shared" si="166"/>
        <v>0</v>
      </c>
      <c r="DM45" s="265">
        <f t="shared" si="166"/>
        <v>0</v>
      </c>
      <c r="DN45" s="265">
        <f t="shared" si="166"/>
        <v>0</v>
      </c>
      <c r="DO45" s="265">
        <f t="shared" si="166"/>
        <v>0</v>
      </c>
      <c r="DP45" s="265">
        <f t="shared" si="166"/>
        <v>0</v>
      </c>
      <c r="DQ45" s="265">
        <f t="shared" si="166"/>
        <v>0</v>
      </c>
      <c r="DR45" s="265">
        <f t="shared" si="166"/>
        <v>0</v>
      </c>
      <c r="DS45" s="265">
        <f t="shared" si="166"/>
        <v>0</v>
      </c>
      <c r="DT45" s="265">
        <f t="shared" si="166"/>
        <v>0</v>
      </c>
      <c r="DU45" s="292">
        <f t="shared" si="166"/>
        <v>0</v>
      </c>
      <c r="DV45" s="291">
        <f t="shared" si="167"/>
        <v>0</v>
      </c>
      <c r="DW45" s="265">
        <f t="shared" si="167"/>
        <v>0</v>
      </c>
      <c r="DX45" s="265">
        <f t="shared" si="167"/>
        <v>0</v>
      </c>
      <c r="DY45" s="265">
        <f t="shared" si="167"/>
        <v>0</v>
      </c>
      <c r="DZ45" s="265">
        <f t="shared" si="167"/>
        <v>0</v>
      </c>
      <c r="EA45" s="265">
        <f t="shared" si="167"/>
        <v>0</v>
      </c>
      <c r="EB45" s="265">
        <f t="shared" si="167"/>
        <v>0</v>
      </c>
      <c r="EC45" s="265">
        <f t="shared" si="167"/>
        <v>0</v>
      </c>
      <c r="ED45" s="265">
        <f t="shared" si="167"/>
        <v>0</v>
      </c>
      <c r="EE45" s="265">
        <f t="shared" si="167"/>
        <v>0</v>
      </c>
      <c r="EF45" s="265">
        <f t="shared" si="168"/>
        <v>0</v>
      </c>
      <c r="EG45" s="265">
        <f t="shared" si="168"/>
        <v>0</v>
      </c>
      <c r="EH45" s="265">
        <f t="shared" si="168"/>
        <v>0</v>
      </c>
      <c r="EI45" s="265">
        <f t="shared" si="168"/>
        <v>0</v>
      </c>
      <c r="EJ45" s="265">
        <f t="shared" si="168"/>
        <v>0</v>
      </c>
      <c r="EK45" s="265">
        <f t="shared" si="168"/>
        <v>0</v>
      </c>
      <c r="EL45" s="265">
        <f t="shared" si="168"/>
        <v>0</v>
      </c>
      <c r="EM45" s="265">
        <f t="shared" si="168"/>
        <v>0</v>
      </c>
      <c r="EN45" s="265">
        <f t="shared" si="168"/>
        <v>0</v>
      </c>
      <c r="EO45" s="265">
        <f t="shared" si="168"/>
        <v>0</v>
      </c>
      <c r="EP45" s="292">
        <f t="shared" si="168"/>
        <v>0</v>
      </c>
      <c r="EQ45" s="414">
        <f t="shared" si="169"/>
        <v>0</v>
      </c>
      <c r="ER45" s="265">
        <f t="shared" si="169"/>
        <v>0</v>
      </c>
      <c r="ES45" s="265">
        <f t="shared" si="169"/>
        <v>0</v>
      </c>
      <c r="ET45" s="265">
        <f t="shared" si="169"/>
        <v>0</v>
      </c>
      <c r="EU45" s="265">
        <f t="shared" si="169"/>
        <v>0</v>
      </c>
      <c r="EV45" s="265">
        <f t="shared" si="169"/>
        <v>0</v>
      </c>
      <c r="EW45" s="265">
        <f t="shared" si="169"/>
        <v>0</v>
      </c>
      <c r="EX45" s="265">
        <f t="shared" si="169"/>
        <v>0</v>
      </c>
      <c r="EY45" s="265">
        <f t="shared" si="169"/>
        <v>0</v>
      </c>
      <c r="EZ45" s="265">
        <f t="shared" si="169"/>
        <v>0</v>
      </c>
      <c r="FA45" s="265">
        <f t="shared" si="170"/>
        <v>0</v>
      </c>
      <c r="FB45" s="265">
        <f t="shared" si="170"/>
        <v>0</v>
      </c>
      <c r="FC45" s="265">
        <f t="shared" si="170"/>
        <v>0</v>
      </c>
      <c r="FD45" s="265">
        <f t="shared" si="170"/>
        <v>0</v>
      </c>
      <c r="FE45" s="265">
        <f t="shared" si="170"/>
        <v>0</v>
      </c>
      <c r="FF45" s="265">
        <f t="shared" si="170"/>
        <v>0</v>
      </c>
      <c r="FG45" s="265">
        <f t="shared" si="170"/>
        <v>0</v>
      </c>
      <c r="FH45" s="265">
        <f t="shared" si="170"/>
        <v>0</v>
      </c>
      <c r="FI45" s="265">
        <f t="shared" si="170"/>
        <v>0</v>
      </c>
      <c r="FJ45" s="265">
        <f t="shared" si="170"/>
        <v>0</v>
      </c>
      <c r="FK45" s="415">
        <f t="shared" si="170"/>
        <v>0</v>
      </c>
      <c r="FL45" s="291">
        <f t="shared" si="171"/>
        <v>0</v>
      </c>
      <c r="FM45" s="265">
        <f t="shared" si="171"/>
        <v>0</v>
      </c>
      <c r="FN45" s="265">
        <f t="shared" si="171"/>
        <v>0</v>
      </c>
      <c r="FO45" s="265">
        <f t="shared" si="171"/>
        <v>0</v>
      </c>
      <c r="FP45" s="265">
        <f t="shared" si="171"/>
        <v>0</v>
      </c>
      <c r="FQ45" s="265">
        <f t="shared" si="171"/>
        <v>0</v>
      </c>
      <c r="FR45" s="265">
        <f t="shared" si="171"/>
        <v>0</v>
      </c>
      <c r="FS45" s="265">
        <f t="shared" si="171"/>
        <v>0</v>
      </c>
      <c r="FT45" s="265">
        <f t="shared" si="171"/>
        <v>0</v>
      </c>
      <c r="FU45" s="265">
        <f t="shared" si="171"/>
        <v>0</v>
      </c>
      <c r="FV45" s="265">
        <f t="shared" si="172"/>
        <v>0</v>
      </c>
      <c r="FW45" s="265">
        <f t="shared" si="172"/>
        <v>0</v>
      </c>
      <c r="FX45" s="265">
        <f t="shared" si="172"/>
        <v>0</v>
      </c>
      <c r="FY45" s="265">
        <f t="shared" si="172"/>
        <v>0</v>
      </c>
      <c r="FZ45" s="265">
        <f t="shared" si="172"/>
        <v>0</v>
      </c>
      <c r="GA45" s="265">
        <f t="shared" si="172"/>
        <v>0</v>
      </c>
      <c r="GB45" s="265">
        <f t="shared" si="172"/>
        <v>0</v>
      </c>
      <c r="GC45" s="265">
        <f t="shared" si="172"/>
        <v>0</v>
      </c>
      <c r="GD45" s="265">
        <f t="shared" si="172"/>
        <v>0</v>
      </c>
      <c r="GE45" s="265">
        <f t="shared" si="172"/>
        <v>0</v>
      </c>
      <c r="GF45" s="292">
        <f t="shared" si="172"/>
        <v>0</v>
      </c>
      <c r="GG45" s="345">
        <f t="shared" si="141"/>
        <v>0</v>
      </c>
      <c r="GH45" s="346">
        <f t="shared" si="179"/>
        <v>0</v>
      </c>
      <c r="GI45" s="346">
        <f t="shared" si="179"/>
        <v>0</v>
      </c>
      <c r="GJ45" s="346">
        <f t="shared" si="179"/>
        <v>0</v>
      </c>
      <c r="GK45" s="346">
        <f t="shared" si="179"/>
        <v>0</v>
      </c>
      <c r="GL45" s="346">
        <f t="shared" si="179"/>
        <v>0</v>
      </c>
      <c r="GM45" s="346">
        <f t="shared" si="179"/>
        <v>0</v>
      </c>
      <c r="GN45" s="346">
        <f t="shared" si="179"/>
        <v>0</v>
      </c>
      <c r="GO45" s="346">
        <f t="shared" si="179"/>
        <v>0</v>
      </c>
      <c r="GP45" s="346">
        <f t="shared" si="179"/>
        <v>0</v>
      </c>
      <c r="GQ45" s="346">
        <f t="shared" si="179"/>
        <v>0</v>
      </c>
      <c r="GR45" s="346">
        <f t="shared" si="179"/>
        <v>0</v>
      </c>
      <c r="GS45" s="346">
        <f t="shared" si="179"/>
        <v>0</v>
      </c>
      <c r="GT45" s="346">
        <f t="shared" si="179"/>
        <v>0</v>
      </c>
      <c r="GU45" s="346">
        <f t="shared" si="179"/>
        <v>0</v>
      </c>
      <c r="GV45" s="346">
        <f t="shared" si="179"/>
        <v>0</v>
      </c>
      <c r="GW45" s="346">
        <f t="shared" si="179"/>
        <v>0</v>
      </c>
      <c r="GX45" s="346">
        <f t="shared" si="179"/>
        <v>0</v>
      </c>
      <c r="GY45" s="346">
        <f t="shared" si="179"/>
        <v>0</v>
      </c>
      <c r="GZ45" s="346">
        <f t="shared" si="179"/>
        <v>0</v>
      </c>
      <c r="HA45" s="347">
        <f t="shared" si="179"/>
        <v>0</v>
      </c>
      <c r="HB45" s="336">
        <f t="shared" si="142"/>
        <v>0</v>
      </c>
      <c r="HC45" s="337">
        <f t="shared" si="143"/>
        <v>0</v>
      </c>
      <c r="HD45" s="337">
        <f t="shared" si="144"/>
        <v>0</v>
      </c>
      <c r="HE45" s="337">
        <f t="shared" si="145"/>
        <v>0</v>
      </c>
      <c r="HF45" s="337">
        <f t="shared" si="146"/>
        <v>0</v>
      </c>
      <c r="HG45" s="337">
        <f t="shared" si="147"/>
        <v>0</v>
      </c>
      <c r="HH45" s="337">
        <f t="shared" si="148"/>
        <v>0</v>
      </c>
      <c r="HI45" s="337">
        <f t="shared" si="149"/>
        <v>0</v>
      </c>
      <c r="HJ45" s="337">
        <f t="shared" si="150"/>
        <v>0</v>
      </c>
      <c r="HK45" s="337">
        <f t="shared" si="151"/>
        <v>0</v>
      </c>
      <c r="HL45" s="337">
        <f t="shared" si="152"/>
        <v>0</v>
      </c>
      <c r="HM45" s="337">
        <f t="shared" si="153"/>
        <v>0</v>
      </c>
      <c r="HN45" s="337">
        <f t="shared" si="154"/>
        <v>0</v>
      </c>
      <c r="HO45" s="337">
        <f t="shared" si="155"/>
        <v>0</v>
      </c>
      <c r="HP45" s="337">
        <f t="shared" si="156"/>
        <v>0</v>
      </c>
      <c r="HQ45" s="337">
        <f t="shared" si="157"/>
        <v>0</v>
      </c>
      <c r="HR45" s="337">
        <f t="shared" si="158"/>
        <v>0</v>
      </c>
      <c r="HS45" s="337">
        <f t="shared" si="159"/>
        <v>0</v>
      </c>
      <c r="HT45" s="337">
        <f t="shared" si="160"/>
        <v>0</v>
      </c>
      <c r="HU45" s="337">
        <f t="shared" si="161"/>
        <v>0</v>
      </c>
      <c r="HV45" s="338">
        <f t="shared" si="162"/>
        <v>0</v>
      </c>
      <c r="HW45" s="297" t="str">
        <f t="shared" si="47"/>
        <v/>
      </c>
      <c r="HX45" s="264" t="str">
        <f t="shared" si="48"/>
        <v/>
      </c>
      <c r="HY45" s="264" t="str">
        <f t="shared" si="49"/>
        <v/>
      </c>
      <c r="HZ45" s="264" t="str">
        <f t="shared" si="50"/>
        <v/>
      </c>
      <c r="IA45" s="264" t="str">
        <f t="shared" si="51"/>
        <v/>
      </c>
      <c r="IB45" s="264" t="str">
        <f t="shared" si="52"/>
        <v/>
      </c>
      <c r="IC45" s="264" t="str">
        <f t="shared" si="53"/>
        <v/>
      </c>
      <c r="ID45" s="264" t="str">
        <f t="shared" si="54"/>
        <v/>
      </c>
      <c r="IE45" s="264" t="str">
        <f t="shared" si="55"/>
        <v/>
      </c>
      <c r="IF45" s="264" t="str">
        <f t="shared" si="56"/>
        <v/>
      </c>
      <c r="IG45" s="264" t="str">
        <f t="shared" si="57"/>
        <v/>
      </c>
      <c r="IH45" s="264" t="str">
        <f t="shared" si="58"/>
        <v/>
      </c>
      <c r="II45" s="264" t="str">
        <f t="shared" si="59"/>
        <v/>
      </c>
      <c r="IJ45" s="264" t="str">
        <f t="shared" si="60"/>
        <v/>
      </c>
      <c r="IK45" s="264" t="str">
        <f t="shared" si="61"/>
        <v/>
      </c>
      <c r="IL45" s="264" t="str">
        <f t="shared" si="62"/>
        <v/>
      </c>
      <c r="IM45" s="264" t="str">
        <f t="shared" si="63"/>
        <v/>
      </c>
      <c r="IN45" s="264" t="str">
        <f t="shared" si="64"/>
        <v/>
      </c>
      <c r="IO45" s="264" t="str">
        <f t="shared" si="65"/>
        <v/>
      </c>
      <c r="IP45" s="264" t="str">
        <f t="shared" si="66"/>
        <v/>
      </c>
      <c r="IQ45" s="284" t="str">
        <f t="shared" si="67"/>
        <v/>
      </c>
      <c r="IR45" s="265">
        <f t="shared" si="105"/>
        <v>0</v>
      </c>
      <c r="IS45" s="266">
        <f t="shared" si="68"/>
        <v>48</v>
      </c>
      <c r="IT45" s="266">
        <f t="shared" si="106"/>
        <v>0</v>
      </c>
      <c r="IU45" s="266">
        <f t="shared" si="69"/>
        <v>0</v>
      </c>
      <c r="IV45" s="302">
        <f t="shared" si="173"/>
        <v>0</v>
      </c>
      <c r="IW45" s="266">
        <f t="shared" si="173"/>
        <v>0</v>
      </c>
      <c r="IX45" s="266">
        <f t="shared" si="173"/>
        <v>0</v>
      </c>
      <c r="IY45" s="266">
        <f t="shared" si="173"/>
        <v>0</v>
      </c>
      <c r="IZ45" s="266">
        <f t="shared" si="173"/>
        <v>0</v>
      </c>
      <c r="JA45" s="266">
        <f t="shared" si="173"/>
        <v>0</v>
      </c>
      <c r="JB45" s="266">
        <f t="shared" si="173"/>
        <v>0</v>
      </c>
      <c r="JC45" s="266">
        <f t="shared" si="173"/>
        <v>0</v>
      </c>
      <c r="JD45" s="266">
        <f t="shared" si="173"/>
        <v>0</v>
      </c>
      <c r="JE45" s="266">
        <f t="shared" si="173"/>
        <v>0</v>
      </c>
      <c r="JF45" s="266">
        <f t="shared" si="174"/>
        <v>0</v>
      </c>
      <c r="JG45" s="266">
        <f t="shared" si="174"/>
        <v>0</v>
      </c>
      <c r="JH45" s="266">
        <f t="shared" si="174"/>
        <v>0</v>
      </c>
      <c r="JI45" s="266">
        <f t="shared" si="174"/>
        <v>0</v>
      </c>
      <c r="JJ45" s="266">
        <f t="shared" si="174"/>
        <v>0</v>
      </c>
      <c r="JK45" s="266">
        <f t="shared" si="174"/>
        <v>0</v>
      </c>
      <c r="JL45" s="266">
        <f t="shared" si="174"/>
        <v>0</v>
      </c>
      <c r="JM45" s="266">
        <f t="shared" si="174"/>
        <v>0</v>
      </c>
      <c r="JN45" s="266">
        <f t="shared" si="174"/>
        <v>0</v>
      </c>
      <c r="JO45" s="266">
        <f t="shared" si="174"/>
        <v>0</v>
      </c>
      <c r="JP45" s="303">
        <f t="shared" si="174"/>
        <v>0</v>
      </c>
      <c r="JQ45" s="291">
        <f t="shared" si="175"/>
        <v>0</v>
      </c>
      <c r="JR45" s="265">
        <f t="shared" si="175"/>
        <v>0</v>
      </c>
      <c r="JS45" s="265">
        <f t="shared" si="175"/>
        <v>0</v>
      </c>
      <c r="JT45" s="265">
        <f t="shared" si="175"/>
        <v>0</v>
      </c>
      <c r="JU45" s="265">
        <f t="shared" si="175"/>
        <v>0</v>
      </c>
      <c r="JV45" s="265">
        <f t="shared" si="175"/>
        <v>0</v>
      </c>
      <c r="JW45" s="265">
        <f t="shared" si="175"/>
        <v>0</v>
      </c>
      <c r="JX45" s="265">
        <f t="shared" si="175"/>
        <v>0</v>
      </c>
      <c r="JY45" s="265">
        <f t="shared" si="175"/>
        <v>0</v>
      </c>
      <c r="JZ45" s="265">
        <f t="shared" si="175"/>
        <v>0</v>
      </c>
      <c r="KA45" s="265">
        <f t="shared" si="176"/>
        <v>0</v>
      </c>
      <c r="KB45" s="265">
        <f t="shared" si="176"/>
        <v>0</v>
      </c>
      <c r="KC45" s="265">
        <f t="shared" si="176"/>
        <v>0</v>
      </c>
      <c r="KD45" s="265">
        <f t="shared" si="176"/>
        <v>0</v>
      </c>
      <c r="KE45" s="265">
        <f t="shared" si="176"/>
        <v>0</v>
      </c>
      <c r="KF45" s="265">
        <f t="shared" si="176"/>
        <v>0</v>
      </c>
      <c r="KG45" s="265">
        <f t="shared" si="176"/>
        <v>0</v>
      </c>
      <c r="KH45" s="265">
        <f t="shared" si="176"/>
        <v>0</v>
      </c>
      <c r="KI45" s="265">
        <f t="shared" si="176"/>
        <v>0</v>
      </c>
      <c r="KJ45" s="265">
        <f t="shared" si="176"/>
        <v>0</v>
      </c>
      <c r="KK45" s="292">
        <f t="shared" si="176"/>
        <v>0</v>
      </c>
      <c r="KL45" s="279">
        <f t="shared" si="107"/>
        <v>48</v>
      </c>
      <c r="KN45" s="262" t="str">
        <f t="shared" si="178"/>
        <v>Wed</v>
      </c>
      <c r="KO45" s="405" t="str">
        <f>IF(OR(F45=Dropdown_list!$AA$20,F45=Dropdown_list!$AA$21,ISBLANK(F45)), "", LEFT(F45,FIND(":",F45)-1)/RIGHT(F45,LEN(F45)-(FIND(":",F45))))</f>
        <v/>
      </c>
      <c r="KP45" s="406" t="str">
        <f>IF(OR(G45=Dropdown_list!$AA$20,G45=Dropdown_list!$AA$21,ISBLANK(G45)), "", LEFT(G45,FIND(":",G45)-1)/RIGHT(G45,LEN(G45)-(FIND(":",G45))))</f>
        <v/>
      </c>
      <c r="KQ45" s="406" t="str">
        <f>IF(OR(H45=Dropdown_list!$AA$20,H45=Dropdown_list!$AA$21,ISBLANK(H45)), "", LEFT(H45,FIND(":",H45)-1)/RIGHT(H45,LEN(H45)-(FIND(":",H45))))</f>
        <v/>
      </c>
      <c r="KR45" s="406" t="str">
        <f>IF(OR(I45=Dropdown_list!$AA$20,I45=Dropdown_list!$AA$21,ISBLANK(I45)), "", LEFT(I45,FIND(":",I45)-1)/RIGHT(I45,LEN(I45)-(FIND(":",I45))))</f>
        <v/>
      </c>
      <c r="KS45" s="406" t="str">
        <f>IF(OR(J45=Dropdown_list!$AA$20,J45=Dropdown_list!$AA$21,ISBLANK(J45)), "", LEFT(J45,FIND(":",J45)-1)/RIGHT(J45,LEN(J45)-(FIND(":",J45))))</f>
        <v/>
      </c>
      <c r="KT45" s="406" t="str">
        <f>IF(OR(K45=Dropdown_list!$AA$20,K45=Dropdown_list!$AA$21,ISBLANK(K45)), "", LEFT(K45,FIND(":",K45)-1)/RIGHT(K45,LEN(K45)-(FIND(":",K45))))</f>
        <v/>
      </c>
      <c r="KU45" s="406" t="str">
        <f>IF(OR(L45=Dropdown_list!$AA$20,L45=Dropdown_list!$AA$21,ISBLANK(L45)), "", LEFT(L45,FIND(":",L45)-1)/RIGHT(L45,LEN(L45)-(FIND(":",L45))))</f>
        <v/>
      </c>
      <c r="KV45" s="406" t="str">
        <f>IF(OR(M45=Dropdown_list!$AA$20,M45=Dropdown_list!$AA$21,ISBLANK(M45)), "", LEFT(M45,FIND(":",M45)-1)/RIGHT(M45,LEN(M45)-(FIND(":",M45))))</f>
        <v/>
      </c>
      <c r="KW45" s="406" t="str">
        <f>IF(OR(N45=Dropdown_list!$AA$20,N45=Dropdown_list!$AA$21,ISBLANK(N45)), "", LEFT(N45,FIND(":",N45)-1)/RIGHT(N45,LEN(N45)-(FIND(":",N45))))</f>
        <v/>
      </c>
      <c r="KX45" s="406" t="str">
        <f>IF(OR(O45=Dropdown_list!$AA$20,O45=Dropdown_list!$AA$21,ISBLANK(O45)), "", LEFT(O45,FIND(":",O45)-1)/RIGHT(O45,LEN(O45)-(FIND(":",O45))))</f>
        <v/>
      </c>
      <c r="KY45" s="406" t="str">
        <f>IF(OR(P45=Dropdown_list!$AA$20,P45=Dropdown_list!$AA$21,ISBLANK(P45)), "", LEFT(P45,FIND(":",P45)-1)/RIGHT(P45,LEN(P45)-(FIND(":",P45))))</f>
        <v/>
      </c>
      <c r="KZ45" s="406" t="str">
        <f>IF(OR(Q45=Dropdown_list!$AA$20,Q45=Dropdown_list!$AA$21,ISBLANK(Q45)), "", LEFT(Q45,FIND(":",Q45)-1)/RIGHT(Q45,LEN(Q45)-(FIND(":",Q45))))</f>
        <v/>
      </c>
      <c r="LA45" s="406" t="str">
        <f>IF(OR(R45=Dropdown_list!$AA$20,R45=Dropdown_list!$AA$21,ISBLANK(R45)), "", LEFT(R45,FIND(":",R45)-1)/RIGHT(R45,LEN(R45)-(FIND(":",R45))))</f>
        <v/>
      </c>
      <c r="LB45" s="406" t="str">
        <f>IF(OR(S45=Dropdown_list!$AA$20,S45=Dropdown_list!$AA$21,ISBLANK(S45)), "", LEFT(S45,FIND(":",S45)-1)/RIGHT(S45,LEN(S45)-(FIND(":",S45))))</f>
        <v/>
      </c>
      <c r="LC45" s="406" t="str">
        <f>IF(OR(T45=Dropdown_list!$AA$20,T45=Dropdown_list!$AA$21,ISBLANK(T45)), "", LEFT(T45,FIND(":",T45)-1)/RIGHT(T45,LEN(T45)-(FIND(":",T45))))</f>
        <v/>
      </c>
      <c r="LD45" s="406" t="str">
        <f>IF(OR(U45=Dropdown_list!$AA$20,U45=Dropdown_list!$AA$21,ISBLANK(U45)), "", LEFT(U45,FIND(":",U45)-1)/RIGHT(U45,LEN(U45)-(FIND(":",U45))))</f>
        <v/>
      </c>
      <c r="LE45" s="406" t="str">
        <f>IF(OR(V45=Dropdown_list!$AA$20,V45=Dropdown_list!$AA$21,ISBLANK(V45)), "", LEFT(V45,FIND(":",V45)-1)/RIGHT(V45,LEN(V45)-(FIND(":",V45))))</f>
        <v/>
      </c>
      <c r="LF45" s="406" t="str">
        <f>IF(OR(W45=Dropdown_list!$AA$20,W45=Dropdown_list!$AA$21,ISBLANK(W45)), "", LEFT(W45,FIND(":",W45)-1)/RIGHT(W45,LEN(W45)-(FIND(":",W45))))</f>
        <v/>
      </c>
      <c r="LG45" s="406" t="str">
        <f>IF(OR(X45=Dropdown_list!$AA$20,X45=Dropdown_list!$AA$21,ISBLANK(X45)), "", LEFT(X45,FIND(":",X45)-1)/RIGHT(X45,LEN(X45)-(FIND(":",X45))))</f>
        <v/>
      </c>
      <c r="LH45" s="406" t="str">
        <f>IF(OR(Y45=Dropdown_list!$AA$20,Y45=Dropdown_list!$AA$21,ISBLANK(Y45)), "", LEFT(Y45,FIND(":",Y45)-1)/RIGHT(Y45,LEN(Y45)-(FIND(":",Y45))))</f>
        <v/>
      </c>
      <c r="LI45" s="406" t="str">
        <f>IF(OR(Z45=Dropdown_list!$AA$20,Z45=Dropdown_list!$AA$21,ISBLANK(Z45)), "", LEFT(Z45,FIND(":",Z45)-1)/RIGHT(Z45,LEN(Z45)-(FIND(":",Z45))))</f>
        <v/>
      </c>
      <c r="LJ45" s="406" t="str">
        <f>IF(OR(AA45=Dropdown_list!$AA$20,AA45=Dropdown_list!$AA$21,ISBLANK(AA45)), "", LEFT(AA45,FIND(":",AA45)-1)/RIGHT(AA45,LEN(AA45)-(FIND(":",AA45))))</f>
        <v/>
      </c>
      <c r="LK45" s="406" t="str">
        <f>IF(OR(AB45=Dropdown_list!$AA$20,AB45=Dropdown_list!$AA$21,ISBLANK(AB45)), "", LEFT(AB45,FIND(":",AB45)-1)/RIGHT(AB45,LEN(AB45)-(FIND(":",AB45))))</f>
        <v/>
      </c>
      <c r="LL45" s="406" t="str">
        <f>IF(OR(AC45=Dropdown_list!$AA$20,AC45=Dropdown_list!$AA$21,ISBLANK(AC45)), "", LEFT(AC45,FIND(":",AC45)-1)/RIGHT(AC45,LEN(AC45)-(FIND(":",AC45))))</f>
        <v/>
      </c>
      <c r="LM45" s="406" t="str">
        <f>IF(OR(AD45=Dropdown_list!$AA$20,AD45=Dropdown_list!$AA$21,ISBLANK(AD45)), "", LEFT(AD45,FIND(":",AD45)-1)/RIGHT(AD45,LEN(AD45)-(FIND(":",AD45))))</f>
        <v/>
      </c>
      <c r="LN45" s="406" t="str">
        <f>IF(OR(AE45=Dropdown_list!$AA$20,AE45=Dropdown_list!$AA$21,ISBLANK(AE45)), "", LEFT(AE45,FIND(":",AE45)-1)/RIGHT(AE45,LEN(AE45)-(FIND(":",AE45))))</f>
        <v/>
      </c>
      <c r="LO45" s="406" t="str">
        <f>IF(OR(AF45=Dropdown_list!$AA$20,AF45=Dropdown_list!$AA$21,ISBLANK(AF45)), "", LEFT(AF45,FIND(":",AF45)-1)/RIGHT(AF45,LEN(AF45)-(FIND(":",AF45))))</f>
        <v/>
      </c>
      <c r="LP45" s="406" t="str">
        <f>IF(OR(AG45=Dropdown_list!$AA$20,AG45=Dropdown_list!$AA$21,ISBLANK(AG45)), "", LEFT(AG45,FIND(":",AG45)-1)/RIGHT(AG45,LEN(AG45)-(FIND(":",AG45))))</f>
        <v/>
      </c>
      <c r="LQ45" s="406" t="str">
        <f>IF(OR(AH45=Dropdown_list!$AA$20,AH45=Dropdown_list!$AA$21,ISBLANK(AH45)), "", LEFT(AH45,FIND(":",AH45)-1)/RIGHT(AH45,LEN(AH45)-(FIND(":",AH45))))</f>
        <v/>
      </c>
      <c r="LR45" s="406" t="str">
        <f>IF(OR(AI45=Dropdown_list!$AA$20,AI45=Dropdown_list!$AA$21,ISBLANK(AI45)), "", LEFT(AI45,FIND(":",AI45)-1)/RIGHT(AI45,LEN(AI45)-(FIND(":",AI45))))</f>
        <v/>
      </c>
      <c r="LS45" s="406" t="str">
        <f>IF(OR(AJ45=Dropdown_list!$AA$20,AJ45=Dropdown_list!$AA$21,ISBLANK(AJ45)), "", LEFT(AJ45,FIND(":",AJ45)-1)/RIGHT(AJ45,LEN(AJ45)-(FIND(":",AJ45))))</f>
        <v/>
      </c>
      <c r="LT45" s="406" t="str">
        <f>IF(OR(AK45=Dropdown_list!$AA$20,AK45=Dropdown_list!$AA$21,ISBLANK(AK45)), "", LEFT(AK45,FIND(":",AK45)-1)/RIGHT(AK45,LEN(AK45)-(FIND(":",AK45))))</f>
        <v/>
      </c>
      <c r="LU45" s="406" t="str">
        <f>IF(OR(AL45=Dropdown_list!$AA$20,AL45=Dropdown_list!$AA$21,ISBLANK(AL45)), "", LEFT(AL45,FIND(":",AL45)-1)/RIGHT(AL45,LEN(AL45)-(FIND(":",AL45))))</f>
        <v/>
      </c>
      <c r="LV45" s="406" t="str">
        <f>IF(OR(AM45=Dropdown_list!$AA$20,AM45=Dropdown_list!$AA$21,ISBLANK(AM45)), "", LEFT(AM45,FIND(":",AM45)-1)/RIGHT(AM45,LEN(AM45)-(FIND(":",AM45))))</f>
        <v/>
      </c>
      <c r="LW45" s="406" t="str">
        <f>IF(OR(AN45=Dropdown_list!$AA$20,AN45=Dropdown_list!$AA$21,ISBLANK(AN45)), "", LEFT(AN45,FIND(":",AN45)-1)/RIGHT(AN45,LEN(AN45)-(FIND(":",AN45))))</f>
        <v/>
      </c>
      <c r="LX45" s="406" t="str">
        <f>IF(OR(AO45=Dropdown_list!$AA$20,AO45=Dropdown_list!$AA$21,ISBLANK(AO45)), "", LEFT(AO45,FIND(":",AO45)-1)/RIGHT(AO45,LEN(AO45)-(FIND(":",AO45))))</f>
        <v/>
      </c>
      <c r="LY45" s="406" t="str">
        <f>IF(OR(AP45=Dropdown_list!$AA$20,AP45=Dropdown_list!$AA$21,ISBLANK(AP45)), "", LEFT(AP45,FIND(":",AP45)-1)/RIGHT(AP45,LEN(AP45)-(FIND(":",AP45))))</f>
        <v/>
      </c>
      <c r="LZ45" s="406" t="str">
        <f>IF(OR(AQ45=Dropdown_list!$AA$20,AQ45=Dropdown_list!$AA$21,ISBLANK(AQ45)), "", LEFT(AQ45,FIND(":",AQ45)-1)/RIGHT(AQ45,LEN(AQ45)-(FIND(":",AQ45))))</f>
        <v/>
      </c>
      <c r="MA45" s="406" t="str">
        <f>IF(OR(AR45=Dropdown_list!$AA$20,AR45=Dropdown_list!$AA$21,ISBLANK(AR45)), "", LEFT(AR45,FIND(":",AR45)-1)/RIGHT(AR45,LEN(AR45)-(FIND(":",AR45))))</f>
        <v/>
      </c>
      <c r="MB45" s="406" t="str">
        <f>IF(OR(AS45=Dropdown_list!$AA$20,AS45=Dropdown_list!$AA$21,ISBLANK(AS45)), "", LEFT(AS45,FIND(":",AS45)-1)/RIGHT(AS45,LEN(AS45)-(FIND(":",AS45))))</f>
        <v/>
      </c>
      <c r="MC45" s="406" t="str">
        <f>IF(OR(AT45=Dropdown_list!$AA$20,AT45=Dropdown_list!$AA$21,ISBLANK(AT45)), "", LEFT(AT45,FIND(":",AT45)-1)/RIGHT(AT45,LEN(AT45)-(FIND(":",AT45))))</f>
        <v/>
      </c>
      <c r="MD45" s="406" t="str">
        <f>IF(OR(AU45=Dropdown_list!$AA$20,AU45=Dropdown_list!$AA$21,ISBLANK(AU45)), "", LEFT(AU45,FIND(":",AU45)-1)/RIGHT(AU45,LEN(AU45)-(FIND(":",AU45))))</f>
        <v/>
      </c>
      <c r="ME45" s="406" t="str">
        <f>IF(OR(AV45=Dropdown_list!$AA$20,AV45=Dropdown_list!$AA$21,ISBLANK(AV45)), "", LEFT(AV45,FIND(":",AV45)-1)/RIGHT(AV45,LEN(AV45)-(FIND(":",AV45))))</f>
        <v/>
      </c>
      <c r="MF45" s="406" t="str">
        <f>IF(OR(AW45=Dropdown_list!$AA$20,AW45=Dropdown_list!$AA$21,ISBLANK(AW45)), "", LEFT(AW45,FIND(":",AW45)-1)/RIGHT(AW45,LEN(AW45)-(FIND(":",AW45))))</f>
        <v/>
      </c>
      <c r="MG45" s="406" t="str">
        <f>IF(OR(AX45=Dropdown_list!$AA$20,AX45=Dropdown_list!$AA$21,ISBLANK(AX45)), "", LEFT(AX45,FIND(":",AX45)-1)/RIGHT(AX45,LEN(AX45)-(FIND(":",AX45))))</f>
        <v/>
      </c>
      <c r="MH45" s="406" t="str">
        <f>IF(OR(AY45=Dropdown_list!$AA$20,AY45=Dropdown_list!$AA$21,ISBLANK(AY45)), "", LEFT(AY45,FIND(":",AY45)-1)/RIGHT(AY45,LEN(AY45)-(FIND(":",AY45))))</f>
        <v/>
      </c>
      <c r="MI45" s="406" t="str">
        <f>IF(OR(AZ45=Dropdown_list!$AA$20,AZ45=Dropdown_list!$AA$21,ISBLANK(AZ45)), "", LEFT(AZ45,FIND(":",AZ45)-1)/RIGHT(AZ45,LEN(AZ45)-(FIND(":",AZ45))))</f>
        <v/>
      </c>
      <c r="MJ45" s="407" t="str">
        <f>IF(OR(BA45=Dropdown_list!$AA$20,BA45=Dropdown_list!$AA$21,ISBLANK(BA45)), "", LEFT(BA45,FIND(":",BA45)-1)/RIGHT(BA45,LEN(BA45)-(FIND(":",BA45))))</f>
        <v/>
      </c>
      <c r="ML45" s="414" t="str">
        <f t="shared" si="136"/>
        <v/>
      </c>
      <c r="MM45" s="265" t="str">
        <f t="shared" si="136"/>
        <v/>
      </c>
      <c r="MN45" s="265" t="str">
        <f t="shared" si="136"/>
        <v/>
      </c>
      <c r="MO45" s="265" t="str">
        <f t="shared" si="136"/>
        <v/>
      </c>
      <c r="MP45" s="265" t="str">
        <f t="shared" si="136"/>
        <v/>
      </c>
      <c r="MQ45" s="265" t="str">
        <f t="shared" si="136"/>
        <v/>
      </c>
      <c r="MR45" s="265" t="str">
        <f t="shared" si="136"/>
        <v/>
      </c>
      <c r="MS45" s="265" t="str">
        <f t="shared" si="136"/>
        <v/>
      </c>
      <c r="MT45" s="265" t="str">
        <f t="shared" si="136"/>
        <v/>
      </c>
      <c r="MU45" s="265" t="str">
        <f t="shared" si="136"/>
        <v/>
      </c>
      <c r="MV45" s="265" t="str">
        <f t="shared" si="136"/>
        <v/>
      </c>
      <c r="MW45" s="265" t="str">
        <f t="shared" si="136"/>
        <v/>
      </c>
      <c r="MX45" s="265" t="str">
        <f t="shared" si="136"/>
        <v/>
      </c>
      <c r="MY45" s="265" t="str">
        <f t="shared" si="136"/>
        <v/>
      </c>
      <c r="MZ45" s="265" t="str">
        <f t="shared" si="136"/>
        <v/>
      </c>
      <c r="NA45" s="265" t="str">
        <f t="shared" si="136"/>
        <v/>
      </c>
      <c r="NB45" s="265" t="str">
        <f t="shared" si="137"/>
        <v/>
      </c>
      <c r="NC45" s="265" t="str">
        <f t="shared" si="137"/>
        <v/>
      </c>
      <c r="ND45" s="265" t="str">
        <f t="shared" si="137"/>
        <v/>
      </c>
      <c r="NE45" s="265" t="str">
        <f t="shared" si="137"/>
        <v/>
      </c>
      <c r="NF45" s="265" t="str">
        <f t="shared" si="137"/>
        <v/>
      </c>
      <c r="NG45" s="265" t="str">
        <f t="shared" si="137"/>
        <v/>
      </c>
      <c r="NH45" s="265" t="str">
        <f t="shared" si="137"/>
        <v/>
      </c>
      <c r="NI45" s="265" t="str">
        <f t="shared" si="137"/>
        <v/>
      </c>
      <c r="NJ45" s="265" t="str">
        <f t="shared" si="137"/>
        <v/>
      </c>
      <c r="NK45" s="265" t="str">
        <f t="shared" si="137"/>
        <v/>
      </c>
      <c r="NL45" s="265" t="str">
        <f t="shared" si="137"/>
        <v/>
      </c>
      <c r="NM45" s="265" t="str">
        <f t="shared" si="137"/>
        <v/>
      </c>
      <c r="NN45" s="265" t="str">
        <f t="shared" si="137"/>
        <v/>
      </c>
      <c r="NO45" s="265" t="str">
        <f t="shared" si="137"/>
        <v/>
      </c>
      <c r="NP45" s="265" t="str">
        <f t="shared" si="137"/>
        <v/>
      </c>
      <c r="NQ45" s="265" t="str">
        <f t="shared" si="137"/>
        <v/>
      </c>
      <c r="NR45" s="265" t="str">
        <f t="shared" si="110"/>
        <v/>
      </c>
      <c r="NS45" s="265" t="str">
        <f t="shared" si="110"/>
        <v/>
      </c>
      <c r="NT45" s="265" t="str">
        <f t="shared" si="110"/>
        <v/>
      </c>
      <c r="NU45" s="265" t="str">
        <f t="shared" si="110"/>
        <v/>
      </c>
      <c r="NV45" s="265" t="str">
        <f t="shared" si="110"/>
        <v/>
      </c>
      <c r="NW45" s="265" t="str">
        <f t="shared" si="164"/>
        <v/>
      </c>
      <c r="NX45" s="265" t="str">
        <f t="shared" si="164"/>
        <v/>
      </c>
      <c r="NY45" s="265" t="str">
        <f t="shared" si="164"/>
        <v/>
      </c>
      <c r="NZ45" s="265" t="str">
        <f t="shared" si="164"/>
        <v/>
      </c>
      <c r="OA45" s="265" t="str">
        <f t="shared" si="164"/>
        <v/>
      </c>
      <c r="OB45" s="265" t="str">
        <f t="shared" si="164"/>
        <v/>
      </c>
      <c r="OC45" s="265" t="str">
        <f t="shared" si="164"/>
        <v/>
      </c>
      <c r="OD45" s="265" t="str">
        <f t="shared" si="164"/>
        <v/>
      </c>
      <c r="OE45" s="265" t="str">
        <f t="shared" si="164"/>
        <v/>
      </c>
      <c r="OF45" s="265" t="str">
        <f t="shared" si="164"/>
        <v/>
      </c>
      <c r="OG45" s="415" t="str">
        <f t="shared" si="164"/>
        <v/>
      </c>
    </row>
    <row r="46" spans="2:397" ht="15" customHeight="1">
      <c r="B46" s="66"/>
      <c r="D46" s="786"/>
      <c r="E46" s="223">
        <f t="shared" si="177"/>
        <v>0</v>
      </c>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4"/>
      <c r="BC46" s="668"/>
      <c r="BD46" s="61"/>
      <c r="BE46" s="61"/>
      <c r="BF46" s="88"/>
      <c r="BG46" s="232"/>
      <c r="BH46" s="61"/>
      <c r="BI46" s="61"/>
      <c r="BJ46" s="4"/>
      <c r="BL46" s="84" t="str">
        <f t="shared" si="8"/>
        <v/>
      </c>
      <c r="BM46" s="260">
        <f t="shared" si="9"/>
        <v>0</v>
      </c>
      <c r="BN46" s="525">
        <f t="shared" si="114"/>
        <v>0</v>
      </c>
      <c r="BO46" s="526" t="str">
        <f t="shared" si="139"/>
        <v/>
      </c>
      <c r="BP46" s="525">
        <f t="shared" si="115"/>
        <v>0</v>
      </c>
      <c r="BQ46" s="527">
        <f t="shared" si="12"/>
        <v>0</v>
      </c>
      <c r="BR46" s="527">
        <f t="shared" si="13"/>
        <v>0</v>
      </c>
      <c r="BS46" s="528">
        <f t="shared" si="140"/>
        <v>0</v>
      </c>
      <c r="BT46" s="263" t="str">
        <f t="shared" si="14"/>
        <v/>
      </c>
      <c r="BU46" s="263" t="str">
        <f>IF(BQ46=1, IF(ISBLANK(#REF!),message_complete,""),"")</f>
        <v/>
      </c>
      <c r="BV46" s="263" t="str">
        <f t="shared" si="15"/>
        <v/>
      </c>
      <c r="BW46" s="263" t="str">
        <f t="shared" si="16"/>
        <v/>
      </c>
      <c r="BX46" s="261"/>
      <c r="BY46" s="328" t="str">
        <f t="shared" si="116"/>
        <v/>
      </c>
      <c r="BZ46" s="269" t="str">
        <f t="shared" si="18"/>
        <v/>
      </c>
      <c r="CA46" s="269" t="str">
        <f t="shared" si="19"/>
        <v/>
      </c>
      <c r="CB46" s="269" t="str">
        <f t="shared" si="20"/>
        <v/>
      </c>
      <c r="CC46" s="269" t="str">
        <f t="shared" si="21"/>
        <v/>
      </c>
      <c r="CD46" s="269" t="str">
        <f t="shared" si="117"/>
        <v/>
      </c>
      <c r="CE46" s="269" t="str">
        <f t="shared" si="23"/>
        <v/>
      </c>
      <c r="CF46" s="269" t="str">
        <f t="shared" si="118"/>
        <v/>
      </c>
      <c r="CG46" s="269" t="str">
        <f t="shared" si="119"/>
        <v/>
      </c>
      <c r="CH46" s="269" t="str">
        <f t="shared" si="120"/>
        <v/>
      </c>
      <c r="CI46" s="269" t="str">
        <f t="shared" si="121"/>
        <v/>
      </c>
      <c r="CJ46" s="329" t="str">
        <f t="shared" si="122"/>
        <v/>
      </c>
      <c r="CL46" s="423" t="str">
        <f t="shared" si="77"/>
        <v/>
      </c>
      <c r="CM46" s="419" t="str">
        <f t="shared" si="78"/>
        <v/>
      </c>
      <c r="CN46" s="419" t="str">
        <f t="shared" si="79"/>
        <v/>
      </c>
      <c r="CO46" s="419" t="str">
        <f t="shared" si="80"/>
        <v/>
      </c>
      <c r="CP46" s="419" t="str">
        <f t="shared" si="81"/>
        <v/>
      </c>
      <c r="CQ46" s="424" t="str">
        <f t="shared" si="82"/>
        <v/>
      </c>
      <c r="CR46" s="121" t="str">
        <f t="shared" si="29"/>
        <v/>
      </c>
      <c r="CS46" s="283" t="str">
        <f t="shared" si="30"/>
        <v/>
      </c>
      <c r="CT46" s="264" t="str">
        <f t="shared" si="31"/>
        <v/>
      </c>
      <c r="CU46" s="264" t="str">
        <f t="shared" si="32"/>
        <v/>
      </c>
      <c r="CV46" s="264" t="str">
        <f t="shared" si="33"/>
        <v/>
      </c>
      <c r="CW46" s="264" t="str">
        <f t="shared" si="34"/>
        <v/>
      </c>
      <c r="CX46" s="284" t="str">
        <f t="shared" si="35"/>
        <v/>
      </c>
      <c r="CY46" s="263">
        <f t="shared" si="83"/>
        <v>0</v>
      </c>
      <c r="CZ46" s="263"/>
      <c r="DA46" s="291">
        <f t="shared" si="165"/>
        <v>0</v>
      </c>
      <c r="DB46" s="265">
        <f t="shared" si="165"/>
        <v>0</v>
      </c>
      <c r="DC46" s="265">
        <f t="shared" si="165"/>
        <v>0</v>
      </c>
      <c r="DD46" s="265">
        <f t="shared" si="165"/>
        <v>0</v>
      </c>
      <c r="DE46" s="265">
        <f t="shared" si="165"/>
        <v>0</v>
      </c>
      <c r="DF46" s="265">
        <f t="shared" si="165"/>
        <v>0</v>
      </c>
      <c r="DG46" s="265">
        <f t="shared" si="165"/>
        <v>0</v>
      </c>
      <c r="DH46" s="265">
        <f t="shared" si="165"/>
        <v>0</v>
      </c>
      <c r="DI46" s="265">
        <f t="shared" si="165"/>
        <v>0</v>
      </c>
      <c r="DJ46" s="265">
        <f t="shared" si="165"/>
        <v>0</v>
      </c>
      <c r="DK46" s="265">
        <f t="shared" si="166"/>
        <v>0</v>
      </c>
      <c r="DL46" s="265">
        <f t="shared" si="166"/>
        <v>0</v>
      </c>
      <c r="DM46" s="265">
        <f t="shared" si="166"/>
        <v>0</v>
      </c>
      <c r="DN46" s="265">
        <f t="shared" si="166"/>
        <v>0</v>
      </c>
      <c r="DO46" s="265">
        <f t="shared" si="166"/>
        <v>0</v>
      </c>
      <c r="DP46" s="265">
        <f t="shared" si="166"/>
        <v>0</v>
      </c>
      <c r="DQ46" s="265">
        <f t="shared" si="166"/>
        <v>0</v>
      </c>
      <c r="DR46" s="265">
        <f t="shared" si="166"/>
        <v>0</v>
      </c>
      <c r="DS46" s="265">
        <f t="shared" si="166"/>
        <v>0</v>
      </c>
      <c r="DT46" s="265">
        <f t="shared" si="166"/>
        <v>0</v>
      </c>
      <c r="DU46" s="292">
        <f t="shared" si="166"/>
        <v>0</v>
      </c>
      <c r="DV46" s="291">
        <f t="shared" si="167"/>
        <v>0</v>
      </c>
      <c r="DW46" s="265">
        <f t="shared" si="167"/>
        <v>0</v>
      </c>
      <c r="DX46" s="265">
        <f t="shared" si="167"/>
        <v>0</v>
      </c>
      <c r="DY46" s="265">
        <f t="shared" si="167"/>
        <v>0</v>
      </c>
      <c r="DZ46" s="265">
        <f t="shared" si="167"/>
        <v>0</v>
      </c>
      <c r="EA46" s="265">
        <f t="shared" si="167"/>
        <v>0</v>
      </c>
      <c r="EB46" s="265">
        <f t="shared" si="167"/>
        <v>0</v>
      </c>
      <c r="EC46" s="265">
        <f t="shared" si="167"/>
        <v>0</v>
      </c>
      <c r="ED46" s="265">
        <f t="shared" si="167"/>
        <v>0</v>
      </c>
      <c r="EE46" s="265">
        <f t="shared" si="167"/>
        <v>0</v>
      </c>
      <c r="EF46" s="265">
        <f t="shared" si="168"/>
        <v>0</v>
      </c>
      <c r="EG46" s="265">
        <f t="shared" si="168"/>
        <v>0</v>
      </c>
      <c r="EH46" s="265">
        <f t="shared" si="168"/>
        <v>0</v>
      </c>
      <c r="EI46" s="265">
        <f t="shared" si="168"/>
        <v>0</v>
      </c>
      <c r="EJ46" s="265">
        <f t="shared" si="168"/>
        <v>0</v>
      </c>
      <c r="EK46" s="265">
        <f t="shared" si="168"/>
        <v>0</v>
      </c>
      <c r="EL46" s="265">
        <f t="shared" si="168"/>
        <v>0</v>
      </c>
      <c r="EM46" s="265">
        <f t="shared" si="168"/>
        <v>0</v>
      </c>
      <c r="EN46" s="265">
        <f t="shared" si="168"/>
        <v>0</v>
      </c>
      <c r="EO46" s="265">
        <f t="shared" si="168"/>
        <v>0</v>
      </c>
      <c r="EP46" s="292">
        <f t="shared" si="168"/>
        <v>0</v>
      </c>
      <c r="EQ46" s="414">
        <f t="shared" si="169"/>
        <v>0</v>
      </c>
      <c r="ER46" s="265">
        <f t="shared" si="169"/>
        <v>0</v>
      </c>
      <c r="ES46" s="265">
        <f t="shared" si="169"/>
        <v>0</v>
      </c>
      <c r="ET46" s="265">
        <f t="shared" si="169"/>
        <v>0</v>
      </c>
      <c r="EU46" s="265">
        <f t="shared" si="169"/>
        <v>0</v>
      </c>
      <c r="EV46" s="265">
        <f t="shared" si="169"/>
        <v>0</v>
      </c>
      <c r="EW46" s="265">
        <f t="shared" si="169"/>
        <v>0</v>
      </c>
      <c r="EX46" s="265">
        <f t="shared" si="169"/>
        <v>0</v>
      </c>
      <c r="EY46" s="265">
        <f t="shared" si="169"/>
        <v>0</v>
      </c>
      <c r="EZ46" s="265">
        <f t="shared" si="169"/>
        <v>0</v>
      </c>
      <c r="FA46" s="265">
        <f t="shared" si="170"/>
        <v>0</v>
      </c>
      <c r="FB46" s="265">
        <f t="shared" si="170"/>
        <v>0</v>
      </c>
      <c r="FC46" s="265">
        <f t="shared" si="170"/>
        <v>0</v>
      </c>
      <c r="FD46" s="265">
        <f t="shared" si="170"/>
        <v>0</v>
      </c>
      <c r="FE46" s="265">
        <f t="shared" si="170"/>
        <v>0</v>
      </c>
      <c r="FF46" s="265">
        <f t="shared" si="170"/>
        <v>0</v>
      </c>
      <c r="FG46" s="265">
        <f t="shared" si="170"/>
        <v>0</v>
      </c>
      <c r="FH46" s="265">
        <f t="shared" si="170"/>
        <v>0</v>
      </c>
      <c r="FI46" s="265">
        <f t="shared" si="170"/>
        <v>0</v>
      </c>
      <c r="FJ46" s="265">
        <f t="shared" si="170"/>
        <v>0</v>
      </c>
      <c r="FK46" s="415">
        <f t="shared" si="170"/>
        <v>0</v>
      </c>
      <c r="FL46" s="291">
        <f t="shared" si="171"/>
        <v>0</v>
      </c>
      <c r="FM46" s="265">
        <f t="shared" si="171"/>
        <v>0</v>
      </c>
      <c r="FN46" s="265">
        <f t="shared" si="171"/>
        <v>0</v>
      </c>
      <c r="FO46" s="265">
        <f t="shared" si="171"/>
        <v>0</v>
      </c>
      <c r="FP46" s="265">
        <f t="shared" si="171"/>
        <v>0</v>
      </c>
      <c r="FQ46" s="265">
        <f t="shared" si="171"/>
        <v>0</v>
      </c>
      <c r="FR46" s="265">
        <f t="shared" si="171"/>
        <v>0</v>
      </c>
      <c r="FS46" s="265">
        <f t="shared" si="171"/>
        <v>0</v>
      </c>
      <c r="FT46" s="265">
        <f t="shared" si="171"/>
        <v>0</v>
      </c>
      <c r="FU46" s="265">
        <f t="shared" si="171"/>
        <v>0</v>
      </c>
      <c r="FV46" s="265">
        <f t="shared" si="172"/>
        <v>0</v>
      </c>
      <c r="FW46" s="265">
        <f t="shared" si="172"/>
        <v>0</v>
      </c>
      <c r="FX46" s="265">
        <f t="shared" si="172"/>
        <v>0</v>
      </c>
      <c r="FY46" s="265">
        <f t="shared" si="172"/>
        <v>0</v>
      </c>
      <c r="FZ46" s="265">
        <f t="shared" si="172"/>
        <v>0</v>
      </c>
      <c r="GA46" s="265">
        <f t="shared" si="172"/>
        <v>0</v>
      </c>
      <c r="GB46" s="265">
        <f t="shared" si="172"/>
        <v>0</v>
      </c>
      <c r="GC46" s="265">
        <f t="shared" si="172"/>
        <v>0</v>
      </c>
      <c r="GD46" s="265">
        <f t="shared" si="172"/>
        <v>0</v>
      </c>
      <c r="GE46" s="265">
        <f t="shared" si="172"/>
        <v>0</v>
      </c>
      <c r="GF46" s="292">
        <f t="shared" si="172"/>
        <v>0</v>
      </c>
      <c r="GG46" s="345">
        <f t="shared" si="141"/>
        <v>0</v>
      </c>
      <c r="GH46" s="346">
        <f t="shared" si="179"/>
        <v>0</v>
      </c>
      <c r="GI46" s="346">
        <f t="shared" si="179"/>
        <v>0</v>
      </c>
      <c r="GJ46" s="346">
        <f t="shared" si="179"/>
        <v>0</v>
      </c>
      <c r="GK46" s="346">
        <f t="shared" si="179"/>
        <v>0</v>
      </c>
      <c r="GL46" s="346">
        <f t="shared" si="179"/>
        <v>0</v>
      </c>
      <c r="GM46" s="346">
        <f t="shared" si="179"/>
        <v>0</v>
      </c>
      <c r="GN46" s="346">
        <f t="shared" si="179"/>
        <v>0</v>
      </c>
      <c r="GO46" s="346">
        <f t="shared" si="179"/>
        <v>0</v>
      </c>
      <c r="GP46" s="346">
        <f t="shared" si="179"/>
        <v>0</v>
      </c>
      <c r="GQ46" s="346">
        <f t="shared" si="179"/>
        <v>0</v>
      </c>
      <c r="GR46" s="346">
        <f t="shared" si="179"/>
        <v>0</v>
      </c>
      <c r="GS46" s="346">
        <f t="shared" si="179"/>
        <v>0</v>
      </c>
      <c r="GT46" s="346">
        <f t="shared" si="179"/>
        <v>0</v>
      </c>
      <c r="GU46" s="346">
        <f t="shared" si="179"/>
        <v>0</v>
      </c>
      <c r="GV46" s="346">
        <f t="shared" si="179"/>
        <v>0</v>
      </c>
      <c r="GW46" s="346">
        <f t="shared" si="179"/>
        <v>0</v>
      </c>
      <c r="GX46" s="346">
        <f t="shared" si="179"/>
        <v>0</v>
      </c>
      <c r="GY46" s="346">
        <f t="shared" si="179"/>
        <v>0</v>
      </c>
      <c r="GZ46" s="346">
        <f t="shared" si="179"/>
        <v>0</v>
      </c>
      <c r="HA46" s="347">
        <f t="shared" si="179"/>
        <v>0</v>
      </c>
      <c r="HB46" s="336">
        <f t="shared" si="142"/>
        <v>0</v>
      </c>
      <c r="HC46" s="337">
        <f t="shared" si="143"/>
        <v>0</v>
      </c>
      <c r="HD46" s="337">
        <f t="shared" si="144"/>
        <v>0</v>
      </c>
      <c r="HE46" s="337">
        <f t="shared" si="145"/>
        <v>0</v>
      </c>
      <c r="HF46" s="337">
        <f t="shared" si="146"/>
        <v>0</v>
      </c>
      <c r="HG46" s="337">
        <f t="shared" si="147"/>
        <v>0</v>
      </c>
      <c r="HH46" s="337">
        <f t="shared" si="148"/>
        <v>0</v>
      </c>
      <c r="HI46" s="337">
        <f t="shared" si="149"/>
        <v>0</v>
      </c>
      <c r="HJ46" s="337">
        <f t="shared" si="150"/>
        <v>0</v>
      </c>
      <c r="HK46" s="337">
        <f t="shared" si="151"/>
        <v>0</v>
      </c>
      <c r="HL46" s="337">
        <f t="shared" si="152"/>
        <v>0</v>
      </c>
      <c r="HM46" s="337">
        <f t="shared" si="153"/>
        <v>0</v>
      </c>
      <c r="HN46" s="337">
        <f t="shared" si="154"/>
        <v>0</v>
      </c>
      <c r="HO46" s="337">
        <f t="shared" si="155"/>
        <v>0</v>
      </c>
      <c r="HP46" s="337">
        <f t="shared" si="156"/>
        <v>0</v>
      </c>
      <c r="HQ46" s="337">
        <f t="shared" si="157"/>
        <v>0</v>
      </c>
      <c r="HR46" s="337">
        <f t="shared" si="158"/>
        <v>0</v>
      </c>
      <c r="HS46" s="337">
        <f t="shared" si="159"/>
        <v>0</v>
      </c>
      <c r="HT46" s="337">
        <f t="shared" si="160"/>
        <v>0</v>
      </c>
      <c r="HU46" s="337">
        <f t="shared" si="161"/>
        <v>0</v>
      </c>
      <c r="HV46" s="338">
        <f t="shared" si="162"/>
        <v>0</v>
      </c>
      <c r="HW46" s="297" t="str">
        <f t="shared" si="47"/>
        <v/>
      </c>
      <c r="HX46" s="264" t="str">
        <f t="shared" si="48"/>
        <v/>
      </c>
      <c r="HY46" s="264" t="str">
        <f t="shared" si="49"/>
        <v/>
      </c>
      <c r="HZ46" s="264" t="str">
        <f t="shared" si="50"/>
        <v/>
      </c>
      <c r="IA46" s="264" t="str">
        <f t="shared" si="51"/>
        <v/>
      </c>
      <c r="IB46" s="264" t="str">
        <f t="shared" si="52"/>
        <v/>
      </c>
      <c r="IC46" s="264" t="str">
        <f t="shared" si="53"/>
        <v/>
      </c>
      <c r="ID46" s="264" t="str">
        <f t="shared" si="54"/>
        <v/>
      </c>
      <c r="IE46" s="264" t="str">
        <f t="shared" si="55"/>
        <v/>
      </c>
      <c r="IF46" s="264" t="str">
        <f t="shared" si="56"/>
        <v/>
      </c>
      <c r="IG46" s="264" t="str">
        <f t="shared" si="57"/>
        <v/>
      </c>
      <c r="IH46" s="264" t="str">
        <f t="shared" si="58"/>
        <v/>
      </c>
      <c r="II46" s="264" t="str">
        <f t="shared" si="59"/>
        <v/>
      </c>
      <c r="IJ46" s="264" t="str">
        <f t="shared" si="60"/>
        <v/>
      </c>
      <c r="IK46" s="264" t="str">
        <f t="shared" si="61"/>
        <v/>
      </c>
      <c r="IL46" s="264" t="str">
        <f t="shared" si="62"/>
        <v/>
      </c>
      <c r="IM46" s="264" t="str">
        <f t="shared" si="63"/>
        <v/>
      </c>
      <c r="IN46" s="264" t="str">
        <f t="shared" si="64"/>
        <v/>
      </c>
      <c r="IO46" s="264" t="str">
        <f t="shared" si="65"/>
        <v/>
      </c>
      <c r="IP46" s="264" t="str">
        <f t="shared" si="66"/>
        <v/>
      </c>
      <c r="IQ46" s="284" t="str">
        <f t="shared" si="67"/>
        <v/>
      </c>
      <c r="IR46" s="265">
        <f t="shared" si="105"/>
        <v>0</v>
      </c>
      <c r="IS46" s="266">
        <f t="shared" si="68"/>
        <v>48</v>
      </c>
      <c r="IT46" s="266">
        <f t="shared" si="106"/>
        <v>0</v>
      </c>
      <c r="IU46" s="266">
        <f t="shared" si="69"/>
        <v>0</v>
      </c>
      <c r="IV46" s="302">
        <f t="shared" si="173"/>
        <v>0</v>
      </c>
      <c r="IW46" s="266">
        <f t="shared" si="173"/>
        <v>0</v>
      </c>
      <c r="IX46" s="266">
        <f t="shared" si="173"/>
        <v>0</v>
      </c>
      <c r="IY46" s="266">
        <f t="shared" si="173"/>
        <v>0</v>
      </c>
      <c r="IZ46" s="266">
        <f t="shared" si="173"/>
        <v>0</v>
      </c>
      <c r="JA46" s="266">
        <f t="shared" si="173"/>
        <v>0</v>
      </c>
      <c r="JB46" s="266">
        <f t="shared" si="173"/>
        <v>0</v>
      </c>
      <c r="JC46" s="266">
        <f t="shared" si="173"/>
        <v>0</v>
      </c>
      <c r="JD46" s="266">
        <f t="shared" si="173"/>
        <v>0</v>
      </c>
      <c r="JE46" s="266">
        <f t="shared" si="173"/>
        <v>0</v>
      </c>
      <c r="JF46" s="266">
        <f t="shared" si="174"/>
        <v>0</v>
      </c>
      <c r="JG46" s="266">
        <f t="shared" si="174"/>
        <v>0</v>
      </c>
      <c r="JH46" s="266">
        <f t="shared" si="174"/>
        <v>0</v>
      </c>
      <c r="JI46" s="266">
        <f t="shared" si="174"/>
        <v>0</v>
      </c>
      <c r="JJ46" s="266">
        <f t="shared" si="174"/>
        <v>0</v>
      </c>
      <c r="JK46" s="266">
        <f t="shared" si="174"/>
        <v>0</v>
      </c>
      <c r="JL46" s="266">
        <f t="shared" si="174"/>
        <v>0</v>
      </c>
      <c r="JM46" s="266">
        <f t="shared" si="174"/>
        <v>0</v>
      </c>
      <c r="JN46" s="266">
        <f t="shared" si="174"/>
        <v>0</v>
      </c>
      <c r="JO46" s="266">
        <f t="shared" si="174"/>
        <v>0</v>
      </c>
      <c r="JP46" s="303">
        <f t="shared" si="174"/>
        <v>0</v>
      </c>
      <c r="JQ46" s="291">
        <f t="shared" si="175"/>
        <v>0</v>
      </c>
      <c r="JR46" s="265">
        <f t="shared" si="175"/>
        <v>0</v>
      </c>
      <c r="JS46" s="265">
        <f t="shared" si="175"/>
        <v>0</v>
      </c>
      <c r="JT46" s="265">
        <f t="shared" si="175"/>
        <v>0</v>
      </c>
      <c r="JU46" s="265">
        <f t="shared" si="175"/>
        <v>0</v>
      </c>
      <c r="JV46" s="265">
        <f t="shared" si="175"/>
        <v>0</v>
      </c>
      <c r="JW46" s="265">
        <f t="shared" si="175"/>
        <v>0</v>
      </c>
      <c r="JX46" s="265">
        <f t="shared" si="175"/>
        <v>0</v>
      </c>
      <c r="JY46" s="265">
        <f t="shared" si="175"/>
        <v>0</v>
      </c>
      <c r="JZ46" s="265">
        <f t="shared" si="175"/>
        <v>0</v>
      </c>
      <c r="KA46" s="265">
        <f t="shared" si="176"/>
        <v>0</v>
      </c>
      <c r="KB46" s="265">
        <f t="shared" si="176"/>
        <v>0</v>
      </c>
      <c r="KC46" s="265">
        <f t="shared" si="176"/>
        <v>0</v>
      </c>
      <c r="KD46" s="265">
        <f t="shared" si="176"/>
        <v>0</v>
      </c>
      <c r="KE46" s="265">
        <f t="shared" si="176"/>
        <v>0</v>
      </c>
      <c r="KF46" s="265">
        <f t="shared" si="176"/>
        <v>0</v>
      </c>
      <c r="KG46" s="265">
        <f t="shared" si="176"/>
        <v>0</v>
      </c>
      <c r="KH46" s="265">
        <f t="shared" si="176"/>
        <v>0</v>
      </c>
      <c r="KI46" s="265">
        <f t="shared" si="176"/>
        <v>0</v>
      </c>
      <c r="KJ46" s="265">
        <f t="shared" si="176"/>
        <v>0</v>
      </c>
      <c r="KK46" s="292">
        <f t="shared" si="176"/>
        <v>0</v>
      </c>
      <c r="KL46" s="279">
        <f t="shared" si="107"/>
        <v>48</v>
      </c>
      <c r="KN46" s="262" t="str">
        <f t="shared" si="178"/>
        <v>Wed</v>
      </c>
      <c r="KO46" s="405" t="str">
        <f>IF(OR(F46=Dropdown_list!$AA$20,F46=Dropdown_list!$AA$21,ISBLANK(F46)), "", LEFT(F46,FIND(":",F46)-1)/RIGHT(F46,LEN(F46)-(FIND(":",F46))))</f>
        <v/>
      </c>
      <c r="KP46" s="406" t="str">
        <f>IF(OR(G46=Dropdown_list!$AA$20,G46=Dropdown_list!$AA$21,ISBLANK(G46)), "", LEFT(G46,FIND(":",G46)-1)/RIGHT(G46,LEN(G46)-(FIND(":",G46))))</f>
        <v/>
      </c>
      <c r="KQ46" s="406" t="str">
        <f>IF(OR(H46=Dropdown_list!$AA$20,H46=Dropdown_list!$AA$21,ISBLANK(H46)), "", LEFT(H46,FIND(":",H46)-1)/RIGHT(H46,LEN(H46)-(FIND(":",H46))))</f>
        <v/>
      </c>
      <c r="KR46" s="406" t="str">
        <f>IF(OR(I46=Dropdown_list!$AA$20,I46=Dropdown_list!$AA$21,ISBLANK(I46)), "", LEFT(I46,FIND(":",I46)-1)/RIGHT(I46,LEN(I46)-(FIND(":",I46))))</f>
        <v/>
      </c>
      <c r="KS46" s="406" t="str">
        <f>IF(OR(J46=Dropdown_list!$AA$20,J46=Dropdown_list!$AA$21,ISBLANK(J46)), "", LEFT(J46,FIND(":",J46)-1)/RIGHT(J46,LEN(J46)-(FIND(":",J46))))</f>
        <v/>
      </c>
      <c r="KT46" s="406" t="str">
        <f>IF(OR(K46=Dropdown_list!$AA$20,K46=Dropdown_list!$AA$21,ISBLANK(K46)), "", LEFT(K46,FIND(":",K46)-1)/RIGHT(K46,LEN(K46)-(FIND(":",K46))))</f>
        <v/>
      </c>
      <c r="KU46" s="406" t="str">
        <f>IF(OR(L46=Dropdown_list!$AA$20,L46=Dropdown_list!$AA$21,ISBLANK(L46)), "", LEFT(L46,FIND(":",L46)-1)/RIGHT(L46,LEN(L46)-(FIND(":",L46))))</f>
        <v/>
      </c>
      <c r="KV46" s="406" t="str">
        <f>IF(OR(M46=Dropdown_list!$AA$20,M46=Dropdown_list!$AA$21,ISBLANK(M46)), "", LEFT(M46,FIND(":",M46)-1)/RIGHT(M46,LEN(M46)-(FIND(":",M46))))</f>
        <v/>
      </c>
      <c r="KW46" s="406" t="str">
        <f>IF(OR(N46=Dropdown_list!$AA$20,N46=Dropdown_list!$AA$21,ISBLANK(N46)), "", LEFT(N46,FIND(":",N46)-1)/RIGHT(N46,LEN(N46)-(FIND(":",N46))))</f>
        <v/>
      </c>
      <c r="KX46" s="406" t="str">
        <f>IF(OR(O46=Dropdown_list!$AA$20,O46=Dropdown_list!$AA$21,ISBLANK(O46)), "", LEFT(O46,FIND(":",O46)-1)/RIGHT(O46,LEN(O46)-(FIND(":",O46))))</f>
        <v/>
      </c>
      <c r="KY46" s="406" t="str">
        <f>IF(OR(P46=Dropdown_list!$AA$20,P46=Dropdown_list!$AA$21,ISBLANK(P46)), "", LEFT(P46,FIND(":",P46)-1)/RIGHT(P46,LEN(P46)-(FIND(":",P46))))</f>
        <v/>
      </c>
      <c r="KZ46" s="406" t="str">
        <f>IF(OR(Q46=Dropdown_list!$AA$20,Q46=Dropdown_list!$AA$21,ISBLANK(Q46)), "", LEFT(Q46,FIND(":",Q46)-1)/RIGHT(Q46,LEN(Q46)-(FIND(":",Q46))))</f>
        <v/>
      </c>
      <c r="LA46" s="406" t="str">
        <f>IF(OR(R46=Dropdown_list!$AA$20,R46=Dropdown_list!$AA$21,ISBLANK(R46)), "", LEFT(R46,FIND(":",R46)-1)/RIGHT(R46,LEN(R46)-(FIND(":",R46))))</f>
        <v/>
      </c>
      <c r="LB46" s="406" t="str">
        <f>IF(OR(S46=Dropdown_list!$AA$20,S46=Dropdown_list!$AA$21,ISBLANK(S46)), "", LEFT(S46,FIND(":",S46)-1)/RIGHT(S46,LEN(S46)-(FIND(":",S46))))</f>
        <v/>
      </c>
      <c r="LC46" s="406" t="str">
        <f>IF(OR(T46=Dropdown_list!$AA$20,T46=Dropdown_list!$AA$21,ISBLANK(T46)), "", LEFT(T46,FIND(":",T46)-1)/RIGHT(T46,LEN(T46)-(FIND(":",T46))))</f>
        <v/>
      </c>
      <c r="LD46" s="406" t="str">
        <f>IF(OR(U46=Dropdown_list!$AA$20,U46=Dropdown_list!$AA$21,ISBLANK(U46)), "", LEFT(U46,FIND(":",U46)-1)/RIGHT(U46,LEN(U46)-(FIND(":",U46))))</f>
        <v/>
      </c>
      <c r="LE46" s="406" t="str">
        <f>IF(OR(V46=Dropdown_list!$AA$20,V46=Dropdown_list!$AA$21,ISBLANK(V46)), "", LEFT(V46,FIND(":",V46)-1)/RIGHT(V46,LEN(V46)-(FIND(":",V46))))</f>
        <v/>
      </c>
      <c r="LF46" s="406" t="str">
        <f>IF(OR(W46=Dropdown_list!$AA$20,W46=Dropdown_list!$AA$21,ISBLANK(W46)), "", LEFT(W46,FIND(":",W46)-1)/RIGHT(W46,LEN(W46)-(FIND(":",W46))))</f>
        <v/>
      </c>
      <c r="LG46" s="406" t="str">
        <f>IF(OR(X46=Dropdown_list!$AA$20,X46=Dropdown_list!$AA$21,ISBLANK(X46)), "", LEFT(X46,FIND(":",X46)-1)/RIGHT(X46,LEN(X46)-(FIND(":",X46))))</f>
        <v/>
      </c>
      <c r="LH46" s="406" t="str">
        <f>IF(OR(Y46=Dropdown_list!$AA$20,Y46=Dropdown_list!$AA$21,ISBLANK(Y46)), "", LEFT(Y46,FIND(":",Y46)-1)/RIGHT(Y46,LEN(Y46)-(FIND(":",Y46))))</f>
        <v/>
      </c>
      <c r="LI46" s="406" t="str">
        <f>IF(OR(Z46=Dropdown_list!$AA$20,Z46=Dropdown_list!$AA$21,ISBLANK(Z46)), "", LEFT(Z46,FIND(":",Z46)-1)/RIGHT(Z46,LEN(Z46)-(FIND(":",Z46))))</f>
        <v/>
      </c>
      <c r="LJ46" s="406" t="str">
        <f>IF(OR(AA46=Dropdown_list!$AA$20,AA46=Dropdown_list!$AA$21,ISBLANK(AA46)), "", LEFT(AA46,FIND(":",AA46)-1)/RIGHT(AA46,LEN(AA46)-(FIND(":",AA46))))</f>
        <v/>
      </c>
      <c r="LK46" s="406" t="str">
        <f>IF(OR(AB46=Dropdown_list!$AA$20,AB46=Dropdown_list!$AA$21,ISBLANK(AB46)), "", LEFT(AB46,FIND(":",AB46)-1)/RIGHT(AB46,LEN(AB46)-(FIND(":",AB46))))</f>
        <v/>
      </c>
      <c r="LL46" s="406" t="str">
        <f>IF(OR(AC46=Dropdown_list!$AA$20,AC46=Dropdown_list!$AA$21,ISBLANK(AC46)), "", LEFT(AC46,FIND(":",AC46)-1)/RIGHT(AC46,LEN(AC46)-(FIND(":",AC46))))</f>
        <v/>
      </c>
      <c r="LM46" s="406" t="str">
        <f>IF(OR(AD46=Dropdown_list!$AA$20,AD46=Dropdown_list!$AA$21,ISBLANK(AD46)), "", LEFT(AD46,FIND(":",AD46)-1)/RIGHT(AD46,LEN(AD46)-(FIND(":",AD46))))</f>
        <v/>
      </c>
      <c r="LN46" s="406" t="str">
        <f>IF(OR(AE46=Dropdown_list!$AA$20,AE46=Dropdown_list!$AA$21,ISBLANK(AE46)), "", LEFT(AE46,FIND(":",AE46)-1)/RIGHT(AE46,LEN(AE46)-(FIND(":",AE46))))</f>
        <v/>
      </c>
      <c r="LO46" s="406" t="str">
        <f>IF(OR(AF46=Dropdown_list!$AA$20,AF46=Dropdown_list!$AA$21,ISBLANK(AF46)), "", LEFT(AF46,FIND(":",AF46)-1)/RIGHT(AF46,LEN(AF46)-(FIND(":",AF46))))</f>
        <v/>
      </c>
      <c r="LP46" s="406" t="str">
        <f>IF(OR(AG46=Dropdown_list!$AA$20,AG46=Dropdown_list!$AA$21,ISBLANK(AG46)), "", LEFT(AG46,FIND(":",AG46)-1)/RIGHT(AG46,LEN(AG46)-(FIND(":",AG46))))</f>
        <v/>
      </c>
      <c r="LQ46" s="406" t="str">
        <f>IF(OR(AH46=Dropdown_list!$AA$20,AH46=Dropdown_list!$AA$21,ISBLANK(AH46)), "", LEFT(AH46,FIND(":",AH46)-1)/RIGHT(AH46,LEN(AH46)-(FIND(":",AH46))))</f>
        <v/>
      </c>
      <c r="LR46" s="406" t="str">
        <f>IF(OR(AI46=Dropdown_list!$AA$20,AI46=Dropdown_list!$AA$21,ISBLANK(AI46)), "", LEFT(AI46,FIND(":",AI46)-1)/RIGHT(AI46,LEN(AI46)-(FIND(":",AI46))))</f>
        <v/>
      </c>
      <c r="LS46" s="406" t="str">
        <f>IF(OR(AJ46=Dropdown_list!$AA$20,AJ46=Dropdown_list!$AA$21,ISBLANK(AJ46)), "", LEFT(AJ46,FIND(":",AJ46)-1)/RIGHT(AJ46,LEN(AJ46)-(FIND(":",AJ46))))</f>
        <v/>
      </c>
      <c r="LT46" s="406" t="str">
        <f>IF(OR(AK46=Dropdown_list!$AA$20,AK46=Dropdown_list!$AA$21,ISBLANK(AK46)), "", LEFT(AK46,FIND(":",AK46)-1)/RIGHT(AK46,LEN(AK46)-(FIND(":",AK46))))</f>
        <v/>
      </c>
      <c r="LU46" s="406" t="str">
        <f>IF(OR(AL46=Dropdown_list!$AA$20,AL46=Dropdown_list!$AA$21,ISBLANK(AL46)), "", LEFT(AL46,FIND(":",AL46)-1)/RIGHT(AL46,LEN(AL46)-(FIND(":",AL46))))</f>
        <v/>
      </c>
      <c r="LV46" s="406" t="str">
        <f>IF(OR(AM46=Dropdown_list!$AA$20,AM46=Dropdown_list!$AA$21,ISBLANK(AM46)), "", LEFT(AM46,FIND(":",AM46)-1)/RIGHT(AM46,LEN(AM46)-(FIND(":",AM46))))</f>
        <v/>
      </c>
      <c r="LW46" s="406" t="str">
        <f>IF(OR(AN46=Dropdown_list!$AA$20,AN46=Dropdown_list!$AA$21,ISBLANK(AN46)), "", LEFT(AN46,FIND(":",AN46)-1)/RIGHT(AN46,LEN(AN46)-(FIND(":",AN46))))</f>
        <v/>
      </c>
      <c r="LX46" s="406" t="str">
        <f>IF(OR(AO46=Dropdown_list!$AA$20,AO46=Dropdown_list!$AA$21,ISBLANK(AO46)), "", LEFT(AO46,FIND(":",AO46)-1)/RIGHT(AO46,LEN(AO46)-(FIND(":",AO46))))</f>
        <v/>
      </c>
      <c r="LY46" s="406" t="str">
        <f>IF(OR(AP46=Dropdown_list!$AA$20,AP46=Dropdown_list!$AA$21,ISBLANK(AP46)), "", LEFT(AP46,FIND(":",AP46)-1)/RIGHT(AP46,LEN(AP46)-(FIND(":",AP46))))</f>
        <v/>
      </c>
      <c r="LZ46" s="406" t="str">
        <f>IF(OR(AQ46=Dropdown_list!$AA$20,AQ46=Dropdown_list!$AA$21,ISBLANK(AQ46)), "", LEFT(AQ46,FIND(":",AQ46)-1)/RIGHT(AQ46,LEN(AQ46)-(FIND(":",AQ46))))</f>
        <v/>
      </c>
      <c r="MA46" s="406" t="str">
        <f>IF(OR(AR46=Dropdown_list!$AA$20,AR46=Dropdown_list!$AA$21,ISBLANK(AR46)), "", LEFT(AR46,FIND(":",AR46)-1)/RIGHT(AR46,LEN(AR46)-(FIND(":",AR46))))</f>
        <v/>
      </c>
      <c r="MB46" s="406" t="str">
        <f>IF(OR(AS46=Dropdown_list!$AA$20,AS46=Dropdown_list!$AA$21,ISBLANK(AS46)), "", LEFT(AS46,FIND(":",AS46)-1)/RIGHT(AS46,LEN(AS46)-(FIND(":",AS46))))</f>
        <v/>
      </c>
      <c r="MC46" s="406" t="str">
        <f>IF(OR(AT46=Dropdown_list!$AA$20,AT46=Dropdown_list!$AA$21,ISBLANK(AT46)), "", LEFT(AT46,FIND(":",AT46)-1)/RIGHT(AT46,LEN(AT46)-(FIND(":",AT46))))</f>
        <v/>
      </c>
      <c r="MD46" s="406" t="str">
        <f>IF(OR(AU46=Dropdown_list!$AA$20,AU46=Dropdown_list!$AA$21,ISBLANK(AU46)), "", LEFT(AU46,FIND(":",AU46)-1)/RIGHT(AU46,LEN(AU46)-(FIND(":",AU46))))</f>
        <v/>
      </c>
      <c r="ME46" s="406" t="str">
        <f>IF(OR(AV46=Dropdown_list!$AA$20,AV46=Dropdown_list!$AA$21,ISBLANK(AV46)), "", LEFT(AV46,FIND(":",AV46)-1)/RIGHT(AV46,LEN(AV46)-(FIND(":",AV46))))</f>
        <v/>
      </c>
      <c r="MF46" s="406" t="str">
        <f>IF(OR(AW46=Dropdown_list!$AA$20,AW46=Dropdown_list!$AA$21,ISBLANK(AW46)), "", LEFT(AW46,FIND(":",AW46)-1)/RIGHT(AW46,LEN(AW46)-(FIND(":",AW46))))</f>
        <v/>
      </c>
      <c r="MG46" s="406" t="str">
        <f>IF(OR(AX46=Dropdown_list!$AA$20,AX46=Dropdown_list!$AA$21,ISBLANK(AX46)), "", LEFT(AX46,FIND(":",AX46)-1)/RIGHT(AX46,LEN(AX46)-(FIND(":",AX46))))</f>
        <v/>
      </c>
      <c r="MH46" s="406" t="str">
        <f>IF(OR(AY46=Dropdown_list!$AA$20,AY46=Dropdown_list!$AA$21,ISBLANK(AY46)), "", LEFT(AY46,FIND(":",AY46)-1)/RIGHT(AY46,LEN(AY46)-(FIND(":",AY46))))</f>
        <v/>
      </c>
      <c r="MI46" s="406" t="str">
        <f>IF(OR(AZ46=Dropdown_list!$AA$20,AZ46=Dropdown_list!$AA$21,ISBLANK(AZ46)), "", LEFT(AZ46,FIND(":",AZ46)-1)/RIGHT(AZ46,LEN(AZ46)-(FIND(":",AZ46))))</f>
        <v/>
      </c>
      <c r="MJ46" s="407" t="str">
        <f>IF(OR(BA46=Dropdown_list!$AA$20,BA46=Dropdown_list!$AA$21,ISBLANK(BA46)), "", LEFT(BA46,FIND(":",BA46)-1)/RIGHT(BA46,LEN(BA46)-(FIND(":",BA46))))</f>
        <v/>
      </c>
      <c r="ML46" s="414" t="str">
        <f t="shared" si="136"/>
        <v/>
      </c>
      <c r="MM46" s="265" t="str">
        <f t="shared" si="136"/>
        <v/>
      </c>
      <c r="MN46" s="265" t="str">
        <f t="shared" si="136"/>
        <v/>
      </c>
      <c r="MO46" s="265" t="str">
        <f t="shared" si="136"/>
        <v/>
      </c>
      <c r="MP46" s="265" t="str">
        <f t="shared" si="136"/>
        <v/>
      </c>
      <c r="MQ46" s="265" t="str">
        <f t="shared" si="136"/>
        <v/>
      </c>
      <c r="MR46" s="265" t="str">
        <f t="shared" si="136"/>
        <v/>
      </c>
      <c r="MS46" s="265" t="str">
        <f t="shared" si="136"/>
        <v/>
      </c>
      <c r="MT46" s="265" t="str">
        <f t="shared" si="136"/>
        <v/>
      </c>
      <c r="MU46" s="265" t="str">
        <f t="shared" si="136"/>
        <v/>
      </c>
      <c r="MV46" s="265" t="str">
        <f t="shared" si="136"/>
        <v/>
      </c>
      <c r="MW46" s="265" t="str">
        <f t="shared" si="136"/>
        <v/>
      </c>
      <c r="MX46" s="265" t="str">
        <f t="shared" si="136"/>
        <v/>
      </c>
      <c r="MY46" s="265" t="str">
        <f t="shared" si="136"/>
        <v/>
      </c>
      <c r="MZ46" s="265" t="str">
        <f t="shared" si="136"/>
        <v/>
      </c>
      <c r="NA46" s="265" t="str">
        <f t="shared" ref="NA46:NF46" si="180">IFERROR(INDEX($CL$18:$CQ$18, ,MATCH(NA$18,$CL46:$CQ46,1)),"")</f>
        <v/>
      </c>
      <c r="NB46" s="265" t="str">
        <f t="shared" si="180"/>
        <v/>
      </c>
      <c r="NC46" s="265" t="str">
        <f t="shared" si="180"/>
        <v/>
      </c>
      <c r="ND46" s="265" t="str">
        <f t="shared" si="180"/>
        <v/>
      </c>
      <c r="NE46" s="265" t="str">
        <f t="shared" si="180"/>
        <v/>
      </c>
      <c r="NF46" s="265" t="str">
        <f t="shared" si="180"/>
        <v/>
      </c>
      <c r="NG46" s="265" t="str">
        <f t="shared" si="110"/>
        <v/>
      </c>
      <c r="NH46" s="265" t="str">
        <f t="shared" si="110"/>
        <v/>
      </c>
      <c r="NI46" s="265" t="str">
        <f t="shared" si="110"/>
        <v/>
      </c>
      <c r="NJ46" s="265" t="str">
        <f t="shared" si="110"/>
        <v/>
      </c>
      <c r="NK46" s="265" t="str">
        <f t="shared" si="110"/>
        <v/>
      </c>
      <c r="NL46" s="265" t="str">
        <f t="shared" si="110"/>
        <v/>
      </c>
      <c r="NM46" s="265" t="str">
        <f t="shared" si="110"/>
        <v/>
      </c>
      <c r="NN46" s="265" t="str">
        <f t="shared" si="110"/>
        <v/>
      </c>
      <c r="NO46" s="265" t="str">
        <f t="shared" si="110"/>
        <v/>
      </c>
      <c r="NP46" s="265" t="str">
        <f t="shared" si="110"/>
        <v/>
      </c>
      <c r="NQ46" s="265" t="str">
        <f t="shared" si="110"/>
        <v/>
      </c>
      <c r="NR46" s="265" t="str">
        <f t="shared" si="110"/>
        <v/>
      </c>
      <c r="NS46" s="265" t="str">
        <f t="shared" si="110"/>
        <v/>
      </c>
      <c r="NT46" s="265" t="str">
        <f t="shared" si="110"/>
        <v/>
      </c>
      <c r="NU46" s="265" t="str">
        <f t="shared" si="110"/>
        <v/>
      </c>
      <c r="NV46" s="265" t="str">
        <f t="shared" si="110"/>
        <v/>
      </c>
      <c r="NW46" s="265" t="str">
        <f t="shared" si="164"/>
        <v/>
      </c>
      <c r="NX46" s="265" t="str">
        <f t="shared" si="164"/>
        <v/>
      </c>
      <c r="NY46" s="265" t="str">
        <f t="shared" si="164"/>
        <v/>
      </c>
      <c r="NZ46" s="265" t="str">
        <f t="shared" si="164"/>
        <v/>
      </c>
      <c r="OA46" s="265" t="str">
        <f t="shared" si="164"/>
        <v/>
      </c>
      <c r="OB46" s="265" t="str">
        <f t="shared" si="164"/>
        <v/>
      </c>
      <c r="OC46" s="265" t="str">
        <f t="shared" si="164"/>
        <v/>
      </c>
      <c r="OD46" s="265" t="str">
        <f t="shared" si="164"/>
        <v/>
      </c>
      <c r="OE46" s="265" t="str">
        <f t="shared" si="164"/>
        <v/>
      </c>
      <c r="OF46" s="265" t="str">
        <f t="shared" si="164"/>
        <v/>
      </c>
      <c r="OG46" s="415" t="str">
        <f t="shared" si="164"/>
        <v/>
      </c>
    </row>
    <row r="47" spans="2:397" ht="15" customHeight="1">
      <c r="B47" s="66"/>
      <c r="D47" s="786"/>
      <c r="E47" s="224">
        <f t="shared" si="177"/>
        <v>0</v>
      </c>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4"/>
      <c r="BC47" s="668"/>
      <c r="BD47" s="61"/>
      <c r="BE47" s="61"/>
      <c r="BF47" s="88"/>
      <c r="BG47" s="232"/>
      <c r="BH47" s="61"/>
      <c r="BI47" s="61"/>
      <c r="BJ47" s="4"/>
      <c r="BL47" s="84" t="str">
        <f t="shared" si="8"/>
        <v/>
      </c>
      <c r="BM47" s="260">
        <f t="shared" si="9"/>
        <v>0</v>
      </c>
      <c r="BN47" s="525">
        <f t="shared" si="114"/>
        <v>0</v>
      </c>
      <c r="BO47" s="526" t="str">
        <f t="shared" si="139"/>
        <v/>
      </c>
      <c r="BP47" s="525">
        <f t="shared" si="115"/>
        <v>0</v>
      </c>
      <c r="BQ47" s="527">
        <f t="shared" si="12"/>
        <v>0</v>
      </c>
      <c r="BR47" s="527">
        <f t="shared" si="13"/>
        <v>0</v>
      </c>
      <c r="BS47" s="528">
        <f t="shared" si="140"/>
        <v>0</v>
      </c>
      <c r="BT47" s="263" t="str">
        <f t="shared" si="14"/>
        <v/>
      </c>
      <c r="BU47" s="263" t="str">
        <f>IF(BQ47=1, IF(ISBLANK(#REF!),message_complete,""),"")</f>
        <v/>
      </c>
      <c r="BV47" s="263" t="str">
        <f t="shared" si="15"/>
        <v/>
      </c>
      <c r="BW47" s="263" t="str">
        <f t="shared" si="16"/>
        <v/>
      </c>
      <c r="BX47" s="261"/>
      <c r="BY47" s="328" t="str">
        <f t="shared" si="116"/>
        <v/>
      </c>
      <c r="BZ47" s="269" t="str">
        <f t="shared" si="18"/>
        <v/>
      </c>
      <c r="CA47" s="269" t="str">
        <f t="shared" si="19"/>
        <v/>
      </c>
      <c r="CB47" s="269" t="str">
        <f t="shared" si="20"/>
        <v/>
      </c>
      <c r="CC47" s="269" t="str">
        <f t="shared" si="21"/>
        <v/>
      </c>
      <c r="CD47" s="269" t="str">
        <f t="shared" si="117"/>
        <v/>
      </c>
      <c r="CE47" s="269" t="str">
        <f t="shared" si="23"/>
        <v/>
      </c>
      <c r="CF47" s="269" t="str">
        <f t="shared" si="118"/>
        <v/>
      </c>
      <c r="CG47" s="269" t="str">
        <f t="shared" si="119"/>
        <v/>
      </c>
      <c r="CH47" s="269" t="str">
        <f t="shared" si="120"/>
        <v/>
      </c>
      <c r="CI47" s="269" t="str">
        <f t="shared" si="121"/>
        <v/>
      </c>
      <c r="CJ47" s="329" t="str">
        <f t="shared" si="122"/>
        <v/>
      </c>
      <c r="CL47" s="423" t="str">
        <f t="shared" si="77"/>
        <v/>
      </c>
      <c r="CM47" s="419" t="str">
        <f t="shared" si="78"/>
        <v/>
      </c>
      <c r="CN47" s="419" t="str">
        <f t="shared" si="79"/>
        <v/>
      </c>
      <c r="CO47" s="419" t="str">
        <f t="shared" si="80"/>
        <v/>
      </c>
      <c r="CP47" s="419" t="str">
        <f t="shared" si="81"/>
        <v/>
      </c>
      <c r="CQ47" s="424" t="str">
        <f t="shared" si="82"/>
        <v/>
      </c>
      <c r="CR47" s="121" t="str">
        <f t="shared" si="29"/>
        <v/>
      </c>
      <c r="CS47" s="283" t="str">
        <f t="shared" si="30"/>
        <v/>
      </c>
      <c r="CT47" s="264" t="str">
        <f t="shared" si="31"/>
        <v/>
      </c>
      <c r="CU47" s="264" t="str">
        <f t="shared" si="32"/>
        <v/>
      </c>
      <c r="CV47" s="264" t="str">
        <f t="shared" si="33"/>
        <v/>
      </c>
      <c r="CW47" s="264" t="str">
        <f t="shared" si="34"/>
        <v/>
      </c>
      <c r="CX47" s="284" t="str">
        <f t="shared" si="35"/>
        <v/>
      </c>
      <c r="CY47" s="263">
        <f t="shared" si="83"/>
        <v>0</v>
      </c>
      <c r="CZ47" s="263"/>
      <c r="DA47" s="291">
        <f t="shared" si="165"/>
        <v>0</v>
      </c>
      <c r="DB47" s="265">
        <f t="shared" si="165"/>
        <v>0</v>
      </c>
      <c r="DC47" s="265">
        <f t="shared" si="165"/>
        <v>0</v>
      </c>
      <c r="DD47" s="265">
        <f t="shared" si="165"/>
        <v>0</v>
      </c>
      <c r="DE47" s="265">
        <f t="shared" si="165"/>
        <v>0</v>
      </c>
      <c r="DF47" s="265">
        <f t="shared" si="165"/>
        <v>0</v>
      </c>
      <c r="DG47" s="265">
        <f t="shared" si="165"/>
        <v>0</v>
      </c>
      <c r="DH47" s="265">
        <f t="shared" si="165"/>
        <v>0</v>
      </c>
      <c r="DI47" s="265">
        <f t="shared" si="165"/>
        <v>0</v>
      </c>
      <c r="DJ47" s="265">
        <f t="shared" si="165"/>
        <v>0</v>
      </c>
      <c r="DK47" s="265">
        <f t="shared" si="166"/>
        <v>0</v>
      </c>
      <c r="DL47" s="265">
        <f t="shared" si="166"/>
        <v>0</v>
      </c>
      <c r="DM47" s="265">
        <f t="shared" si="166"/>
        <v>0</v>
      </c>
      <c r="DN47" s="265">
        <f t="shared" si="166"/>
        <v>0</v>
      </c>
      <c r="DO47" s="265">
        <f t="shared" si="166"/>
        <v>0</v>
      </c>
      <c r="DP47" s="265">
        <f t="shared" si="166"/>
        <v>0</v>
      </c>
      <c r="DQ47" s="265">
        <f t="shared" si="166"/>
        <v>0</v>
      </c>
      <c r="DR47" s="265">
        <f t="shared" si="166"/>
        <v>0</v>
      </c>
      <c r="DS47" s="265">
        <f t="shared" si="166"/>
        <v>0</v>
      </c>
      <c r="DT47" s="265">
        <f t="shared" si="166"/>
        <v>0</v>
      </c>
      <c r="DU47" s="292">
        <f t="shared" si="166"/>
        <v>0</v>
      </c>
      <c r="DV47" s="291">
        <f t="shared" si="167"/>
        <v>0</v>
      </c>
      <c r="DW47" s="265">
        <f t="shared" si="167"/>
        <v>0</v>
      </c>
      <c r="DX47" s="265">
        <f t="shared" si="167"/>
        <v>0</v>
      </c>
      <c r="DY47" s="265">
        <f t="shared" si="167"/>
        <v>0</v>
      </c>
      <c r="DZ47" s="265">
        <f t="shared" si="167"/>
        <v>0</v>
      </c>
      <c r="EA47" s="265">
        <f t="shared" si="167"/>
        <v>0</v>
      </c>
      <c r="EB47" s="265">
        <f t="shared" si="167"/>
        <v>0</v>
      </c>
      <c r="EC47" s="265">
        <f t="shared" si="167"/>
        <v>0</v>
      </c>
      <c r="ED47" s="265">
        <f t="shared" si="167"/>
        <v>0</v>
      </c>
      <c r="EE47" s="265">
        <f t="shared" si="167"/>
        <v>0</v>
      </c>
      <c r="EF47" s="265">
        <f t="shared" si="168"/>
        <v>0</v>
      </c>
      <c r="EG47" s="265">
        <f t="shared" si="168"/>
        <v>0</v>
      </c>
      <c r="EH47" s="265">
        <f t="shared" si="168"/>
        <v>0</v>
      </c>
      <c r="EI47" s="265">
        <f t="shared" si="168"/>
        <v>0</v>
      </c>
      <c r="EJ47" s="265">
        <f t="shared" si="168"/>
        <v>0</v>
      </c>
      <c r="EK47" s="265">
        <f t="shared" si="168"/>
        <v>0</v>
      </c>
      <c r="EL47" s="265">
        <f t="shared" si="168"/>
        <v>0</v>
      </c>
      <c r="EM47" s="265">
        <f t="shared" si="168"/>
        <v>0</v>
      </c>
      <c r="EN47" s="265">
        <f t="shared" si="168"/>
        <v>0</v>
      </c>
      <c r="EO47" s="265">
        <f t="shared" si="168"/>
        <v>0</v>
      </c>
      <c r="EP47" s="292">
        <f t="shared" si="168"/>
        <v>0</v>
      </c>
      <c r="EQ47" s="414">
        <f t="shared" si="169"/>
        <v>0</v>
      </c>
      <c r="ER47" s="265">
        <f t="shared" si="169"/>
        <v>0</v>
      </c>
      <c r="ES47" s="265">
        <f t="shared" si="169"/>
        <v>0</v>
      </c>
      <c r="ET47" s="265">
        <f t="shared" si="169"/>
        <v>0</v>
      </c>
      <c r="EU47" s="265">
        <f t="shared" si="169"/>
        <v>0</v>
      </c>
      <c r="EV47" s="265">
        <f t="shared" si="169"/>
        <v>0</v>
      </c>
      <c r="EW47" s="265">
        <f t="shared" si="169"/>
        <v>0</v>
      </c>
      <c r="EX47" s="265">
        <f t="shared" si="169"/>
        <v>0</v>
      </c>
      <c r="EY47" s="265">
        <f t="shared" si="169"/>
        <v>0</v>
      </c>
      <c r="EZ47" s="265">
        <f t="shared" si="169"/>
        <v>0</v>
      </c>
      <c r="FA47" s="265">
        <f t="shared" si="170"/>
        <v>0</v>
      </c>
      <c r="FB47" s="265">
        <f t="shared" si="170"/>
        <v>0</v>
      </c>
      <c r="FC47" s="265">
        <f t="shared" si="170"/>
        <v>0</v>
      </c>
      <c r="FD47" s="265">
        <f t="shared" si="170"/>
        <v>0</v>
      </c>
      <c r="FE47" s="265">
        <f t="shared" si="170"/>
        <v>0</v>
      </c>
      <c r="FF47" s="265">
        <f t="shared" si="170"/>
        <v>0</v>
      </c>
      <c r="FG47" s="265">
        <f t="shared" si="170"/>
        <v>0</v>
      </c>
      <c r="FH47" s="265">
        <f t="shared" si="170"/>
        <v>0</v>
      </c>
      <c r="FI47" s="265">
        <f t="shared" si="170"/>
        <v>0</v>
      </c>
      <c r="FJ47" s="265">
        <f t="shared" si="170"/>
        <v>0</v>
      </c>
      <c r="FK47" s="415">
        <f t="shared" si="170"/>
        <v>0</v>
      </c>
      <c r="FL47" s="291">
        <f t="shared" si="171"/>
        <v>0</v>
      </c>
      <c r="FM47" s="265">
        <f t="shared" si="171"/>
        <v>0</v>
      </c>
      <c r="FN47" s="265">
        <f t="shared" si="171"/>
        <v>0</v>
      </c>
      <c r="FO47" s="265">
        <f t="shared" si="171"/>
        <v>0</v>
      </c>
      <c r="FP47" s="265">
        <f t="shared" si="171"/>
        <v>0</v>
      </c>
      <c r="FQ47" s="265">
        <f t="shared" si="171"/>
        <v>0</v>
      </c>
      <c r="FR47" s="265">
        <f t="shared" si="171"/>
        <v>0</v>
      </c>
      <c r="FS47" s="265">
        <f t="shared" si="171"/>
        <v>0</v>
      </c>
      <c r="FT47" s="265">
        <f t="shared" si="171"/>
        <v>0</v>
      </c>
      <c r="FU47" s="265">
        <f t="shared" si="171"/>
        <v>0</v>
      </c>
      <c r="FV47" s="265">
        <f t="shared" si="172"/>
        <v>0</v>
      </c>
      <c r="FW47" s="265">
        <f t="shared" si="172"/>
        <v>0</v>
      </c>
      <c r="FX47" s="265">
        <f t="shared" si="172"/>
        <v>0</v>
      </c>
      <c r="FY47" s="265">
        <f t="shared" si="172"/>
        <v>0</v>
      </c>
      <c r="FZ47" s="265">
        <f t="shared" si="172"/>
        <v>0</v>
      </c>
      <c r="GA47" s="265">
        <f t="shared" si="172"/>
        <v>0</v>
      </c>
      <c r="GB47" s="265">
        <f t="shared" si="172"/>
        <v>0</v>
      </c>
      <c r="GC47" s="265">
        <f t="shared" si="172"/>
        <v>0</v>
      </c>
      <c r="GD47" s="265">
        <f t="shared" si="172"/>
        <v>0</v>
      </c>
      <c r="GE47" s="265">
        <f t="shared" si="172"/>
        <v>0</v>
      </c>
      <c r="GF47" s="292">
        <f t="shared" si="172"/>
        <v>0</v>
      </c>
      <c r="GG47" s="345">
        <f t="shared" si="141"/>
        <v>0</v>
      </c>
      <c r="GH47" s="346">
        <f t="shared" si="179"/>
        <v>0</v>
      </c>
      <c r="GI47" s="346">
        <f t="shared" si="179"/>
        <v>0</v>
      </c>
      <c r="GJ47" s="346">
        <f t="shared" si="179"/>
        <v>0</v>
      </c>
      <c r="GK47" s="346">
        <f t="shared" si="179"/>
        <v>0</v>
      </c>
      <c r="GL47" s="346">
        <f t="shared" si="179"/>
        <v>0</v>
      </c>
      <c r="GM47" s="346">
        <f t="shared" si="179"/>
        <v>0</v>
      </c>
      <c r="GN47" s="346">
        <f t="shared" si="179"/>
        <v>0</v>
      </c>
      <c r="GO47" s="346">
        <f t="shared" si="179"/>
        <v>0</v>
      </c>
      <c r="GP47" s="346">
        <f t="shared" si="179"/>
        <v>0</v>
      </c>
      <c r="GQ47" s="346">
        <f t="shared" si="179"/>
        <v>0</v>
      </c>
      <c r="GR47" s="346">
        <f t="shared" si="179"/>
        <v>0</v>
      </c>
      <c r="GS47" s="346">
        <f t="shared" si="179"/>
        <v>0</v>
      </c>
      <c r="GT47" s="346">
        <f t="shared" si="179"/>
        <v>0</v>
      </c>
      <c r="GU47" s="346">
        <f t="shared" si="179"/>
        <v>0</v>
      </c>
      <c r="GV47" s="346">
        <f t="shared" si="179"/>
        <v>0</v>
      </c>
      <c r="GW47" s="346">
        <f t="shared" si="179"/>
        <v>0</v>
      </c>
      <c r="GX47" s="346">
        <f t="shared" si="179"/>
        <v>0</v>
      </c>
      <c r="GY47" s="346">
        <f t="shared" si="179"/>
        <v>0</v>
      </c>
      <c r="GZ47" s="346">
        <f t="shared" si="179"/>
        <v>0</v>
      </c>
      <c r="HA47" s="347">
        <f t="shared" si="179"/>
        <v>0</v>
      </c>
      <c r="HB47" s="336">
        <f t="shared" si="142"/>
        <v>0</v>
      </c>
      <c r="HC47" s="337">
        <f t="shared" si="143"/>
        <v>0</v>
      </c>
      <c r="HD47" s="337">
        <f t="shared" si="144"/>
        <v>0</v>
      </c>
      <c r="HE47" s="337">
        <f t="shared" si="145"/>
        <v>0</v>
      </c>
      <c r="HF47" s="337">
        <f t="shared" si="146"/>
        <v>0</v>
      </c>
      <c r="HG47" s="337">
        <f t="shared" si="147"/>
        <v>0</v>
      </c>
      <c r="HH47" s="337">
        <f t="shared" si="148"/>
        <v>0</v>
      </c>
      <c r="HI47" s="337">
        <f t="shared" si="149"/>
        <v>0</v>
      </c>
      <c r="HJ47" s="337">
        <f t="shared" si="150"/>
        <v>0</v>
      </c>
      <c r="HK47" s="337">
        <f t="shared" si="151"/>
        <v>0</v>
      </c>
      <c r="HL47" s="337">
        <f t="shared" si="152"/>
        <v>0</v>
      </c>
      <c r="HM47" s="337">
        <f t="shared" si="153"/>
        <v>0</v>
      </c>
      <c r="HN47" s="337">
        <f t="shared" si="154"/>
        <v>0</v>
      </c>
      <c r="HO47" s="337">
        <f t="shared" si="155"/>
        <v>0</v>
      </c>
      <c r="HP47" s="337">
        <f t="shared" si="156"/>
        <v>0</v>
      </c>
      <c r="HQ47" s="337">
        <f t="shared" si="157"/>
        <v>0</v>
      </c>
      <c r="HR47" s="337">
        <f t="shared" si="158"/>
        <v>0</v>
      </c>
      <c r="HS47" s="337">
        <f t="shared" si="159"/>
        <v>0</v>
      </c>
      <c r="HT47" s="337">
        <f t="shared" si="160"/>
        <v>0</v>
      </c>
      <c r="HU47" s="337">
        <f t="shared" si="161"/>
        <v>0</v>
      </c>
      <c r="HV47" s="338">
        <f t="shared" si="162"/>
        <v>0</v>
      </c>
      <c r="HW47" s="297" t="str">
        <f t="shared" si="47"/>
        <v/>
      </c>
      <c r="HX47" s="264" t="str">
        <f t="shared" si="48"/>
        <v/>
      </c>
      <c r="HY47" s="264" t="str">
        <f t="shared" si="49"/>
        <v/>
      </c>
      <c r="HZ47" s="264" t="str">
        <f t="shared" si="50"/>
        <v/>
      </c>
      <c r="IA47" s="264" t="str">
        <f t="shared" si="51"/>
        <v/>
      </c>
      <c r="IB47" s="264" t="str">
        <f t="shared" si="52"/>
        <v/>
      </c>
      <c r="IC47" s="264" t="str">
        <f t="shared" si="53"/>
        <v/>
      </c>
      <c r="ID47" s="264" t="str">
        <f t="shared" si="54"/>
        <v/>
      </c>
      <c r="IE47" s="264" t="str">
        <f t="shared" si="55"/>
        <v/>
      </c>
      <c r="IF47" s="264" t="str">
        <f t="shared" si="56"/>
        <v/>
      </c>
      <c r="IG47" s="264" t="str">
        <f t="shared" si="57"/>
        <v/>
      </c>
      <c r="IH47" s="264" t="str">
        <f t="shared" si="58"/>
        <v/>
      </c>
      <c r="II47" s="264" t="str">
        <f t="shared" si="59"/>
        <v/>
      </c>
      <c r="IJ47" s="264" t="str">
        <f t="shared" si="60"/>
        <v/>
      </c>
      <c r="IK47" s="264" t="str">
        <f t="shared" si="61"/>
        <v/>
      </c>
      <c r="IL47" s="264" t="str">
        <f t="shared" si="62"/>
        <v/>
      </c>
      <c r="IM47" s="264" t="str">
        <f t="shared" si="63"/>
        <v/>
      </c>
      <c r="IN47" s="264" t="str">
        <f t="shared" si="64"/>
        <v/>
      </c>
      <c r="IO47" s="264" t="str">
        <f t="shared" si="65"/>
        <v/>
      </c>
      <c r="IP47" s="264" t="str">
        <f t="shared" si="66"/>
        <v/>
      </c>
      <c r="IQ47" s="284" t="str">
        <f t="shared" si="67"/>
        <v/>
      </c>
      <c r="IR47" s="265">
        <f t="shared" si="105"/>
        <v>0</v>
      </c>
      <c r="IS47" s="266">
        <f t="shared" si="68"/>
        <v>48</v>
      </c>
      <c r="IT47" s="266">
        <f t="shared" si="106"/>
        <v>0</v>
      </c>
      <c r="IU47" s="266">
        <f t="shared" si="69"/>
        <v>0</v>
      </c>
      <c r="IV47" s="302">
        <f t="shared" si="173"/>
        <v>0</v>
      </c>
      <c r="IW47" s="266">
        <f t="shared" si="173"/>
        <v>0</v>
      </c>
      <c r="IX47" s="266">
        <f t="shared" si="173"/>
        <v>0</v>
      </c>
      <c r="IY47" s="266">
        <f t="shared" si="173"/>
        <v>0</v>
      </c>
      <c r="IZ47" s="266">
        <f t="shared" si="173"/>
        <v>0</v>
      </c>
      <c r="JA47" s="266">
        <f t="shared" si="173"/>
        <v>0</v>
      </c>
      <c r="JB47" s="266">
        <f t="shared" si="173"/>
        <v>0</v>
      </c>
      <c r="JC47" s="266">
        <f t="shared" si="173"/>
        <v>0</v>
      </c>
      <c r="JD47" s="266">
        <f t="shared" si="173"/>
        <v>0</v>
      </c>
      <c r="JE47" s="266">
        <f t="shared" si="173"/>
        <v>0</v>
      </c>
      <c r="JF47" s="266">
        <f t="shared" si="174"/>
        <v>0</v>
      </c>
      <c r="JG47" s="266">
        <f t="shared" si="174"/>
        <v>0</v>
      </c>
      <c r="JH47" s="266">
        <f t="shared" si="174"/>
        <v>0</v>
      </c>
      <c r="JI47" s="266">
        <f t="shared" si="174"/>
        <v>0</v>
      </c>
      <c r="JJ47" s="266">
        <f t="shared" si="174"/>
        <v>0</v>
      </c>
      <c r="JK47" s="266">
        <f t="shared" si="174"/>
        <v>0</v>
      </c>
      <c r="JL47" s="266">
        <f t="shared" si="174"/>
        <v>0</v>
      </c>
      <c r="JM47" s="266">
        <f t="shared" si="174"/>
        <v>0</v>
      </c>
      <c r="JN47" s="266">
        <f t="shared" si="174"/>
        <v>0</v>
      </c>
      <c r="JO47" s="266">
        <f t="shared" si="174"/>
        <v>0</v>
      </c>
      <c r="JP47" s="303">
        <f t="shared" si="174"/>
        <v>0</v>
      </c>
      <c r="JQ47" s="291">
        <f t="shared" si="175"/>
        <v>0</v>
      </c>
      <c r="JR47" s="265">
        <f t="shared" si="175"/>
        <v>0</v>
      </c>
      <c r="JS47" s="265">
        <f t="shared" si="175"/>
        <v>0</v>
      </c>
      <c r="JT47" s="265">
        <f t="shared" si="175"/>
        <v>0</v>
      </c>
      <c r="JU47" s="265">
        <f t="shared" si="175"/>
        <v>0</v>
      </c>
      <c r="JV47" s="265">
        <f t="shared" si="175"/>
        <v>0</v>
      </c>
      <c r="JW47" s="265">
        <f t="shared" si="175"/>
        <v>0</v>
      </c>
      <c r="JX47" s="265">
        <f t="shared" si="175"/>
        <v>0</v>
      </c>
      <c r="JY47" s="265">
        <f t="shared" si="175"/>
        <v>0</v>
      </c>
      <c r="JZ47" s="265">
        <f t="shared" si="175"/>
        <v>0</v>
      </c>
      <c r="KA47" s="265">
        <f t="shared" si="176"/>
        <v>0</v>
      </c>
      <c r="KB47" s="265">
        <f t="shared" si="176"/>
        <v>0</v>
      </c>
      <c r="KC47" s="265">
        <f t="shared" si="176"/>
        <v>0</v>
      </c>
      <c r="KD47" s="265">
        <f t="shared" si="176"/>
        <v>0</v>
      </c>
      <c r="KE47" s="265">
        <f t="shared" si="176"/>
        <v>0</v>
      </c>
      <c r="KF47" s="265">
        <f t="shared" si="176"/>
        <v>0</v>
      </c>
      <c r="KG47" s="265">
        <f t="shared" si="176"/>
        <v>0</v>
      </c>
      <c r="KH47" s="265">
        <f t="shared" si="176"/>
        <v>0</v>
      </c>
      <c r="KI47" s="265">
        <f t="shared" si="176"/>
        <v>0</v>
      </c>
      <c r="KJ47" s="265">
        <f t="shared" si="176"/>
        <v>0</v>
      </c>
      <c r="KK47" s="292">
        <f t="shared" si="176"/>
        <v>0</v>
      </c>
      <c r="KL47" s="279">
        <f t="shared" si="107"/>
        <v>48</v>
      </c>
      <c r="KN47" s="262" t="str">
        <f t="shared" si="178"/>
        <v>Wed</v>
      </c>
      <c r="KO47" s="405" t="str">
        <f>IF(OR(F47=Dropdown_list!$AA$20,F47=Dropdown_list!$AA$21,ISBLANK(F47)), "", LEFT(F47,FIND(":",F47)-1)/RIGHT(F47,LEN(F47)-(FIND(":",F47))))</f>
        <v/>
      </c>
      <c r="KP47" s="406" t="str">
        <f>IF(OR(G47=Dropdown_list!$AA$20,G47=Dropdown_list!$AA$21,ISBLANK(G47)), "", LEFT(G47,FIND(":",G47)-1)/RIGHT(G47,LEN(G47)-(FIND(":",G47))))</f>
        <v/>
      </c>
      <c r="KQ47" s="406" t="str">
        <f>IF(OR(H47=Dropdown_list!$AA$20,H47=Dropdown_list!$AA$21,ISBLANK(H47)), "", LEFT(H47,FIND(":",H47)-1)/RIGHT(H47,LEN(H47)-(FIND(":",H47))))</f>
        <v/>
      </c>
      <c r="KR47" s="406" t="str">
        <f>IF(OR(I47=Dropdown_list!$AA$20,I47=Dropdown_list!$AA$21,ISBLANK(I47)), "", LEFT(I47,FIND(":",I47)-1)/RIGHT(I47,LEN(I47)-(FIND(":",I47))))</f>
        <v/>
      </c>
      <c r="KS47" s="406" t="str">
        <f>IF(OR(J47=Dropdown_list!$AA$20,J47=Dropdown_list!$AA$21,ISBLANK(J47)), "", LEFT(J47,FIND(":",J47)-1)/RIGHT(J47,LEN(J47)-(FIND(":",J47))))</f>
        <v/>
      </c>
      <c r="KT47" s="406" t="str">
        <f>IF(OR(K47=Dropdown_list!$AA$20,K47=Dropdown_list!$AA$21,ISBLANK(K47)), "", LEFT(K47,FIND(":",K47)-1)/RIGHT(K47,LEN(K47)-(FIND(":",K47))))</f>
        <v/>
      </c>
      <c r="KU47" s="406" t="str">
        <f>IF(OR(L47=Dropdown_list!$AA$20,L47=Dropdown_list!$AA$21,ISBLANK(L47)), "", LEFT(L47,FIND(":",L47)-1)/RIGHT(L47,LEN(L47)-(FIND(":",L47))))</f>
        <v/>
      </c>
      <c r="KV47" s="406" t="str">
        <f>IF(OR(M47=Dropdown_list!$AA$20,M47=Dropdown_list!$AA$21,ISBLANK(M47)), "", LEFT(M47,FIND(":",M47)-1)/RIGHT(M47,LEN(M47)-(FIND(":",M47))))</f>
        <v/>
      </c>
      <c r="KW47" s="406" t="str">
        <f>IF(OR(N47=Dropdown_list!$AA$20,N47=Dropdown_list!$AA$21,ISBLANK(N47)), "", LEFT(N47,FIND(":",N47)-1)/RIGHT(N47,LEN(N47)-(FIND(":",N47))))</f>
        <v/>
      </c>
      <c r="KX47" s="406" t="str">
        <f>IF(OR(O47=Dropdown_list!$AA$20,O47=Dropdown_list!$AA$21,ISBLANK(O47)), "", LEFT(O47,FIND(":",O47)-1)/RIGHT(O47,LEN(O47)-(FIND(":",O47))))</f>
        <v/>
      </c>
      <c r="KY47" s="406" t="str">
        <f>IF(OR(P47=Dropdown_list!$AA$20,P47=Dropdown_list!$AA$21,ISBLANK(P47)), "", LEFT(P47,FIND(":",P47)-1)/RIGHT(P47,LEN(P47)-(FIND(":",P47))))</f>
        <v/>
      </c>
      <c r="KZ47" s="406" t="str">
        <f>IF(OR(Q47=Dropdown_list!$AA$20,Q47=Dropdown_list!$AA$21,ISBLANK(Q47)), "", LEFT(Q47,FIND(":",Q47)-1)/RIGHT(Q47,LEN(Q47)-(FIND(":",Q47))))</f>
        <v/>
      </c>
      <c r="LA47" s="406" t="str">
        <f>IF(OR(R47=Dropdown_list!$AA$20,R47=Dropdown_list!$AA$21,ISBLANK(R47)), "", LEFT(R47,FIND(":",R47)-1)/RIGHT(R47,LEN(R47)-(FIND(":",R47))))</f>
        <v/>
      </c>
      <c r="LB47" s="406" t="str">
        <f>IF(OR(S47=Dropdown_list!$AA$20,S47=Dropdown_list!$AA$21,ISBLANK(S47)), "", LEFT(S47,FIND(":",S47)-1)/RIGHT(S47,LEN(S47)-(FIND(":",S47))))</f>
        <v/>
      </c>
      <c r="LC47" s="406" t="str">
        <f>IF(OR(T47=Dropdown_list!$AA$20,T47=Dropdown_list!$AA$21,ISBLANK(T47)), "", LEFT(T47,FIND(":",T47)-1)/RIGHT(T47,LEN(T47)-(FIND(":",T47))))</f>
        <v/>
      </c>
      <c r="LD47" s="406" t="str">
        <f>IF(OR(U47=Dropdown_list!$AA$20,U47=Dropdown_list!$AA$21,ISBLANK(U47)), "", LEFT(U47,FIND(":",U47)-1)/RIGHT(U47,LEN(U47)-(FIND(":",U47))))</f>
        <v/>
      </c>
      <c r="LE47" s="406" t="str">
        <f>IF(OR(V47=Dropdown_list!$AA$20,V47=Dropdown_list!$AA$21,ISBLANK(V47)), "", LEFT(V47,FIND(":",V47)-1)/RIGHT(V47,LEN(V47)-(FIND(":",V47))))</f>
        <v/>
      </c>
      <c r="LF47" s="406" t="str">
        <f>IF(OR(W47=Dropdown_list!$AA$20,W47=Dropdown_list!$AA$21,ISBLANK(W47)), "", LEFT(W47,FIND(":",W47)-1)/RIGHT(W47,LEN(W47)-(FIND(":",W47))))</f>
        <v/>
      </c>
      <c r="LG47" s="406" t="str">
        <f>IF(OR(X47=Dropdown_list!$AA$20,X47=Dropdown_list!$AA$21,ISBLANK(X47)), "", LEFT(X47,FIND(":",X47)-1)/RIGHT(X47,LEN(X47)-(FIND(":",X47))))</f>
        <v/>
      </c>
      <c r="LH47" s="406" t="str">
        <f>IF(OR(Y47=Dropdown_list!$AA$20,Y47=Dropdown_list!$AA$21,ISBLANK(Y47)), "", LEFT(Y47,FIND(":",Y47)-1)/RIGHT(Y47,LEN(Y47)-(FIND(":",Y47))))</f>
        <v/>
      </c>
      <c r="LI47" s="406" t="str">
        <f>IF(OR(Z47=Dropdown_list!$AA$20,Z47=Dropdown_list!$AA$21,ISBLANK(Z47)), "", LEFT(Z47,FIND(":",Z47)-1)/RIGHT(Z47,LEN(Z47)-(FIND(":",Z47))))</f>
        <v/>
      </c>
      <c r="LJ47" s="406" t="str">
        <f>IF(OR(AA47=Dropdown_list!$AA$20,AA47=Dropdown_list!$AA$21,ISBLANK(AA47)), "", LEFT(AA47,FIND(":",AA47)-1)/RIGHT(AA47,LEN(AA47)-(FIND(":",AA47))))</f>
        <v/>
      </c>
      <c r="LK47" s="406" t="str">
        <f>IF(OR(AB47=Dropdown_list!$AA$20,AB47=Dropdown_list!$AA$21,ISBLANK(AB47)), "", LEFT(AB47,FIND(":",AB47)-1)/RIGHT(AB47,LEN(AB47)-(FIND(":",AB47))))</f>
        <v/>
      </c>
      <c r="LL47" s="406" t="str">
        <f>IF(OR(AC47=Dropdown_list!$AA$20,AC47=Dropdown_list!$AA$21,ISBLANK(AC47)), "", LEFT(AC47,FIND(":",AC47)-1)/RIGHT(AC47,LEN(AC47)-(FIND(":",AC47))))</f>
        <v/>
      </c>
      <c r="LM47" s="406" t="str">
        <f>IF(OR(AD47=Dropdown_list!$AA$20,AD47=Dropdown_list!$AA$21,ISBLANK(AD47)), "", LEFT(AD47,FIND(":",AD47)-1)/RIGHT(AD47,LEN(AD47)-(FIND(":",AD47))))</f>
        <v/>
      </c>
      <c r="LN47" s="406" t="str">
        <f>IF(OR(AE47=Dropdown_list!$AA$20,AE47=Dropdown_list!$AA$21,ISBLANK(AE47)), "", LEFT(AE47,FIND(":",AE47)-1)/RIGHT(AE47,LEN(AE47)-(FIND(":",AE47))))</f>
        <v/>
      </c>
      <c r="LO47" s="406" t="str">
        <f>IF(OR(AF47=Dropdown_list!$AA$20,AF47=Dropdown_list!$AA$21,ISBLANK(AF47)), "", LEFT(AF47,FIND(":",AF47)-1)/RIGHT(AF47,LEN(AF47)-(FIND(":",AF47))))</f>
        <v/>
      </c>
      <c r="LP47" s="406" t="str">
        <f>IF(OR(AG47=Dropdown_list!$AA$20,AG47=Dropdown_list!$AA$21,ISBLANK(AG47)), "", LEFT(AG47,FIND(":",AG47)-1)/RIGHT(AG47,LEN(AG47)-(FIND(":",AG47))))</f>
        <v/>
      </c>
      <c r="LQ47" s="406" t="str">
        <f>IF(OR(AH47=Dropdown_list!$AA$20,AH47=Dropdown_list!$AA$21,ISBLANK(AH47)), "", LEFT(AH47,FIND(":",AH47)-1)/RIGHT(AH47,LEN(AH47)-(FIND(":",AH47))))</f>
        <v/>
      </c>
      <c r="LR47" s="406" t="str">
        <f>IF(OR(AI47=Dropdown_list!$AA$20,AI47=Dropdown_list!$AA$21,ISBLANK(AI47)), "", LEFT(AI47,FIND(":",AI47)-1)/RIGHT(AI47,LEN(AI47)-(FIND(":",AI47))))</f>
        <v/>
      </c>
      <c r="LS47" s="406" t="str">
        <f>IF(OR(AJ47=Dropdown_list!$AA$20,AJ47=Dropdown_list!$AA$21,ISBLANK(AJ47)), "", LEFT(AJ47,FIND(":",AJ47)-1)/RIGHT(AJ47,LEN(AJ47)-(FIND(":",AJ47))))</f>
        <v/>
      </c>
      <c r="LT47" s="406" t="str">
        <f>IF(OR(AK47=Dropdown_list!$AA$20,AK47=Dropdown_list!$AA$21,ISBLANK(AK47)), "", LEFT(AK47,FIND(":",AK47)-1)/RIGHT(AK47,LEN(AK47)-(FIND(":",AK47))))</f>
        <v/>
      </c>
      <c r="LU47" s="406" t="str">
        <f>IF(OR(AL47=Dropdown_list!$AA$20,AL47=Dropdown_list!$AA$21,ISBLANK(AL47)), "", LEFT(AL47,FIND(":",AL47)-1)/RIGHT(AL47,LEN(AL47)-(FIND(":",AL47))))</f>
        <v/>
      </c>
      <c r="LV47" s="406" t="str">
        <f>IF(OR(AM47=Dropdown_list!$AA$20,AM47=Dropdown_list!$AA$21,ISBLANK(AM47)), "", LEFT(AM47,FIND(":",AM47)-1)/RIGHT(AM47,LEN(AM47)-(FIND(":",AM47))))</f>
        <v/>
      </c>
      <c r="LW47" s="406" t="str">
        <f>IF(OR(AN47=Dropdown_list!$AA$20,AN47=Dropdown_list!$AA$21,ISBLANK(AN47)), "", LEFT(AN47,FIND(":",AN47)-1)/RIGHT(AN47,LEN(AN47)-(FIND(":",AN47))))</f>
        <v/>
      </c>
      <c r="LX47" s="406" t="str">
        <f>IF(OR(AO47=Dropdown_list!$AA$20,AO47=Dropdown_list!$AA$21,ISBLANK(AO47)), "", LEFT(AO47,FIND(":",AO47)-1)/RIGHT(AO47,LEN(AO47)-(FIND(":",AO47))))</f>
        <v/>
      </c>
      <c r="LY47" s="406" t="str">
        <f>IF(OR(AP47=Dropdown_list!$AA$20,AP47=Dropdown_list!$AA$21,ISBLANK(AP47)), "", LEFT(AP47,FIND(":",AP47)-1)/RIGHT(AP47,LEN(AP47)-(FIND(":",AP47))))</f>
        <v/>
      </c>
      <c r="LZ47" s="406" t="str">
        <f>IF(OR(AQ47=Dropdown_list!$AA$20,AQ47=Dropdown_list!$AA$21,ISBLANK(AQ47)), "", LEFT(AQ47,FIND(":",AQ47)-1)/RIGHT(AQ47,LEN(AQ47)-(FIND(":",AQ47))))</f>
        <v/>
      </c>
      <c r="MA47" s="406" t="str">
        <f>IF(OR(AR47=Dropdown_list!$AA$20,AR47=Dropdown_list!$AA$21,ISBLANK(AR47)), "", LEFT(AR47,FIND(":",AR47)-1)/RIGHT(AR47,LEN(AR47)-(FIND(":",AR47))))</f>
        <v/>
      </c>
      <c r="MB47" s="406" t="str">
        <f>IF(OR(AS47=Dropdown_list!$AA$20,AS47=Dropdown_list!$AA$21,ISBLANK(AS47)), "", LEFT(AS47,FIND(":",AS47)-1)/RIGHT(AS47,LEN(AS47)-(FIND(":",AS47))))</f>
        <v/>
      </c>
      <c r="MC47" s="406" t="str">
        <f>IF(OR(AT47=Dropdown_list!$AA$20,AT47=Dropdown_list!$AA$21,ISBLANK(AT47)), "", LEFT(AT47,FIND(":",AT47)-1)/RIGHT(AT47,LEN(AT47)-(FIND(":",AT47))))</f>
        <v/>
      </c>
      <c r="MD47" s="406" t="str">
        <f>IF(OR(AU47=Dropdown_list!$AA$20,AU47=Dropdown_list!$AA$21,ISBLANK(AU47)), "", LEFT(AU47,FIND(":",AU47)-1)/RIGHT(AU47,LEN(AU47)-(FIND(":",AU47))))</f>
        <v/>
      </c>
      <c r="ME47" s="406" t="str">
        <f>IF(OR(AV47=Dropdown_list!$AA$20,AV47=Dropdown_list!$AA$21,ISBLANK(AV47)), "", LEFT(AV47,FIND(":",AV47)-1)/RIGHT(AV47,LEN(AV47)-(FIND(":",AV47))))</f>
        <v/>
      </c>
      <c r="MF47" s="406" t="str">
        <f>IF(OR(AW47=Dropdown_list!$AA$20,AW47=Dropdown_list!$AA$21,ISBLANK(AW47)), "", LEFT(AW47,FIND(":",AW47)-1)/RIGHT(AW47,LEN(AW47)-(FIND(":",AW47))))</f>
        <v/>
      </c>
      <c r="MG47" s="406" t="str">
        <f>IF(OR(AX47=Dropdown_list!$AA$20,AX47=Dropdown_list!$AA$21,ISBLANK(AX47)), "", LEFT(AX47,FIND(":",AX47)-1)/RIGHT(AX47,LEN(AX47)-(FIND(":",AX47))))</f>
        <v/>
      </c>
      <c r="MH47" s="406" t="str">
        <f>IF(OR(AY47=Dropdown_list!$AA$20,AY47=Dropdown_list!$AA$21,ISBLANK(AY47)), "", LEFT(AY47,FIND(":",AY47)-1)/RIGHT(AY47,LEN(AY47)-(FIND(":",AY47))))</f>
        <v/>
      </c>
      <c r="MI47" s="406" t="str">
        <f>IF(OR(AZ47=Dropdown_list!$AA$20,AZ47=Dropdown_list!$AA$21,ISBLANK(AZ47)), "", LEFT(AZ47,FIND(":",AZ47)-1)/RIGHT(AZ47,LEN(AZ47)-(FIND(":",AZ47))))</f>
        <v/>
      </c>
      <c r="MJ47" s="407" t="str">
        <f>IF(OR(BA47=Dropdown_list!$AA$20,BA47=Dropdown_list!$AA$21,ISBLANK(BA47)), "", LEFT(BA47,FIND(":",BA47)-1)/RIGHT(BA47,LEN(BA47)-(FIND(":",BA47))))</f>
        <v/>
      </c>
      <c r="ML47" s="414" t="str">
        <f t="shared" ref="ML47:NA62" si="181">IFERROR(INDEX($CL$18:$CQ$18, ,MATCH(ML$18,$CL47:$CQ47,1)),"")</f>
        <v/>
      </c>
      <c r="MM47" s="265" t="str">
        <f t="shared" si="181"/>
        <v/>
      </c>
      <c r="MN47" s="265" t="str">
        <f t="shared" si="181"/>
        <v/>
      </c>
      <c r="MO47" s="265" t="str">
        <f t="shared" si="181"/>
        <v/>
      </c>
      <c r="MP47" s="265" t="str">
        <f t="shared" si="181"/>
        <v/>
      </c>
      <c r="MQ47" s="265" t="str">
        <f t="shared" si="181"/>
        <v/>
      </c>
      <c r="MR47" s="265" t="str">
        <f t="shared" si="181"/>
        <v/>
      </c>
      <c r="MS47" s="265" t="str">
        <f t="shared" si="181"/>
        <v/>
      </c>
      <c r="MT47" s="265" t="str">
        <f t="shared" si="181"/>
        <v/>
      </c>
      <c r="MU47" s="265" t="str">
        <f t="shared" si="181"/>
        <v/>
      </c>
      <c r="MV47" s="265" t="str">
        <f t="shared" si="181"/>
        <v/>
      </c>
      <c r="MW47" s="265" t="str">
        <f t="shared" si="181"/>
        <v/>
      </c>
      <c r="MX47" s="265" t="str">
        <f t="shared" si="181"/>
        <v/>
      </c>
      <c r="MY47" s="265" t="str">
        <f t="shared" si="181"/>
        <v/>
      </c>
      <c r="MZ47" s="265" t="str">
        <f t="shared" si="181"/>
        <v/>
      </c>
      <c r="NA47" s="265" t="str">
        <f t="shared" si="181"/>
        <v/>
      </c>
      <c r="NB47" s="265" t="str">
        <f t="shared" si="137"/>
        <v/>
      </c>
      <c r="NC47" s="265" t="str">
        <f t="shared" si="137"/>
        <v/>
      </c>
      <c r="ND47" s="265" t="str">
        <f t="shared" si="137"/>
        <v/>
      </c>
      <c r="NE47" s="265" t="str">
        <f t="shared" si="137"/>
        <v/>
      </c>
      <c r="NF47" s="265" t="str">
        <f t="shared" si="137"/>
        <v/>
      </c>
      <c r="NG47" s="265" t="str">
        <f t="shared" si="137"/>
        <v/>
      </c>
      <c r="NH47" s="265" t="str">
        <f t="shared" si="137"/>
        <v/>
      </c>
      <c r="NI47" s="265" t="str">
        <f t="shared" si="137"/>
        <v/>
      </c>
      <c r="NJ47" s="265" t="str">
        <f t="shared" si="137"/>
        <v/>
      </c>
      <c r="NK47" s="265" t="str">
        <f t="shared" si="137"/>
        <v/>
      </c>
      <c r="NL47" s="265" t="str">
        <f t="shared" si="137"/>
        <v/>
      </c>
      <c r="NM47" s="265" t="str">
        <f t="shared" si="137"/>
        <v/>
      </c>
      <c r="NN47" s="265" t="str">
        <f t="shared" si="137"/>
        <v/>
      </c>
      <c r="NO47" s="265" t="str">
        <f t="shared" si="137"/>
        <v/>
      </c>
      <c r="NP47" s="265" t="str">
        <f t="shared" si="137"/>
        <v/>
      </c>
      <c r="NQ47" s="265" t="str">
        <f t="shared" si="137"/>
        <v/>
      </c>
      <c r="NR47" s="265" t="str">
        <f t="shared" si="110"/>
        <v/>
      </c>
      <c r="NS47" s="265" t="str">
        <f t="shared" si="110"/>
        <v/>
      </c>
      <c r="NT47" s="265" t="str">
        <f t="shared" si="110"/>
        <v/>
      </c>
      <c r="NU47" s="265" t="str">
        <f t="shared" si="110"/>
        <v/>
      </c>
      <c r="NV47" s="265" t="str">
        <f t="shared" si="110"/>
        <v/>
      </c>
      <c r="NW47" s="265" t="str">
        <f t="shared" si="164"/>
        <v/>
      </c>
      <c r="NX47" s="265" t="str">
        <f t="shared" si="164"/>
        <v/>
      </c>
      <c r="NY47" s="265" t="str">
        <f t="shared" si="164"/>
        <v/>
      </c>
      <c r="NZ47" s="265" t="str">
        <f t="shared" si="164"/>
        <v/>
      </c>
      <c r="OA47" s="265" t="str">
        <f t="shared" si="164"/>
        <v/>
      </c>
      <c r="OB47" s="265" t="str">
        <f t="shared" si="164"/>
        <v/>
      </c>
      <c r="OC47" s="265" t="str">
        <f t="shared" si="164"/>
        <v/>
      </c>
      <c r="OD47" s="265" t="str">
        <f t="shared" si="164"/>
        <v/>
      </c>
      <c r="OE47" s="265" t="str">
        <f t="shared" si="164"/>
        <v/>
      </c>
      <c r="OF47" s="265" t="str">
        <f t="shared" si="164"/>
        <v/>
      </c>
      <c r="OG47" s="415" t="str">
        <f t="shared" si="164"/>
        <v/>
      </c>
    </row>
    <row r="48" spans="2:397" ht="15" customHeight="1">
      <c r="B48" s="66"/>
      <c r="D48" s="786"/>
      <c r="E48" s="225">
        <f t="shared" si="177"/>
        <v>0</v>
      </c>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4"/>
      <c r="BC48" s="668"/>
      <c r="BD48" s="61"/>
      <c r="BE48" s="61"/>
      <c r="BF48" s="88"/>
      <c r="BG48" s="232"/>
      <c r="BH48" s="61"/>
      <c r="BI48" s="61"/>
      <c r="BJ48" s="4"/>
      <c r="BL48" s="84" t="str">
        <f t="shared" si="8"/>
        <v/>
      </c>
      <c r="BM48" s="260">
        <f t="shared" si="9"/>
        <v>0</v>
      </c>
      <c r="BN48" s="525">
        <f t="shared" si="114"/>
        <v>0</v>
      </c>
      <c r="BO48" s="526" t="str">
        <f t="shared" si="139"/>
        <v/>
      </c>
      <c r="BP48" s="525">
        <f t="shared" si="115"/>
        <v>0</v>
      </c>
      <c r="BQ48" s="527">
        <f t="shared" si="12"/>
        <v>0</v>
      </c>
      <c r="BR48" s="527">
        <f t="shared" si="13"/>
        <v>0</v>
      </c>
      <c r="BS48" s="528">
        <f t="shared" si="140"/>
        <v>0</v>
      </c>
      <c r="BT48" s="263" t="str">
        <f t="shared" si="14"/>
        <v/>
      </c>
      <c r="BU48" s="263" t="str">
        <f>IF(BQ48=1, IF(ISBLANK(#REF!),message_complete,""),"")</f>
        <v/>
      </c>
      <c r="BV48" s="263" t="str">
        <f t="shared" si="15"/>
        <v/>
      </c>
      <c r="BW48" s="263" t="str">
        <f t="shared" si="16"/>
        <v/>
      </c>
      <c r="BX48" s="261"/>
      <c r="BY48" s="328" t="str">
        <f t="shared" si="116"/>
        <v/>
      </c>
      <c r="BZ48" s="269" t="str">
        <f t="shared" si="18"/>
        <v/>
      </c>
      <c r="CA48" s="269" t="str">
        <f t="shared" si="19"/>
        <v/>
      </c>
      <c r="CB48" s="269" t="str">
        <f t="shared" si="20"/>
        <v/>
      </c>
      <c r="CC48" s="269" t="str">
        <f t="shared" si="21"/>
        <v/>
      </c>
      <c r="CD48" s="269" t="str">
        <f t="shared" si="117"/>
        <v/>
      </c>
      <c r="CE48" s="269" t="str">
        <f t="shared" si="23"/>
        <v/>
      </c>
      <c r="CF48" s="269" t="str">
        <f t="shared" si="118"/>
        <v/>
      </c>
      <c r="CG48" s="269" t="str">
        <f t="shared" si="119"/>
        <v/>
      </c>
      <c r="CH48" s="269" t="str">
        <f t="shared" si="120"/>
        <v/>
      </c>
      <c r="CI48" s="269" t="str">
        <f t="shared" si="121"/>
        <v/>
      </c>
      <c r="CJ48" s="329" t="str">
        <f t="shared" si="122"/>
        <v/>
      </c>
      <c r="CL48" s="423" t="str">
        <f t="shared" si="77"/>
        <v/>
      </c>
      <c r="CM48" s="419" t="str">
        <f t="shared" si="78"/>
        <v/>
      </c>
      <c r="CN48" s="419" t="str">
        <f t="shared" si="79"/>
        <v/>
      </c>
      <c r="CO48" s="419" t="str">
        <f t="shared" si="80"/>
        <v/>
      </c>
      <c r="CP48" s="419" t="str">
        <f t="shared" si="81"/>
        <v/>
      </c>
      <c r="CQ48" s="424" t="str">
        <f t="shared" si="82"/>
        <v/>
      </c>
      <c r="CR48" s="121" t="str">
        <f t="shared" si="29"/>
        <v/>
      </c>
      <c r="CS48" s="283" t="str">
        <f t="shared" si="30"/>
        <v/>
      </c>
      <c r="CT48" s="264" t="str">
        <f t="shared" si="31"/>
        <v/>
      </c>
      <c r="CU48" s="264" t="str">
        <f t="shared" si="32"/>
        <v/>
      </c>
      <c r="CV48" s="264" t="str">
        <f t="shared" si="33"/>
        <v/>
      </c>
      <c r="CW48" s="264" t="str">
        <f t="shared" si="34"/>
        <v/>
      </c>
      <c r="CX48" s="284" t="str">
        <f t="shared" si="35"/>
        <v/>
      </c>
      <c r="CY48" s="263">
        <f t="shared" si="83"/>
        <v>0</v>
      </c>
      <c r="CZ48" s="263"/>
      <c r="DA48" s="291">
        <f t="shared" si="165"/>
        <v>0</v>
      </c>
      <c r="DB48" s="265">
        <f t="shared" si="165"/>
        <v>0</v>
      </c>
      <c r="DC48" s="265">
        <f t="shared" si="165"/>
        <v>0</v>
      </c>
      <c r="DD48" s="265">
        <f t="shared" si="165"/>
        <v>0</v>
      </c>
      <c r="DE48" s="265">
        <f t="shared" si="165"/>
        <v>0</v>
      </c>
      <c r="DF48" s="265">
        <f t="shared" si="165"/>
        <v>0</v>
      </c>
      <c r="DG48" s="265">
        <f t="shared" si="165"/>
        <v>0</v>
      </c>
      <c r="DH48" s="265">
        <f t="shared" si="165"/>
        <v>0</v>
      </c>
      <c r="DI48" s="265">
        <f t="shared" si="165"/>
        <v>0</v>
      </c>
      <c r="DJ48" s="265">
        <f t="shared" si="165"/>
        <v>0</v>
      </c>
      <c r="DK48" s="265">
        <f t="shared" si="166"/>
        <v>0</v>
      </c>
      <c r="DL48" s="265">
        <f t="shared" si="166"/>
        <v>0</v>
      </c>
      <c r="DM48" s="265">
        <f t="shared" si="166"/>
        <v>0</v>
      </c>
      <c r="DN48" s="265">
        <f t="shared" si="166"/>
        <v>0</v>
      </c>
      <c r="DO48" s="265">
        <f t="shared" si="166"/>
        <v>0</v>
      </c>
      <c r="DP48" s="265">
        <f t="shared" si="166"/>
        <v>0</v>
      </c>
      <c r="DQ48" s="265">
        <f t="shared" si="166"/>
        <v>0</v>
      </c>
      <c r="DR48" s="265">
        <f t="shared" si="166"/>
        <v>0</v>
      </c>
      <c r="DS48" s="265">
        <f t="shared" si="166"/>
        <v>0</v>
      </c>
      <c r="DT48" s="265">
        <f t="shared" si="166"/>
        <v>0</v>
      </c>
      <c r="DU48" s="292">
        <f t="shared" si="166"/>
        <v>0</v>
      </c>
      <c r="DV48" s="291">
        <f t="shared" si="167"/>
        <v>0</v>
      </c>
      <c r="DW48" s="265">
        <f t="shared" si="167"/>
        <v>0</v>
      </c>
      <c r="DX48" s="265">
        <f t="shared" si="167"/>
        <v>0</v>
      </c>
      <c r="DY48" s="265">
        <f t="shared" si="167"/>
        <v>0</v>
      </c>
      <c r="DZ48" s="265">
        <f t="shared" si="167"/>
        <v>0</v>
      </c>
      <c r="EA48" s="265">
        <f t="shared" si="167"/>
        <v>0</v>
      </c>
      <c r="EB48" s="265">
        <f t="shared" si="167"/>
        <v>0</v>
      </c>
      <c r="EC48" s="265">
        <f t="shared" si="167"/>
        <v>0</v>
      </c>
      <c r="ED48" s="265">
        <f t="shared" si="167"/>
        <v>0</v>
      </c>
      <c r="EE48" s="265">
        <f t="shared" si="167"/>
        <v>0</v>
      </c>
      <c r="EF48" s="265">
        <f t="shared" si="168"/>
        <v>0</v>
      </c>
      <c r="EG48" s="265">
        <f t="shared" si="168"/>
        <v>0</v>
      </c>
      <c r="EH48" s="265">
        <f t="shared" si="168"/>
        <v>0</v>
      </c>
      <c r="EI48" s="265">
        <f t="shared" si="168"/>
        <v>0</v>
      </c>
      <c r="EJ48" s="265">
        <f t="shared" si="168"/>
        <v>0</v>
      </c>
      <c r="EK48" s="265">
        <f t="shared" si="168"/>
        <v>0</v>
      </c>
      <c r="EL48" s="265">
        <f t="shared" si="168"/>
        <v>0</v>
      </c>
      <c r="EM48" s="265">
        <f t="shared" si="168"/>
        <v>0</v>
      </c>
      <c r="EN48" s="265">
        <f t="shared" si="168"/>
        <v>0</v>
      </c>
      <c r="EO48" s="265">
        <f t="shared" si="168"/>
        <v>0</v>
      </c>
      <c r="EP48" s="292">
        <f t="shared" si="168"/>
        <v>0</v>
      </c>
      <c r="EQ48" s="414">
        <f t="shared" si="169"/>
        <v>0</v>
      </c>
      <c r="ER48" s="265">
        <f t="shared" si="169"/>
        <v>0</v>
      </c>
      <c r="ES48" s="265">
        <f t="shared" si="169"/>
        <v>0</v>
      </c>
      <c r="ET48" s="265">
        <f t="shared" si="169"/>
        <v>0</v>
      </c>
      <c r="EU48" s="265">
        <f t="shared" si="169"/>
        <v>0</v>
      </c>
      <c r="EV48" s="265">
        <f t="shared" si="169"/>
        <v>0</v>
      </c>
      <c r="EW48" s="265">
        <f t="shared" si="169"/>
        <v>0</v>
      </c>
      <c r="EX48" s="265">
        <f t="shared" si="169"/>
        <v>0</v>
      </c>
      <c r="EY48" s="265">
        <f t="shared" si="169"/>
        <v>0</v>
      </c>
      <c r="EZ48" s="265">
        <f t="shared" si="169"/>
        <v>0</v>
      </c>
      <c r="FA48" s="265">
        <f t="shared" si="170"/>
        <v>0</v>
      </c>
      <c r="FB48" s="265">
        <f t="shared" si="170"/>
        <v>0</v>
      </c>
      <c r="FC48" s="265">
        <f t="shared" si="170"/>
        <v>0</v>
      </c>
      <c r="FD48" s="265">
        <f t="shared" si="170"/>
        <v>0</v>
      </c>
      <c r="FE48" s="265">
        <f t="shared" si="170"/>
        <v>0</v>
      </c>
      <c r="FF48" s="265">
        <f t="shared" si="170"/>
        <v>0</v>
      </c>
      <c r="FG48" s="265">
        <f t="shared" si="170"/>
        <v>0</v>
      </c>
      <c r="FH48" s="265">
        <f t="shared" si="170"/>
        <v>0</v>
      </c>
      <c r="FI48" s="265">
        <f t="shared" si="170"/>
        <v>0</v>
      </c>
      <c r="FJ48" s="265">
        <f t="shared" si="170"/>
        <v>0</v>
      </c>
      <c r="FK48" s="415">
        <f t="shared" si="170"/>
        <v>0</v>
      </c>
      <c r="FL48" s="291">
        <f t="shared" si="171"/>
        <v>0</v>
      </c>
      <c r="FM48" s="265">
        <f t="shared" si="171"/>
        <v>0</v>
      </c>
      <c r="FN48" s="265">
        <f t="shared" si="171"/>
        <v>0</v>
      </c>
      <c r="FO48" s="265">
        <f t="shared" si="171"/>
        <v>0</v>
      </c>
      <c r="FP48" s="265">
        <f t="shared" si="171"/>
        <v>0</v>
      </c>
      <c r="FQ48" s="265">
        <f t="shared" si="171"/>
        <v>0</v>
      </c>
      <c r="FR48" s="265">
        <f t="shared" si="171"/>
        <v>0</v>
      </c>
      <c r="FS48" s="265">
        <f t="shared" si="171"/>
        <v>0</v>
      </c>
      <c r="FT48" s="265">
        <f t="shared" si="171"/>
        <v>0</v>
      </c>
      <c r="FU48" s="265">
        <f t="shared" si="171"/>
        <v>0</v>
      </c>
      <c r="FV48" s="265">
        <f t="shared" si="172"/>
        <v>0</v>
      </c>
      <c r="FW48" s="265">
        <f t="shared" si="172"/>
        <v>0</v>
      </c>
      <c r="FX48" s="265">
        <f t="shared" si="172"/>
        <v>0</v>
      </c>
      <c r="FY48" s="265">
        <f t="shared" si="172"/>
        <v>0</v>
      </c>
      <c r="FZ48" s="265">
        <f t="shared" si="172"/>
        <v>0</v>
      </c>
      <c r="GA48" s="265">
        <f t="shared" si="172"/>
        <v>0</v>
      </c>
      <c r="GB48" s="265">
        <f t="shared" si="172"/>
        <v>0</v>
      </c>
      <c r="GC48" s="265">
        <f t="shared" si="172"/>
        <v>0</v>
      </c>
      <c r="GD48" s="265">
        <f t="shared" si="172"/>
        <v>0</v>
      </c>
      <c r="GE48" s="265">
        <f t="shared" si="172"/>
        <v>0</v>
      </c>
      <c r="GF48" s="292">
        <f t="shared" si="172"/>
        <v>0</v>
      </c>
      <c r="GG48" s="345">
        <f t="shared" si="141"/>
        <v>0</v>
      </c>
      <c r="GH48" s="346">
        <f t="shared" si="179"/>
        <v>0</v>
      </c>
      <c r="GI48" s="346">
        <f t="shared" si="179"/>
        <v>0</v>
      </c>
      <c r="GJ48" s="346">
        <f t="shared" si="179"/>
        <v>0</v>
      </c>
      <c r="GK48" s="346">
        <f t="shared" si="179"/>
        <v>0</v>
      </c>
      <c r="GL48" s="346">
        <f t="shared" si="179"/>
        <v>0</v>
      </c>
      <c r="GM48" s="346">
        <f t="shared" si="179"/>
        <v>0</v>
      </c>
      <c r="GN48" s="346">
        <f t="shared" si="179"/>
        <v>0</v>
      </c>
      <c r="GO48" s="346">
        <f t="shared" si="179"/>
        <v>0</v>
      </c>
      <c r="GP48" s="346">
        <f t="shared" si="179"/>
        <v>0</v>
      </c>
      <c r="GQ48" s="346">
        <f t="shared" si="179"/>
        <v>0</v>
      </c>
      <c r="GR48" s="346">
        <f t="shared" si="179"/>
        <v>0</v>
      </c>
      <c r="GS48" s="346">
        <f t="shared" si="179"/>
        <v>0</v>
      </c>
      <c r="GT48" s="346">
        <f t="shared" si="179"/>
        <v>0</v>
      </c>
      <c r="GU48" s="346">
        <f t="shared" si="179"/>
        <v>0</v>
      </c>
      <c r="GV48" s="346">
        <f t="shared" si="179"/>
        <v>0</v>
      </c>
      <c r="GW48" s="346">
        <f t="shared" si="179"/>
        <v>0</v>
      </c>
      <c r="GX48" s="346">
        <f t="shared" si="179"/>
        <v>0</v>
      </c>
      <c r="GY48" s="346">
        <f t="shared" si="179"/>
        <v>0</v>
      </c>
      <c r="GZ48" s="346">
        <f t="shared" si="179"/>
        <v>0</v>
      </c>
      <c r="HA48" s="347">
        <f t="shared" si="179"/>
        <v>0</v>
      </c>
      <c r="HB48" s="336">
        <f t="shared" si="142"/>
        <v>0</v>
      </c>
      <c r="HC48" s="337">
        <f t="shared" si="143"/>
        <v>0</v>
      </c>
      <c r="HD48" s="337">
        <f t="shared" si="144"/>
        <v>0</v>
      </c>
      <c r="HE48" s="337">
        <f t="shared" si="145"/>
        <v>0</v>
      </c>
      <c r="HF48" s="337">
        <f t="shared" si="146"/>
        <v>0</v>
      </c>
      <c r="HG48" s="337">
        <f t="shared" si="147"/>
        <v>0</v>
      </c>
      <c r="HH48" s="337">
        <f t="shared" si="148"/>
        <v>0</v>
      </c>
      <c r="HI48" s="337">
        <f t="shared" si="149"/>
        <v>0</v>
      </c>
      <c r="HJ48" s="337">
        <f t="shared" si="150"/>
        <v>0</v>
      </c>
      <c r="HK48" s="337">
        <f t="shared" si="151"/>
        <v>0</v>
      </c>
      <c r="HL48" s="337">
        <f t="shared" si="152"/>
        <v>0</v>
      </c>
      <c r="HM48" s="337">
        <f t="shared" si="153"/>
        <v>0</v>
      </c>
      <c r="HN48" s="337">
        <f t="shared" si="154"/>
        <v>0</v>
      </c>
      <c r="HO48" s="337">
        <f t="shared" si="155"/>
        <v>0</v>
      </c>
      <c r="HP48" s="337">
        <f t="shared" si="156"/>
        <v>0</v>
      </c>
      <c r="HQ48" s="337">
        <f t="shared" si="157"/>
        <v>0</v>
      </c>
      <c r="HR48" s="337">
        <f t="shared" si="158"/>
        <v>0</v>
      </c>
      <c r="HS48" s="337">
        <f t="shared" si="159"/>
        <v>0</v>
      </c>
      <c r="HT48" s="337">
        <f t="shared" si="160"/>
        <v>0</v>
      </c>
      <c r="HU48" s="337">
        <f t="shared" si="161"/>
        <v>0</v>
      </c>
      <c r="HV48" s="338">
        <f t="shared" si="162"/>
        <v>0</v>
      </c>
      <c r="HW48" s="297" t="str">
        <f t="shared" si="47"/>
        <v/>
      </c>
      <c r="HX48" s="264" t="str">
        <f t="shared" si="48"/>
        <v/>
      </c>
      <c r="HY48" s="264" t="str">
        <f t="shared" si="49"/>
        <v/>
      </c>
      <c r="HZ48" s="264" t="str">
        <f t="shared" si="50"/>
        <v/>
      </c>
      <c r="IA48" s="264" t="str">
        <f t="shared" si="51"/>
        <v/>
      </c>
      <c r="IB48" s="264" t="str">
        <f t="shared" si="52"/>
        <v/>
      </c>
      <c r="IC48" s="264" t="str">
        <f t="shared" si="53"/>
        <v/>
      </c>
      <c r="ID48" s="264" t="str">
        <f t="shared" si="54"/>
        <v/>
      </c>
      <c r="IE48" s="264" t="str">
        <f t="shared" si="55"/>
        <v/>
      </c>
      <c r="IF48" s="264" t="str">
        <f t="shared" si="56"/>
        <v/>
      </c>
      <c r="IG48" s="264" t="str">
        <f t="shared" si="57"/>
        <v/>
      </c>
      <c r="IH48" s="264" t="str">
        <f t="shared" si="58"/>
        <v/>
      </c>
      <c r="II48" s="264" t="str">
        <f t="shared" si="59"/>
        <v/>
      </c>
      <c r="IJ48" s="264" t="str">
        <f t="shared" si="60"/>
        <v/>
      </c>
      <c r="IK48" s="264" t="str">
        <f t="shared" si="61"/>
        <v/>
      </c>
      <c r="IL48" s="264" t="str">
        <f t="shared" si="62"/>
        <v/>
      </c>
      <c r="IM48" s="264" t="str">
        <f t="shared" si="63"/>
        <v/>
      </c>
      <c r="IN48" s="264" t="str">
        <f t="shared" si="64"/>
        <v/>
      </c>
      <c r="IO48" s="264" t="str">
        <f t="shared" si="65"/>
        <v/>
      </c>
      <c r="IP48" s="264" t="str">
        <f t="shared" si="66"/>
        <v/>
      </c>
      <c r="IQ48" s="284" t="str">
        <f t="shared" si="67"/>
        <v/>
      </c>
      <c r="IR48" s="265">
        <f t="shared" si="105"/>
        <v>0</v>
      </c>
      <c r="IS48" s="266">
        <f t="shared" si="68"/>
        <v>48</v>
      </c>
      <c r="IT48" s="266">
        <f t="shared" si="106"/>
        <v>0</v>
      </c>
      <c r="IU48" s="266">
        <f t="shared" si="69"/>
        <v>0</v>
      </c>
      <c r="IV48" s="302">
        <f t="shared" si="173"/>
        <v>0</v>
      </c>
      <c r="IW48" s="266">
        <f t="shared" si="173"/>
        <v>0</v>
      </c>
      <c r="IX48" s="266">
        <f t="shared" si="173"/>
        <v>0</v>
      </c>
      <c r="IY48" s="266">
        <f t="shared" si="173"/>
        <v>0</v>
      </c>
      <c r="IZ48" s="266">
        <f t="shared" si="173"/>
        <v>0</v>
      </c>
      <c r="JA48" s="266">
        <f t="shared" si="173"/>
        <v>0</v>
      </c>
      <c r="JB48" s="266">
        <f t="shared" si="173"/>
        <v>0</v>
      </c>
      <c r="JC48" s="266">
        <f t="shared" si="173"/>
        <v>0</v>
      </c>
      <c r="JD48" s="266">
        <f t="shared" si="173"/>
        <v>0</v>
      </c>
      <c r="JE48" s="266">
        <f t="shared" si="173"/>
        <v>0</v>
      </c>
      <c r="JF48" s="266">
        <f t="shared" si="174"/>
        <v>0</v>
      </c>
      <c r="JG48" s="266">
        <f t="shared" si="174"/>
        <v>0</v>
      </c>
      <c r="JH48" s="266">
        <f t="shared" si="174"/>
        <v>0</v>
      </c>
      <c r="JI48" s="266">
        <f t="shared" si="174"/>
        <v>0</v>
      </c>
      <c r="JJ48" s="266">
        <f t="shared" si="174"/>
        <v>0</v>
      </c>
      <c r="JK48" s="266">
        <f t="shared" si="174"/>
        <v>0</v>
      </c>
      <c r="JL48" s="266">
        <f t="shared" si="174"/>
        <v>0</v>
      </c>
      <c r="JM48" s="266">
        <f t="shared" si="174"/>
        <v>0</v>
      </c>
      <c r="JN48" s="266">
        <f t="shared" si="174"/>
        <v>0</v>
      </c>
      <c r="JO48" s="266">
        <f t="shared" si="174"/>
        <v>0</v>
      </c>
      <c r="JP48" s="303">
        <f t="shared" si="174"/>
        <v>0</v>
      </c>
      <c r="JQ48" s="291">
        <f t="shared" si="175"/>
        <v>0</v>
      </c>
      <c r="JR48" s="265">
        <f t="shared" si="175"/>
        <v>0</v>
      </c>
      <c r="JS48" s="265">
        <f t="shared" si="175"/>
        <v>0</v>
      </c>
      <c r="JT48" s="265">
        <f t="shared" si="175"/>
        <v>0</v>
      </c>
      <c r="JU48" s="265">
        <f t="shared" si="175"/>
        <v>0</v>
      </c>
      <c r="JV48" s="265">
        <f t="shared" si="175"/>
        <v>0</v>
      </c>
      <c r="JW48" s="265">
        <f t="shared" si="175"/>
        <v>0</v>
      </c>
      <c r="JX48" s="265">
        <f t="shared" si="175"/>
        <v>0</v>
      </c>
      <c r="JY48" s="265">
        <f t="shared" si="175"/>
        <v>0</v>
      </c>
      <c r="JZ48" s="265">
        <f t="shared" si="175"/>
        <v>0</v>
      </c>
      <c r="KA48" s="265">
        <f t="shared" si="176"/>
        <v>0</v>
      </c>
      <c r="KB48" s="265">
        <f t="shared" si="176"/>
        <v>0</v>
      </c>
      <c r="KC48" s="265">
        <f t="shared" si="176"/>
        <v>0</v>
      </c>
      <c r="KD48" s="265">
        <f t="shared" si="176"/>
        <v>0</v>
      </c>
      <c r="KE48" s="265">
        <f t="shared" si="176"/>
        <v>0</v>
      </c>
      <c r="KF48" s="265">
        <f t="shared" si="176"/>
        <v>0</v>
      </c>
      <c r="KG48" s="265">
        <f t="shared" si="176"/>
        <v>0</v>
      </c>
      <c r="KH48" s="265">
        <f t="shared" si="176"/>
        <v>0</v>
      </c>
      <c r="KI48" s="265">
        <f t="shared" si="176"/>
        <v>0</v>
      </c>
      <c r="KJ48" s="265">
        <f t="shared" si="176"/>
        <v>0</v>
      </c>
      <c r="KK48" s="292">
        <f t="shared" si="176"/>
        <v>0</v>
      </c>
      <c r="KL48" s="279">
        <f t="shared" si="107"/>
        <v>48</v>
      </c>
      <c r="KN48" s="262" t="str">
        <f t="shared" si="178"/>
        <v>Wed</v>
      </c>
      <c r="KO48" s="405" t="str">
        <f>IF(OR(F48=Dropdown_list!$AA$20,F48=Dropdown_list!$AA$21,ISBLANK(F48)), "", LEFT(F48,FIND(":",F48)-1)/RIGHT(F48,LEN(F48)-(FIND(":",F48))))</f>
        <v/>
      </c>
      <c r="KP48" s="406" t="str">
        <f>IF(OR(G48=Dropdown_list!$AA$20,G48=Dropdown_list!$AA$21,ISBLANK(G48)), "", LEFT(G48,FIND(":",G48)-1)/RIGHT(G48,LEN(G48)-(FIND(":",G48))))</f>
        <v/>
      </c>
      <c r="KQ48" s="406" t="str">
        <f>IF(OR(H48=Dropdown_list!$AA$20,H48=Dropdown_list!$AA$21,ISBLANK(H48)), "", LEFT(H48,FIND(":",H48)-1)/RIGHT(H48,LEN(H48)-(FIND(":",H48))))</f>
        <v/>
      </c>
      <c r="KR48" s="406" t="str">
        <f>IF(OR(I48=Dropdown_list!$AA$20,I48=Dropdown_list!$AA$21,ISBLANK(I48)), "", LEFT(I48,FIND(":",I48)-1)/RIGHT(I48,LEN(I48)-(FIND(":",I48))))</f>
        <v/>
      </c>
      <c r="KS48" s="406" t="str">
        <f>IF(OR(J48=Dropdown_list!$AA$20,J48=Dropdown_list!$AA$21,ISBLANK(J48)), "", LEFT(J48,FIND(":",J48)-1)/RIGHT(J48,LEN(J48)-(FIND(":",J48))))</f>
        <v/>
      </c>
      <c r="KT48" s="406" t="str">
        <f>IF(OR(K48=Dropdown_list!$AA$20,K48=Dropdown_list!$AA$21,ISBLANK(K48)), "", LEFT(K48,FIND(":",K48)-1)/RIGHT(K48,LEN(K48)-(FIND(":",K48))))</f>
        <v/>
      </c>
      <c r="KU48" s="406" t="str">
        <f>IF(OR(L48=Dropdown_list!$AA$20,L48=Dropdown_list!$AA$21,ISBLANK(L48)), "", LEFT(L48,FIND(":",L48)-1)/RIGHT(L48,LEN(L48)-(FIND(":",L48))))</f>
        <v/>
      </c>
      <c r="KV48" s="406" t="str">
        <f>IF(OR(M48=Dropdown_list!$AA$20,M48=Dropdown_list!$AA$21,ISBLANK(M48)), "", LEFT(M48,FIND(":",M48)-1)/RIGHT(M48,LEN(M48)-(FIND(":",M48))))</f>
        <v/>
      </c>
      <c r="KW48" s="406" t="str">
        <f>IF(OR(N48=Dropdown_list!$AA$20,N48=Dropdown_list!$AA$21,ISBLANK(N48)), "", LEFT(N48,FIND(":",N48)-1)/RIGHT(N48,LEN(N48)-(FIND(":",N48))))</f>
        <v/>
      </c>
      <c r="KX48" s="406" t="str">
        <f>IF(OR(O48=Dropdown_list!$AA$20,O48=Dropdown_list!$AA$21,ISBLANK(O48)), "", LEFT(O48,FIND(":",O48)-1)/RIGHT(O48,LEN(O48)-(FIND(":",O48))))</f>
        <v/>
      </c>
      <c r="KY48" s="406" t="str">
        <f>IF(OR(P48=Dropdown_list!$AA$20,P48=Dropdown_list!$AA$21,ISBLANK(P48)), "", LEFT(P48,FIND(":",P48)-1)/RIGHT(P48,LEN(P48)-(FIND(":",P48))))</f>
        <v/>
      </c>
      <c r="KZ48" s="406" t="str">
        <f>IF(OR(Q48=Dropdown_list!$AA$20,Q48=Dropdown_list!$AA$21,ISBLANK(Q48)), "", LEFT(Q48,FIND(":",Q48)-1)/RIGHT(Q48,LEN(Q48)-(FIND(":",Q48))))</f>
        <v/>
      </c>
      <c r="LA48" s="406" t="str">
        <f>IF(OR(R48=Dropdown_list!$AA$20,R48=Dropdown_list!$AA$21,ISBLANK(R48)), "", LEFT(R48,FIND(":",R48)-1)/RIGHT(R48,LEN(R48)-(FIND(":",R48))))</f>
        <v/>
      </c>
      <c r="LB48" s="406" t="str">
        <f>IF(OR(S48=Dropdown_list!$AA$20,S48=Dropdown_list!$AA$21,ISBLANK(S48)), "", LEFT(S48,FIND(":",S48)-1)/RIGHT(S48,LEN(S48)-(FIND(":",S48))))</f>
        <v/>
      </c>
      <c r="LC48" s="406" t="str">
        <f>IF(OR(T48=Dropdown_list!$AA$20,T48=Dropdown_list!$AA$21,ISBLANK(T48)), "", LEFT(T48,FIND(":",T48)-1)/RIGHT(T48,LEN(T48)-(FIND(":",T48))))</f>
        <v/>
      </c>
      <c r="LD48" s="406" t="str">
        <f>IF(OR(U48=Dropdown_list!$AA$20,U48=Dropdown_list!$AA$21,ISBLANK(U48)), "", LEFT(U48,FIND(":",U48)-1)/RIGHT(U48,LEN(U48)-(FIND(":",U48))))</f>
        <v/>
      </c>
      <c r="LE48" s="406" t="str">
        <f>IF(OR(V48=Dropdown_list!$AA$20,V48=Dropdown_list!$AA$21,ISBLANK(V48)), "", LEFT(V48,FIND(":",V48)-1)/RIGHT(V48,LEN(V48)-(FIND(":",V48))))</f>
        <v/>
      </c>
      <c r="LF48" s="406" t="str">
        <f>IF(OR(W48=Dropdown_list!$AA$20,W48=Dropdown_list!$AA$21,ISBLANK(W48)), "", LEFT(W48,FIND(":",W48)-1)/RIGHT(W48,LEN(W48)-(FIND(":",W48))))</f>
        <v/>
      </c>
      <c r="LG48" s="406" t="str">
        <f>IF(OR(X48=Dropdown_list!$AA$20,X48=Dropdown_list!$AA$21,ISBLANK(X48)), "", LEFT(X48,FIND(":",X48)-1)/RIGHT(X48,LEN(X48)-(FIND(":",X48))))</f>
        <v/>
      </c>
      <c r="LH48" s="406" t="str">
        <f>IF(OR(Y48=Dropdown_list!$AA$20,Y48=Dropdown_list!$AA$21,ISBLANK(Y48)), "", LEFT(Y48,FIND(":",Y48)-1)/RIGHT(Y48,LEN(Y48)-(FIND(":",Y48))))</f>
        <v/>
      </c>
      <c r="LI48" s="406" t="str">
        <f>IF(OR(Z48=Dropdown_list!$AA$20,Z48=Dropdown_list!$AA$21,ISBLANK(Z48)), "", LEFT(Z48,FIND(":",Z48)-1)/RIGHT(Z48,LEN(Z48)-(FIND(":",Z48))))</f>
        <v/>
      </c>
      <c r="LJ48" s="406" t="str">
        <f>IF(OR(AA48=Dropdown_list!$AA$20,AA48=Dropdown_list!$AA$21,ISBLANK(AA48)), "", LEFT(AA48,FIND(":",AA48)-1)/RIGHT(AA48,LEN(AA48)-(FIND(":",AA48))))</f>
        <v/>
      </c>
      <c r="LK48" s="406" t="str">
        <f>IF(OR(AB48=Dropdown_list!$AA$20,AB48=Dropdown_list!$AA$21,ISBLANK(AB48)), "", LEFT(AB48,FIND(":",AB48)-1)/RIGHT(AB48,LEN(AB48)-(FIND(":",AB48))))</f>
        <v/>
      </c>
      <c r="LL48" s="406" t="str">
        <f>IF(OR(AC48=Dropdown_list!$AA$20,AC48=Dropdown_list!$AA$21,ISBLANK(AC48)), "", LEFT(AC48,FIND(":",AC48)-1)/RIGHT(AC48,LEN(AC48)-(FIND(":",AC48))))</f>
        <v/>
      </c>
      <c r="LM48" s="406" t="str">
        <f>IF(OR(AD48=Dropdown_list!$AA$20,AD48=Dropdown_list!$AA$21,ISBLANK(AD48)), "", LEFT(AD48,FIND(":",AD48)-1)/RIGHT(AD48,LEN(AD48)-(FIND(":",AD48))))</f>
        <v/>
      </c>
      <c r="LN48" s="406" t="str">
        <f>IF(OR(AE48=Dropdown_list!$AA$20,AE48=Dropdown_list!$AA$21,ISBLANK(AE48)), "", LEFT(AE48,FIND(":",AE48)-1)/RIGHT(AE48,LEN(AE48)-(FIND(":",AE48))))</f>
        <v/>
      </c>
      <c r="LO48" s="406" t="str">
        <f>IF(OR(AF48=Dropdown_list!$AA$20,AF48=Dropdown_list!$AA$21,ISBLANK(AF48)), "", LEFT(AF48,FIND(":",AF48)-1)/RIGHT(AF48,LEN(AF48)-(FIND(":",AF48))))</f>
        <v/>
      </c>
      <c r="LP48" s="406" t="str">
        <f>IF(OR(AG48=Dropdown_list!$AA$20,AG48=Dropdown_list!$AA$21,ISBLANK(AG48)), "", LEFT(AG48,FIND(":",AG48)-1)/RIGHT(AG48,LEN(AG48)-(FIND(":",AG48))))</f>
        <v/>
      </c>
      <c r="LQ48" s="406" t="str">
        <f>IF(OR(AH48=Dropdown_list!$AA$20,AH48=Dropdown_list!$AA$21,ISBLANK(AH48)), "", LEFT(AH48,FIND(":",AH48)-1)/RIGHT(AH48,LEN(AH48)-(FIND(":",AH48))))</f>
        <v/>
      </c>
      <c r="LR48" s="406" t="str">
        <f>IF(OR(AI48=Dropdown_list!$AA$20,AI48=Dropdown_list!$AA$21,ISBLANK(AI48)), "", LEFT(AI48,FIND(":",AI48)-1)/RIGHT(AI48,LEN(AI48)-(FIND(":",AI48))))</f>
        <v/>
      </c>
      <c r="LS48" s="406" t="str">
        <f>IF(OR(AJ48=Dropdown_list!$AA$20,AJ48=Dropdown_list!$AA$21,ISBLANK(AJ48)), "", LEFT(AJ48,FIND(":",AJ48)-1)/RIGHT(AJ48,LEN(AJ48)-(FIND(":",AJ48))))</f>
        <v/>
      </c>
      <c r="LT48" s="406" t="str">
        <f>IF(OR(AK48=Dropdown_list!$AA$20,AK48=Dropdown_list!$AA$21,ISBLANK(AK48)), "", LEFT(AK48,FIND(":",AK48)-1)/RIGHT(AK48,LEN(AK48)-(FIND(":",AK48))))</f>
        <v/>
      </c>
      <c r="LU48" s="406" t="str">
        <f>IF(OR(AL48=Dropdown_list!$AA$20,AL48=Dropdown_list!$AA$21,ISBLANK(AL48)), "", LEFT(AL48,FIND(":",AL48)-1)/RIGHT(AL48,LEN(AL48)-(FIND(":",AL48))))</f>
        <v/>
      </c>
      <c r="LV48" s="406" t="str">
        <f>IF(OR(AM48=Dropdown_list!$AA$20,AM48=Dropdown_list!$AA$21,ISBLANK(AM48)), "", LEFT(AM48,FIND(":",AM48)-1)/RIGHT(AM48,LEN(AM48)-(FIND(":",AM48))))</f>
        <v/>
      </c>
      <c r="LW48" s="406" t="str">
        <f>IF(OR(AN48=Dropdown_list!$AA$20,AN48=Dropdown_list!$AA$21,ISBLANK(AN48)), "", LEFT(AN48,FIND(":",AN48)-1)/RIGHT(AN48,LEN(AN48)-(FIND(":",AN48))))</f>
        <v/>
      </c>
      <c r="LX48" s="406" t="str">
        <f>IF(OR(AO48=Dropdown_list!$AA$20,AO48=Dropdown_list!$AA$21,ISBLANK(AO48)), "", LEFT(AO48,FIND(":",AO48)-1)/RIGHT(AO48,LEN(AO48)-(FIND(":",AO48))))</f>
        <v/>
      </c>
      <c r="LY48" s="406" t="str">
        <f>IF(OR(AP48=Dropdown_list!$AA$20,AP48=Dropdown_list!$AA$21,ISBLANK(AP48)), "", LEFT(AP48,FIND(":",AP48)-1)/RIGHT(AP48,LEN(AP48)-(FIND(":",AP48))))</f>
        <v/>
      </c>
      <c r="LZ48" s="406" t="str">
        <f>IF(OR(AQ48=Dropdown_list!$AA$20,AQ48=Dropdown_list!$AA$21,ISBLANK(AQ48)), "", LEFT(AQ48,FIND(":",AQ48)-1)/RIGHT(AQ48,LEN(AQ48)-(FIND(":",AQ48))))</f>
        <v/>
      </c>
      <c r="MA48" s="406" t="str">
        <f>IF(OR(AR48=Dropdown_list!$AA$20,AR48=Dropdown_list!$AA$21,ISBLANK(AR48)), "", LEFT(AR48,FIND(":",AR48)-1)/RIGHT(AR48,LEN(AR48)-(FIND(":",AR48))))</f>
        <v/>
      </c>
      <c r="MB48" s="406" t="str">
        <f>IF(OR(AS48=Dropdown_list!$AA$20,AS48=Dropdown_list!$AA$21,ISBLANK(AS48)), "", LEFT(AS48,FIND(":",AS48)-1)/RIGHT(AS48,LEN(AS48)-(FIND(":",AS48))))</f>
        <v/>
      </c>
      <c r="MC48" s="406" t="str">
        <f>IF(OR(AT48=Dropdown_list!$AA$20,AT48=Dropdown_list!$AA$21,ISBLANK(AT48)), "", LEFT(AT48,FIND(":",AT48)-1)/RIGHT(AT48,LEN(AT48)-(FIND(":",AT48))))</f>
        <v/>
      </c>
      <c r="MD48" s="406" t="str">
        <f>IF(OR(AU48=Dropdown_list!$AA$20,AU48=Dropdown_list!$AA$21,ISBLANK(AU48)), "", LEFT(AU48,FIND(":",AU48)-1)/RIGHT(AU48,LEN(AU48)-(FIND(":",AU48))))</f>
        <v/>
      </c>
      <c r="ME48" s="406" t="str">
        <f>IF(OR(AV48=Dropdown_list!$AA$20,AV48=Dropdown_list!$AA$21,ISBLANK(AV48)), "", LEFT(AV48,FIND(":",AV48)-1)/RIGHT(AV48,LEN(AV48)-(FIND(":",AV48))))</f>
        <v/>
      </c>
      <c r="MF48" s="406" t="str">
        <f>IF(OR(AW48=Dropdown_list!$AA$20,AW48=Dropdown_list!$AA$21,ISBLANK(AW48)), "", LEFT(AW48,FIND(":",AW48)-1)/RIGHT(AW48,LEN(AW48)-(FIND(":",AW48))))</f>
        <v/>
      </c>
      <c r="MG48" s="406" t="str">
        <f>IF(OR(AX48=Dropdown_list!$AA$20,AX48=Dropdown_list!$AA$21,ISBLANK(AX48)), "", LEFT(AX48,FIND(":",AX48)-1)/RIGHT(AX48,LEN(AX48)-(FIND(":",AX48))))</f>
        <v/>
      </c>
      <c r="MH48" s="406" t="str">
        <f>IF(OR(AY48=Dropdown_list!$AA$20,AY48=Dropdown_list!$AA$21,ISBLANK(AY48)), "", LEFT(AY48,FIND(":",AY48)-1)/RIGHT(AY48,LEN(AY48)-(FIND(":",AY48))))</f>
        <v/>
      </c>
      <c r="MI48" s="406" t="str">
        <f>IF(OR(AZ48=Dropdown_list!$AA$20,AZ48=Dropdown_list!$AA$21,ISBLANK(AZ48)), "", LEFT(AZ48,FIND(":",AZ48)-1)/RIGHT(AZ48,LEN(AZ48)-(FIND(":",AZ48))))</f>
        <v/>
      </c>
      <c r="MJ48" s="407" t="str">
        <f>IF(OR(BA48=Dropdown_list!$AA$20,BA48=Dropdown_list!$AA$21,ISBLANK(BA48)), "", LEFT(BA48,FIND(":",BA48)-1)/RIGHT(BA48,LEN(BA48)-(FIND(":",BA48))))</f>
        <v/>
      </c>
      <c r="ML48" s="414" t="str">
        <f t="shared" si="181"/>
        <v/>
      </c>
      <c r="MM48" s="265" t="str">
        <f t="shared" si="181"/>
        <v/>
      </c>
      <c r="MN48" s="265" t="str">
        <f t="shared" si="181"/>
        <v/>
      </c>
      <c r="MO48" s="265" t="str">
        <f t="shared" si="181"/>
        <v/>
      </c>
      <c r="MP48" s="265" t="str">
        <f t="shared" si="181"/>
        <v/>
      </c>
      <c r="MQ48" s="265" t="str">
        <f t="shared" si="181"/>
        <v/>
      </c>
      <c r="MR48" s="265" t="str">
        <f t="shared" si="181"/>
        <v/>
      </c>
      <c r="MS48" s="265" t="str">
        <f t="shared" si="181"/>
        <v/>
      </c>
      <c r="MT48" s="265" t="str">
        <f t="shared" si="181"/>
        <v/>
      </c>
      <c r="MU48" s="265" t="str">
        <f t="shared" si="181"/>
        <v/>
      </c>
      <c r="MV48" s="265" t="str">
        <f t="shared" si="181"/>
        <v/>
      </c>
      <c r="MW48" s="265" t="str">
        <f t="shared" si="181"/>
        <v/>
      </c>
      <c r="MX48" s="265" t="str">
        <f t="shared" si="181"/>
        <v/>
      </c>
      <c r="MY48" s="265" t="str">
        <f t="shared" si="181"/>
        <v/>
      </c>
      <c r="MZ48" s="265" t="str">
        <f t="shared" si="181"/>
        <v/>
      </c>
      <c r="NA48" s="265" t="str">
        <f t="shared" si="181"/>
        <v/>
      </c>
      <c r="NB48" s="265" t="str">
        <f t="shared" si="137"/>
        <v/>
      </c>
      <c r="NC48" s="265" t="str">
        <f t="shared" si="137"/>
        <v/>
      </c>
      <c r="ND48" s="265" t="str">
        <f t="shared" si="137"/>
        <v/>
      </c>
      <c r="NE48" s="265" t="str">
        <f t="shared" si="137"/>
        <v/>
      </c>
      <c r="NF48" s="265" t="str">
        <f t="shared" si="137"/>
        <v/>
      </c>
      <c r="NG48" s="265" t="str">
        <f t="shared" si="137"/>
        <v/>
      </c>
      <c r="NH48" s="265" t="str">
        <f t="shared" si="137"/>
        <v/>
      </c>
      <c r="NI48" s="265" t="str">
        <f t="shared" si="137"/>
        <v/>
      </c>
      <c r="NJ48" s="265" t="str">
        <f t="shared" si="137"/>
        <v/>
      </c>
      <c r="NK48" s="265" t="str">
        <f t="shared" si="137"/>
        <v/>
      </c>
      <c r="NL48" s="265" t="str">
        <f t="shared" ref="NB48:NQ69" si="182">IFERROR(INDEX($CL$18:$CQ$18, ,MATCH(NL$18,$CL48:$CQ48,1)),"")</f>
        <v/>
      </c>
      <c r="NM48" s="265" t="str">
        <f t="shared" si="182"/>
        <v/>
      </c>
      <c r="NN48" s="265" t="str">
        <f t="shared" si="182"/>
        <v/>
      </c>
      <c r="NO48" s="265" t="str">
        <f t="shared" si="182"/>
        <v/>
      </c>
      <c r="NP48" s="265" t="str">
        <f t="shared" si="182"/>
        <v/>
      </c>
      <c r="NQ48" s="265" t="str">
        <f t="shared" si="182"/>
        <v/>
      </c>
      <c r="NR48" s="265" t="str">
        <f t="shared" si="110"/>
        <v/>
      </c>
      <c r="NS48" s="265" t="str">
        <f t="shared" si="110"/>
        <v/>
      </c>
      <c r="NT48" s="265" t="str">
        <f t="shared" si="110"/>
        <v/>
      </c>
      <c r="NU48" s="265" t="str">
        <f t="shared" si="110"/>
        <v/>
      </c>
      <c r="NV48" s="265" t="str">
        <f t="shared" si="110"/>
        <v/>
      </c>
      <c r="NW48" s="265" t="str">
        <f t="shared" si="164"/>
        <v/>
      </c>
      <c r="NX48" s="265" t="str">
        <f t="shared" si="164"/>
        <v/>
      </c>
      <c r="NY48" s="265" t="str">
        <f t="shared" si="164"/>
        <v/>
      </c>
      <c r="NZ48" s="265" t="str">
        <f t="shared" si="164"/>
        <v/>
      </c>
      <c r="OA48" s="265" t="str">
        <f t="shared" si="164"/>
        <v/>
      </c>
      <c r="OB48" s="265" t="str">
        <f t="shared" si="164"/>
        <v/>
      </c>
      <c r="OC48" s="265" t="str">
        <f t="shared" si="164"/>
        <v/>
      </c>
      <c r="OD48" s="265" t="str">
        <f t="shared" si="164"/>
        <v/>
      </c>
      <c r="OE48" s="265" t="str">
        <f t="shared" si="164"/>
        <v/>
      </c>
      <c r="OF48" s="265" t="str">
        <f t="shared" si="164"/>
        <v/>
      </c>
      <c r="OG48" s="415" t="str">
        <f t="shared" si="164"/>
        <v/>
      </c>
    </row>
    <row r="49" spans="2:397" ht="15" customHeight="1">
      <c r="B49" s="66"/>
      <c r="D49" s="786"/>
      <c r="E49" s="226">
        <f t="shared" si="177"/>
        <v>0</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4"/>
      <c r="BC49" s="668"/>
      <c r="BD49" s="61"/>
      <c r="BE49" s="61"/>
      <c r="BF49" s="88"/>
      <c r="BG49" s="232"/>
      <c r="BH49" s="61"/>
      <c r="BI49" s="61"/>
      <c r="BJ49" s="4"/>
      <c r="BL49" s="84" t="str">
        <f t="shared" si="8"/>
        <v/>
      </c>
      <c r="BM49" s="260">
        <f t="shared" si="9"/>
        <v>0</v>
      </c>
      <c r="BN49" s="525">
        <f t="shared" si="114"/>
        <v>0</v>
      </c>
      <c r="BO49" s="526" t="str">
        <f t="shared" si="139"/>
        <v/>
      </c>
      <c r="BP49" s="525">
        <f t="shared" si="115"/>
        <v>0</v>
      </c>
      <c r="BQ49" s="527">
        <f t="shared" si="12"/>
        <v>0</v>
      </c>
      <c r="BR49" s="527">
        <f t="shared" si="13"/>
        <v>0</v>
      </c>
      <c r="BS49" s="528">
        <f t="shared" si="140"/>
        <v>0</v>
      </c>
      <c r="BT49" s="263" t="str">
        <f t="shared" si="14"/>
        <v/>
      </c>
      <c r="BU49" s="263" t="str">
        <f>IF(BQ49=1, IF(ISBLANK(#REF!),message_complete,""),"")</f>
        <v/>
      </c>
      <c r="BV49" s="263" t="str">
        <f t="shared" si="15"/>
        <v/>
      </c>
      <c r="BW49" s="263" t="str">
        <f t="shared" si="16"/>
        <v/>
      </c>
      <c r="BX49" s="261"/>
      <c r="BY49" s="328" t="str">
        <f t="shared" si="116"/>
        <v/>
      </c>
      <c r="BZ49" s="269" t="str">
        <f t="shared" si="18"/>
        <v/>
      </c>
      <c r="CA49" s="269" t="str">
        <f t="shared" si="19"/>
        <v/>
      </c>
      <c r="CB49" s="269" t="str">
        <f t="shared" si="20"/>
        <v/>
      </c>
      <c r="CC49" s="269" t="str">
        <f t="shared" si="21"/>
        <v/>
      </c>
      <c r="CD49" s="269" t="str">
        <f t="shared" si="117"/>
        <v/>
      </c>
      <c r="CE49" s="269" t="str">
        <f t="shared" si="23"/>
        <v/>
      </c>
      <c r="CF49" s="269" t="str">
        <f t="shared" si="118"/>
        <v/>
      </c>
      <c r="CG49" s="269" t="str">
        <f t="shared" si="119"/>
        <v/>
      </c>
      <c r="CH49" s="269" t="str">
        <f t="shared" si="120"/>
        <v/>
      </c>
      <c r="CI49" s="269" t="str">
        <f t="shared" si="121"/>
        <v/>
      </c>
      <c r="CJ49" s="329" t="str">
        <f t="shared" si="122"/>
        <v/>
      </c>
      <c r="CL49" s="423" t="str">
        <f t="shared" si="77"/>
        <v/>
      </c>
      <c r="CM49" s="419" t="str">
        <f t="shared" si="78"/>
        <v/>
      </c>
      <c r="CN49" s="419" t="str">
        <f t="shared" si="79"/>
        <v/>
      </c>
      <c r="CO49" s="419" t="str">
        <f t="shared" si="80"/>
        <v/>
      </c>
      <c r="CP49" s="419" t="str">
        <f t="shared" si="81"/>
        <v/>
      </c>
      <c r="CQ49" s="424" t="str">
        <f t="shared" si="82"/>
        <v/>
      </c>
      <c r="CR49" s="121" t="str">
        <f t="shared" si="29"/>
        <v/>
      </c>
      <c r="CS49" s="283" t="str">
        <f t="shared" si="30"/>
        <v/>
      </c>
      <c r="CT49" s="264" t="str">
        <f t="shared" si="31"/>
        <v/>
      </c>
      <c r="CU49" s="264" t="str">
        <f t="shared" si="32"/>
        <v/>
      </c>
      <c r="CV49" s="264" t="str">
        <f t="shared" si="33"/>
        <v/>
      </c>
      <c r="CW49" s="264" t="str">
        <f t="shared" si="34"/>
        <v/>
      </c>
      <c r="CX49" s="284" t="str">
        <f t="shared" si="35"/>
        <v/>
      </c>
      <c r="CY49" s="263">
        <f t="shared" si="83"/>
        <v>0</v>
      </c>
      <c r="CZ49" s="263"/>
      <c r="DA49" s="291">
        <f t="shared" si="165"/>
        <v>0</v>
      </c>
      <c r="DB49" s="265">
        <f t="shared" si="165"/>
        <v>0</v>
      </c>
      <c r="DC49" s="265">
        <f t="shared" si="165"/>
        <v>0</v>
      </c>
      <c r="DD49" s="265">
        <f t="shared" si="165"/>
        <v>0</v>
      </c>
      <c r="DE49" s="265">
        <f t="shared" si="165"/>
        <v>0</v>
      </c>
      <c r="DF49" s="265">
        <f t="shared" si="165"/>
        <v>0</v>
      </c>
      <c r="DG49" s="265">
        <f t="shared" si="165"/>
        <v>0</v>
      </c>
      <c r="DH49" s="265">
        <f t="shared" si="165"/>
        <v>0</v>
      </c>
      <c r="DI49" s="265">
        <f t="shared" si="165"/>
        <v>0</v>
      </c>
      <c r="DJ49" s="265">
        <f t="shared" si="165"/>
        <v>0</v>
      </c>
      <c r="DK49" s="265">
        <f t="shared" si="166"/>
        <v>0</v>
      </c>
      <c r="DL49" s="265">
        <f t="shared" si="166"/>
        <v>0</v>
      </c>
      <c r="DM49" s="265">
        <f t="shared" si="166"/>
        <v>0</v>
      </c>
      <c r="DN49" s="265">
        <f t="shared" si="166"/>
        <v>0</v>
      </c>
      <c r="DO49" s="265">
        <f t="shared" si="166"/>
        <v>0</v>
      </c>
      <c r="DP49" s="265">
        <f t="shared" si="166"/>
        <v>0</v>
      </c>
      <c r="DQ49" s="265">
        <f t="shared" si="166"/>
        <v>0</v>
      </c>
      <c r="DR49" s="265">
        <f t="shared" si="166"/>
        <v>0</v>
      </c>
      <c r="DS49" s="265">
        <f t="shared" si="166"/>
        <v>0</v>
      </c>
      <c r="DT49" s="265">
        <f t="shared" si="166"/>
        <v>0</v>
      </c>
      <c r="DU49" s="292">
        <f t="shared" si="166"/>
        <v>0</v>
      </c>
      <c r="DV49" s="291">
        <f t="shared" si="167"/>
        <v>0</v>
      </c>
      <c r="DW49" s="265">
        <f t="shared" si="167"/>
        <v>0</v>
      </c>
      <c r="DX49" s="265">
        <f t="shared" si="167"/>
        <v>0</v>
      </c>
      <c r="DY49" s="265">
        <f t="shared" si="167"/>
        <v>0</v>
      </c>
      <c r="DZ49" s="265">
        <f t="shared" si="167"/>
        <v>0</v>
      </c>
      <c r="EA49" s="265">
        <f t="shared" si="167"/>
        <v>0</v>
      </c>
      <c r="EB49" s="265">
        <f t="shared" si="167"/>
        <v>0</v>
      </c>
      <c r="EC49" s="265">
        <f t="shared" si="167"/>
        <v>0</v>
      </c>
      <c r="ED49" s="265">
        <f t="shared" si="167"/>
        <v>0</v>
      </c>
      <c r="EE49" s="265">
        <f t="shared" si="167"/>
        <v>0</v>
      </c>
      <c r="EF49" s="265">
        <f t="shared" si="168"/>
        <v>0</v>
      </c>
      <c r="EG49" s="265">
        <f t="shared" si="168"/>
        <v>0</v>
      </c>
      <c r="EH49" s="265">
        <f t="shared" si="168"/>
        <v>0</v>
      </c>
      <c r="EI49" s="265">
        <f t="shared" si="168"/>
        <v>0</v>
      </c>
      <c r="EJ49" s="265">
        <f t="shared" si="168"/>
        <v>0</v>
      </c>
      <c r="EK49" s="265">
        <f t="shared" si="168"/>
        <v>0</v>
      </c>
      <c r="EL49" s="265">
        <f t="shared" si="168"/>
        <v>0</v>
      </c>
      <c r="EM49" s="265">
        <f t="shared" si="168"/>
        <v>0</v>
      </c>
      <c r="EN49" s="265">
        <f t="shared" si="168"/>
        <v>0</v>
      </c>
      <c r="EO49" s="265">
        <f t="shared" si="168"/>
        <v>0</v>
      </c>
      <c r="EP49" s="292">
        <f t="shared" si="168"/>
        <v>0</v>
      </c>
      <c r="EQ49" s="414">
        <f t="shared" si="169"/>
        <v>0</v>
      </c>
      <c r="ER49" s="265">
        <f t="shared" si="169"/>
        <v>0</v>
      </c>
      <c r="ES49" s="265">
        <f t="shared" si="169"/>
        <v>0</v>
      </c>
      <c r="ET49" s="265">
        <f t="shared" si="169"/>
        <v>0</v>
      </c>
      <c r="EU49" s="265">
        <f t="shared" si="169"/>
        <v>0</v>
      </c>
      <c r="EV49" s="265">
        <f t="shared" si="169"/>
        <v>0</v>
      </c>
      <c r="EW49" s="265">
        <f t="shared" si="169"/>
        <v>0</v>
      </c>
      <c r="EX49" s="265">
        <f t="shared" si="169"/>
        <v>0</v>
      </c>
      <c r="EY49" s="265">
        <f t="shared" si="169"/>
        <v>0</v>
      </c>
      <c r="EZ49" s="265">
        <f t="shared" si="169"/>
        <v>0</v>
      </c>
      <c r="FA49" s="265">
        <f t="shared" si="170"/>
        <v>0</v>
      </c>
      <c r="FB49" s="265">
        <f t="shared" si="170"/>
        <v>0</v>
      </c>
      <c r="FC49" s="265">
        <f t="shared" si="170"/>
        <v>0</v>
      </c>
      <c r="FD49" s="265">
        <f t="shared" si="170"/>
        <v>0</v>
      </c>
      <c r="FE49" s="265">
        <f t="shared" si="170"/>
        <v>0</v>
      </c>
      <c r="FF49" s="265">
        <f t="shared" si="170"/>
        <v>0</v>
      </c>
      <c r="FG49" s="265">
        <f t="shared" si="170"/>
        <v>0</v>
      </c>
      <c r="FH49" s="265">
        <f t="shared" si="170"/>
        <v>0</v>
      </c>
      <c r="FI49" s="265">
        <f t="shared" si="170"/>
        <v>0</v>
      </c>
      <c r="FJ49" s="265">
        <f t="shared" si="170"/>
        <v>0</v>
      </c>
      <c r="FK49" s="415">
        <f t="shared" si="170"/>
        <v>0</v>
      </c>
      <c r="FL49" s="291">
        <f t="shared" si="171"/>
        <v>0</v>
      </c>
      <c r="FM49" s="265">
        <f t="shared" si="171"/>
        <v>0</v>
      </c>
      <c r="FN49" s="265">
        <f t="shared" si="171"/>
        <v>0</v>
      </c>
      <c r="FO49" s="265">
        <f t="shared" si="171"/>
        <v>0</v>
      </c>
      <c r="FP49" s="265">
        <f t="shared" si="171"/>
        <v>0</v>
      </c>
      <c r="FQ49" s="265">
        <f t="shared" si="171"/>
        <v>0</v>
      </c>
      <c r="FR49" s="265">
        <f t="shared" si="171"/>
        <v>0</v>
      </c>
      <c r="FS49" s="265">
        <f t="shared" si="171"/>
        <v>0</v>
      </c>
      <c r="FT49" s="265">
        <f t="shared" si="171"/>
        <v>0</v>
      </c>
      <c r="FU49" s="265">
        <f t="shared" si="171"/>
        <v>0</v>
      </c>
      <c r="FV49" s="265">
        <f t="shared" si="172"/>
        <v>0</v>
      </c>
      <c r="FW49" s="265">
        <f t="shared" si="172"/>
        <v>0</v>
      </c>
      <c r="FX49" s="265">
        <f t="shared" si="172"/>
        <v>0</v>
      </c>
      <c r="FY49" s="265">
        <f t="shared" si="172"/>
        <v>0</v>
      </c>
      <c r="FZ49" s="265">
        <f t="shared" si="172"/>
        <v>0</v>
      </c>
      <c r="GA49" s="265">
        <f t="shared" si="172"/>
        <v>0</v>
      </c>
      <c r="GB49" s="265">
        <f t="shared" si="172"/>
        <v>0</v>
      </c>
      <c r="GC49" s="265">
        <f t="shared" si="172"/>
        <v>0</v>
      </c>
      <c r="GD49" s="265">
        <f t="shared" si="172"/>
        <v>0</v>
      </c>
      <c r="GE49" s="265">
        <f t="shared" si="172"/>
        <v>0</v>
      </c>
      <c r="GF49" s="292">
        <f t="shared" si="172"/>
        <v>0</v>
      </c>
      <c r="GG49" s="345">
        <f t="shared" si="141"/>
        <v>0</v>
      </c>
      <c r="GH49" s="346">
        <f t="shared" si="179"/>
        <v>0</v>
      </c>
      <c r="GI49" s="346">
        <f t="shared" si="179"/>
        <v>0</v>
      </c>
      <c r="GJ49" s="346">
        <f t="shared" si="179"/>
        <v>0</v>
      </c>
      <c r="GK49" s="346">
        <f t="shared" si="179"/>
        <v>0</v>
      </c>
      <c r="GL49" s="346">
        <f t="shared" si="179"/>
        <v>0</v>
      </c>
      <c r="GM49" s="346">
        <f t="shared" si="179"/>
        <v>0</v>
      </c>
      <c r="GN49" s="346">
        <f t="shared" si="179"/>
        <v>0</v>
      </c>
      <c r="GO49" s="346">
        <f t="shared" si="179"/>
        <v>0</v>
      </c>
      <c r="GP49" s="346">
        <f t="shared" si="179"/>
        <v>0</v>
      </c>
      <c r="GQ49" s="346">
        <f t="shared" si="179"/>
        <v>0</v>
      </c>
      <c r="GR49" s="346">
        <f t="shared" si="179"/>
        <v>0</v>
      </c>
      <c r="GS49" s="346">
        <f t="shared" si="179"/>
        <v>0</v>
      </c>
      <c r="GT49" s="346">
        <f t="shared" si="179"/>
        <v>0</v>
      </c>
      <c r="GU49" s="346">
        <f t="shared" si="179"/>
        <v>0</v>
      </c>
      <c r="GV49" s="346">
        <f t="shared" si="179"/>
        <v>0</v>
      </c>
      <c r="GW49" s="346">
        <f t="shared" si="179"/>
        <v>0</v>
      </c>
      <c r="GX49" s="346">
        <f t="shared" si="179"/>
        <v>0</v>
      </c>
      <c r="GY49" s="346">
        <f t="shared" si="179"/>
        <v>0</v>
      </c>
      <c r="GZ49" s="346">
        <f t="shared" si="179"/>
        <v>0</v>
      </c>
      <c r="HA49" s="347">
        <f t="shared" si="179"/>
        <v>0</v>
      </c>
      <c r="HB49" s="336">
        <f t="shared" si="142"/>
        <v>0</v>
      </c>
      <c r="HC49" s="337">
        <f t="shared" si="143"/>
        <v>0</v>
      </c>
      <c r="HD49" s="337">
        <f t="shared" si="144"/>
        <v>0</v>
      </c>
      <c r="HE49" s="337">
        <f t="shared" si="145"/>
        <v>0</v>
      </c>
      <c r="HF49" s="337">
        <f t="shared" si="146"/>
        <v>0</v>
      </c>
      <c r="HG49" s="337">
        <f t="shared" si="147"/>
        <v>0</v>
      </c>
      <c r="HH49" s="337">
        <f t="shared" si="148"/>
        <v>0</v>
      </c>
      <c r="HI49" s="337">
        <f t="shared" si="149"/>
        <v>0</v>
      </c>
      <c r="HJ49" s="337">
        <f t="shared" si="150"/>
        <v>0</v>
      </c>
      <c r="HK49" s="337">
        <f t="shared" si="151"/>
        <v>0</v>
      </c>
      <c r="HL49" s="337">
        <f t="shared" si="152"/>
        <v>0</v>
      </c>
      <c r="HM49" s="337">
        <f t="shared" si="153"/>
        <v>0</v>
      </c>
      <c r="HN49" s="337">
        <f t="shared" si="154"/>
        <v>0</v>
      </c>
      <c r="HO49" s="337">
        <f t="shared" si="155"/>
        <v>0</v>
      </c>
      <c r="HP49" s="337">
        <f t="shared" si="156"/>
        <v>0</v>
      </c>
      <c r="HQ49" s="337">
        <f t="shared" si="157"/>
        <v>0</v>
      </c>
      <c r="HR49" s="337">
        <f t="shared" si="158"/>
        <v>0</v>
      </c>
      <c r="HS49" s="337">
        <f t="shared" si="159"/>
        <v>0</v>
      </c>
      <c r="HT49" s="337">
        <f t="shared" si="160"/>
        <v>0</v>
      </c>
      <c r="HU49" s="337">
        <f t="shared" si="161"/>
        <v>0</v>
      </c>
      <c r="HV49" s="338">
        <f t="shared" si="162"/>
        <v>0</v>
      </c>
      <c r="HW49" s="297" t="str">
        <f t="shared" si="47"/>
        <v/>
      </c>
      <c r="HX49" s="264" t="str">
        <f t="shared" si="48"/>
        <v/>
      </c>
      <c r="HY49" s="264" t="str">
        <f t="shared" si="49"/>
        <v/>
      </c>
      <c r="HZ49" s="264" t="str">
        <f t="shared" si="50"/>
        <v/>
      </c>
      <c r="IA49" s="264" t="str">
        <f t="shared" si="51"/>
        <v/>
      </c>
      <c r="IB49" s="264" t="str">
        <f t="shared" si="52"/>
        <v/>
      </c>
      <c r="IC49" s="264" t="str">
        <f t="shared" si="53"/>
        <v/>
      </c>
      <c r="ID49" s="264" t="str">
        <f t="shared" si="54"/>
        <v/>
      </c>
      <c r="IE49" s="264" t="str">
        <f t="shared" si="55"/>
        <v/>
      </c>
      <c r="IF49" s="264" t="str">
        <f t="shared" si="56"/>
        <v/>
      </c>
      <c r="IG49" s="264" t="str">
        <f t="shared" si="57"/>
        <v/>
      </c>
      <c r="IH49" s="264" t="str">
        <f t="shared" si="58"/>
        <v/>
      </c>
      <c r="II49" s="264" t="str">
        <f t="shared" si="59"/>
        <v/>
      </c>
      <c r="IJ49" s="264" t="str">
        <f t="shared" si="60"/>
        <v/>
      </c>
      <c r="IK49" s="264" t="str">
        <f t="shared" si="61"/>
        <v/>
      </c>
      <c r="IL49" s="264" t="str">
        <f t="shared" si="62"/>
        <v/>
      </c>
      <c r="IM49" s="264" t="str">
        <f t="shared" si="63"/>
        <v/>
      </c>
      <c r="IN49" s="264" t="str">
        <f t="shared" si="64"/>
        <v/>
      </c>
      <c r="IO49" s="264" t="str">
        <f t="shared" si="65"/>
        <v/>
      </c>
      <c r="IP49" s="264" t="str">
        <f t="shared" si="66"/>
        <v/>
      </c>
      <c r="IQ49" s="284" t="str">
        <f t="shared" si="67"/>
        <v/>
      </c>
      <c r="IR49" s="265">
        <f t="shared" si="105"/>
        <v>0</v>
      </c>
      <c r="IS49" s="266">
        <f t="shared" si="68"/>
        <v>48</v>
      </c>
      <c r="IT49" s="266">
        <f t="shared" si="106"/>
        <v>0</v>
      </c>
      <c r="IU49" s="266">
        <f t="shared" si="69"/>
        <v>0</v>
      </c>
      <c r="IV49" s="302">
        <f t="shared" si="173"/>
        <v>0</v>
      </c>
      <c r="IW49" s="266">
        <f t="shared" si="173"/>
        <v>0</v>
      </c>
      <c r="IX49" s="266">
        <f t="shared" si="173"/>
        <v>0</v>
      </c>
      <c r="IY49" s="266">
        <f t="shared" si="173"/>
        <v>0</v>
      </c>
      <c r="IZ49" s="266">
        <f t="shared" si="173"/>
        <v>0</v>
      </c>
      <c r="JA49" s="266">
        <f t="shared" si="173"/>
        <v>0</v>
      </c>
      <c r="JB49" s="266">
        <f t="shared" si="173"/>
        <v>0</v>
      </c>
      <c r="JC49" s="266">
        <f t="shared" si="173"/>
        <v>0</v>
      </c>
      <c r="JD49" s="266">
        <f t="shared" si="173"/>
        <v>0</v>
      </c>
      <c r="JE49" s="266">
        <f t="shared" si="173"/>
        <v>0</v>
      </c>
      <c r="JF49" s="266">
        <f t="shared" si="174"/>
        <v>0</v>
      </c>
      <c r="JG49" s="266">
        <f t="shared" si="174"/>
        <v>0</v>
      </c>
      <c r="JH49" s="266">
        <f t="shared" si="174"/>
        <v>0</v>
      </c>
      <c r="JI49" s="266">
        <f t="shared" si="174"/>
        <v>0</v>
      </c>
      <c r="JJ49" s="266">
        <f t="shared" si="174"/>
        <v>0</v>
      </c>
      <c r="JK49" s="266">
        <f t="shared" si="174"/>
        <v>0</v>
      </c>
      <c r="JL49" s="266">
        <f t="shared" si="174"/>
        <v>0</v>
      </c>
      <c r="JM49" s="266">
        <f t="shared" si="174"/>
        <v>0</v>
      </c>
      <c r="JN49" s="266">
        <f t="shared" si="174"/>
        <v>0</v>
      </c>
      <c r="JO49" s="266">
        <f t="shared" si="174"/>
        <v>0</v>
      </c>
      <c r="JP49" s="303">
        <f t="shared" si="174"/>
        <v>0</v>
      </c>
      <c r="JQ49" s="291">
        <f t="shared" si="175"/>
        <v>0</v>
      </c>
      <c r="JR49" s="265">
        <f t="shared" si="175"/>
        <v>0</v>
      </c>
      <c r="JS49" s="265">
        <f t="shared" si="175"/>
        <v>0</v>
      </c>
      <c r="JT49" s="265">
        <f t="shared" si="175"/>
        <v>0</v>
      </c>
      <c r="JU49" s="265">
        <f t="shared" si="175"/>
        <v>0</v>
      </c>
      <c r="JV49" s="265">
        <f t="shared" si="175"/>
        <v>0</v>
      </c>
      <c r="JW49" s="265">
        <f t="shared" si="175"/>
        <v>0</v>
      </c>
      <c r="JX49" s="265">
        <f t="shared" si="175"/>
        <v>0</v>
      </c>
      <c r="JY49" s="265">
        <f t="shared" si="175"/>
        <v>0</v>
      </c>
      <c r="JZ49" s="265">
        <f t="shared" si="175"/>
        <v>0</v>
      </c>
      <c r="KA49" s="265">
        <f t="shared" si="176"/>
        <v>0</v>
      </c>
      <c r="KB49" s="265">
        <f t="shared" si="176"/>
        <v>0</v>
      </c>
      <c r="KC49" s="265">
        <f t="shared" si="176"/>
        <v>0</v>
      </c>
      <c r="KD49" s="265">
        <f t="shared" si="176"/>
        <v>0</v>
      </c>
      <c r="KE49" s="265">
        <f t="shared" si="176"/>
        <v>0</v>
      </c>
      <c r="KF49" s="265">
        <f t="shared" si="176"/>
        <v>0</v>
      </c>
      <c r="KG49" s="265">
        <f t="shared" si="176"/>
        <v>0</v>
      </c>
      <c r="KH49" s="265">
        <f t="shared" si="176"/>
        <v>0</v>
      </c>
      <c r="KI49" s="265">
        <f t="shared" si="176"/>
        <v>0</v>
      </c>
      <c r="KJ49" s="265">
        <f t="shared" si="176"/>
        <v>0</v>
      </c>
      <c r="KK49" s="292">
        <f t="shared" si="176"/>
        <v>0</v>
      </c>
      <c r="KL49" s="279">
        <f t="shared" si="107"/>
        <v>48</v>
      </c>
      <c r="KN49" s="262" t="str">
        <f t="shared" si="178"/>
        <v>Wed</v>
      </c>
      <c r="KO49" s="405" t="str">
        <f>IF(OR(F49=Dropdown_list!$AA$20,F49=Dropdown_list!$AA$21,ISBLANK(F49)), "", LEFT(F49,FIND(":",F49)-1)/RIGHT(F49,LEN(F49)-(FIND(":",F49))))</f>
        <v/>
      </c>
      <c r="KP49" s="406" t="str">
        <f>IF(OR(G49=Dropdown_list!$AA$20,G49=Dropdown_list!$AA$21,ISBLANK(G49)), "", LEFT(G49,FIND(":",G49)-1)/RIGHT(G49,LEN(G49)-(FIND(":",G49))))</f>
        <v/>
      </c>
      <c r="KQ49" s="406" t="str">
        <f>IF(OR(H49=Dropdown_list!$AA$20,H49=Dropdown_list!$AA$21,ISBLANK(H49)), "", LEFT(H49,FIND(":",H49)-1)/RIGHT(H49,LEN(H49)-(FIND(":",H49))))</f>
        <v/>
      </c>
      <c r="KR49" s="406" t="str">
        <f>IF(OR(I49=Dropdown_list!$AA$20,I49=Dropdown_list!$AA$21,ISBLANK(I49)), "", LEFT(I49,FIND(":",I49)-1)/RIGHT(I49,LEN(I49)-(FIND(":",I49))))</f>
        <v/>
      </c>
      <c r="KS49" s="406" t="str">
        <f>IF(OR(J49=Dropdown_list!$AA$20,J49=Dropdown_list!$AA$21,ISBLANK(J49)), "", LEFT(J49,FIND(":",J49)-1)/RIGHT(J49,LEN(J49)-(FIND(":",J49))))</f>
        <v/>
      </c>
      <c r="KT49" s="406" t="str">
        <f>IF(OR(K49=Dropdown_list!$AA$20,K49=Dropdown_list!$AA$21,ISBLANK(K49)), "", LEFT(K49,FIND(":",K49)-1)/RIGHT(K49,LEN(K49)-(FIND(":",K49))))</f>
        <v/>
      </c>
      <c r="KU49" s="406" t="str">
        <f>IF(OR(L49=Dropdown_list!$AA$20,L49=Dropdown_list!$AA$21,ISBLANK(L49)), "", LEFT(L49,FIND(":",L49)-1)/RIGHT(L49,LEN(L49)-(FIND(":",L49))))</f>
        <v/>
      </c>
      <c r="KV49" s="406" t="str">
        <f>IF(OR(M49=Dropdown_list!$AA$20,M49=Dropdown_list!$AA$21,ISBLANK(M49)), "", LEFT(M49,FIND(":",M49)-1)/RIGHT(M49,LEN(M49)-(FIND(":",M49))))</f>
        <v/>
      </c>
      <c r="KW49" s="406" t="str">
        <f>IF(OR(N49=Dropdown_list!$AA$20,N49=Dropdown_list!$AA$21,ISBLANK(N49)), "", LEFT(N49,FIND(":",N49)-1)/RIGHT(N49,LEN(N49)-(FIND(":",N49))))</f>
        <v/>
      </c>
      <c r="KX49" s="406" t="str">
        <f>IF(OR(O49=Dropdown_list!$AA$20,O49=Dropdown_list!$AA$21,ISBLANK(O49)), "", LEFT(O49,FIND(":",O49)-1)/RIGHT(O49,LEN(O49)-(FIND(":",O49))))</f>
        <v/>
      </c>
      <c r="KY49" s="406" t="str">
        <f>IF(OR(P49=Dropdown_list!$AA$20,P49=Dropdown_list!$AA$21,ISBLANK(P49)), "", LEFT(P49,FIND(":",P49)-1)/RIGHT(P49,LEN(P49)-(FIND(":",P49))))</f>
        <v/>
      </c>
      <c r="KZ49" s="406" t="str">
        <f>IF(OR(Q49=Dropdown_list!$AA$20,Q49=Dropdown_list!$AA$21,ISBLANK(Q49)), "", LEFT(Q49,FIND(":",Q49)-1)/RIGHT(Q49,LEN(Q49)-(FIND(":",Q49))))</f>
        <v/>
      </c>
      <c r="LA49" s="406" t="str">
        <f>IF(OR(R49=Dropdown_list!$AA$20,R49=Dropdown_list!$AA$21,ISBLANK(R49)), "", LEFT(R49,FIND(":",R49)-1)/RIGHT(R49,LEN(R49)-(FIND(":",R49))))</f>
        <v/>
      </c>
      <c r="LB49" s="406" t="str">
        <f>IF(OR(S49=Dropdown_list!$AA$20,S49=Dropdown_list!$AA$21,ISBLANK(S49)), "", LEFT(S49,FIND(":",S49)-1)/RIGHT(S49,LEN(S49)-(FIND(":",S49))))</f>
        <v/>
      </c>
      <c r="LC49" s="406" t="str">
        <f>IF(OR(T49=Dropdown_list!$AA$20,T49=Dropdown_list!$AA$21,ISBLANK(T49)), "", LEFT(T49,FIND(":",T49)-1)/RIGHT(T49,LEN(T49)-(FIND(":",T49))))</f>
        <v/>
      </c>
      <c r="LD49" s="406" t="str">
        <f>IF(OR(U49=Dropdown_list!$AA$20,U49=Dropdown_list!$AA$21,ISBLANK(U49)), "", LEFT(U49,FIND(":",U49)-1)/RIGHT(U49,LEN(U49)-(FIND(":",U49))))</f>
        <v/>
      </c>
      <c r="LE49" s="406" t="str">
        <f>IF(OR(V49=Dropdown_list!$AA$20,V49=Dropdown_list!$AA$21,ISBLANK(V49)), "", LEFT(V49,FIND(":",V49)-1)/RIGHT(V49,LEN(V49)-(FIND(":",V49))))</f>
        <v/>
      </c>
      <c r="LF49" s="406" t="str">
        <f>IF(OR(W49=Dropdown_list!$AA$20,W49=Dropdown_list!$AA$21,ISBLANK(W49)), "", LEFT(W49,FIND(":",W49)-1)/RIGHT(W49,LEN(W49)-(FIND(":",W49))))</f>
        <v/>
      </c>
      <c r="LG49" s="406" t="str">
        <f>IF(OR(X49=Dropdown_list!$AA$20,X49=Dropdown_list!$AA$21,ISBLANK(X49)), "", LEFT(X49,FIND(":",X49)-1)/RIGHT(X49,LEN(X49)-(FIND(":",X49))))</f>
        <v/>
      </c>
      <c r="LH49" s="406" t="str">
        <f>IF(OR(Y49=Dropdown_list!$AA$20,Y49=Dropdown_list!$AA$21,ISBLANK(Y49)), "", LEFT(Y49,FIND(":",Y49)-1)/RIGHT(Y49,LEN(Y49)-(FIND(":",Y49))))</f>
        <v/>
      </c>
      <c r="LI49" s="406" t="str">
        <f>IF(OR(Z49=Dropdown_list!$AA$20,Z49=Dropdown_list!$AA$21,ISBLANK(Z49)), "", LEFT(Z49,FIND(":",Z49)-1)/RIGHT(Z49,LEN(Z49)-(FIND(":",Z49))))</f>
        <v/>
      </c>
      <c r="LJ49" s="406" t="str">
        <f>IF(OR(AA49=Dropdown_list!$AA$20,AA49=Dropdown_list!$AA$21,ISBLANK(AA49)), "", LEFT(AA49,FIND(":",AA49)-1)/RIGHT(AA49,LEN(AA49)-(FIND(":",AA49))))</f>
        <v/>
      </c>
      <c r="LK49" s="406" t="str">
        <f>IF(OR(AB49=Dropdown_list!$AA$20,AB49=Dropdown_list!$AA$21,ISBLANK(AB49)), "", LEFT(AB49,FIND(":",AB49)-1)/RIGHT(AB49,LEN(AB49)-(FIND(":",AB49))))</f>
        <v/>
      </c>
      <c r="LL49" s="406" t="str">
        <f>IF(OR(AC49=Dropdown_list!$AA$20,AC49=Dropdown_list!$AA$21,ISBLANK(AC49)), "", LEFT(AC49,FIND(":",AC49)-1)/RIGHT(AC49,LEN(AC49)-(FIND(":",AC49))))</f>
        <v/>
      </c>
      <c r="LM49" s="406" t="str">
        <f>IF(OR(AD49=Dropdown_list!$AA$20,AD49=Dropdown_list!$AA$21,ISBLANK(AD49)), "", LEFT(AD49,FIND(":",AD49)-1)/RIGHT(AD49,LEN(AD49)-(FIND(":",AD49))))</f>
        <v/>
      </c>
      <c r="LN49" s="406" t="str">
        <f>IF(OR(AE49=Dropdown_list!$AA$20,AE49=Dropdown_list!$AA$21,ISBLANK(AE49)), "", LEFT(AE49,FIND(":",AE49)-1)/RIGHT(AE49,LEN(AE49)-(FIND(":",AE49))))</f>
        <v/>
      </c>
      <c r="LO49" s="406" t="str">
        <f>IF(OR(AF49=Dropdown_list!$AA$20,AF49=Dropdown_list!$AA$21,ISBLANK(AF49)), "", LEFT(AF49,FIND(":",AF49)-1)/RIGHT(AF49,LEN(AF49)-(FIND(":",AF49))))</f>
        <v/>
      </c>
      <c r="LP49" s="406" t="str">
        <f>IF(OR(AG49=Dropdown_list!$AA$20,AG49=Dropdown_list!$AA$21,ISBLANK(AG49)), "", LEFT(AG49,FIND(":",AG49)-1)/RIGHT(AG49,LEN(AG49)-(FIND(":",AG49))))</f>
        <v/>
      </c>
      <c r="LQ49" s="406" t="str">
        <f>IF(OR(AH49=Dropdown_list!$AA$20,AH49=Dropdown_list!$AA$21,ISBLANK(AH49)), "", LEFT(AH49,FIND(":",AH49)-1)/RIGHT(AH49,LEN(AH49)-(FIND(":",AH49))))</f>
        <v/>
      </c>
      <c r="LR49" s="406" t="str">
        <f>IF(OR(AI49=Dropdown_list!$AA$20,AI49=Dropdown_list!$AA$21,ISBLANK(AI49)), "", LEFT(AI49,FIND(":",AI49)-1)/RIGHT(AI49,LEN(AI49)-(FIND(":",AI49))))</f>
        <v/>
      </c>
      <c r="LS49" s="406" t="str">
        <f>IF(OR(AJ49=Dropdown_list!$AA$20,AJ49=Dropdown_list!$AA$21,ISBLANK(AJ49)), "", LEFT(AJ49,FIND(":",AJ49)-1)/RIGHT(AJ49,LEN(AJ49)-(FIND(":",AJ49))))</f>
        <v/>
      </c>
      <c r="LT49" s="406" t="str">
        <f>IF(OR(AK49=Dropdown_list!$AA$20,AK49=Dropdown_list!$AA$21,ISBLANK(AK49)), "", LEFT(AK49,FIND(":",AK49)-1)/RIGHT(AK49,LEN(AK49)-(FIND(":",AK49))))</f>
        <v/>
      </c>
      <c r="LU49" s="406" t="str">
        <f>IF(OR(AL49=Dropdown_list!$AA$20,AL49=Dropdown_list!$AA$21,ISBLANK(AL49)), "", LEFT(AL49,FIND(":",AL49)-1)/RIGHT(AL49,LEN(AL49)-(FIND(":",AL49))))</f>
        <v/>
      </c>
      <c r="LV49" s="406" t="str">
        <f>IF(OR(AM49=Dropdown_list!$AA$20,AM49=Dropdown_list!$AA$21,ISBLANK(AM49)), "", LEFT(AM49,FIND(":",AM49)-1)/RIGHT(AM49,LEN(AM49)-(FIND(":",AM49))))</f>
        <v/>
      </c>
      <c r="LW49" s="406" t="str">
        <f>IF(OR(AN49=Dropdown_list!$AA$20,AN49=Dropdown_list!$AA$21,ISBLANK(AN49)), "", LEFT(AN49,FIND(":",AN49)-1)/RIGHT(AN49,LEN(AN49)-(FIND(":",AN49))))</f>
        <v/>
      </c>
      <c r="LX49" s="406" t="str">
        <f>IF(OR(AO49=Dropdown_list!$AA$20,AO49=Dropdown_list!$AA$21,ISBLANK(AO49)), "", LEFT(AO49,FIND(":",AO49)-1)/RIGHT(AO49,LEN(AO49)-(FIND(":",AO49))))</f>
        <v/>
      </c>
      <c r="LY49" s="406" t="str">
        <f>IF(OR(AP49=Dropdown_list!$AA$20,AP49=Dropdown_list!$AA$21,ISBLANK(AP49)), "", LEFT(AP49,FIND(":",AP49)-1)/RIGHT(AP49,LEN(AP49)-(FIND(":",AP49))))</f>
        <v/>
      </c>
      <c r="LZ49" s="406" t="str">
        <f>IF(OR(AQ49=Dropdown_list!$AA$20,AQ49=Dropdown_list!$AA$21,ISBLANK(AQ49)), "", LEFT(AQ49,FIND(":",AQ49)-1)/RIGHT(AQ49,LEN(AQ49)-(FIND(":",AQ49))))</f>
        <v/>
      </c>
      <c r="MA49" s="406" t="str">
        <f>IF(OR(AR49=Dropdown_list!$AA$20,AR49=Dropdown_list!$AA$21,ISBLANK(AR49)), "", LEFT(AR49,FIND(":",AR49)-1)/RIGHT(AR49,LEN(AR49)-(FIND(":",AR49))))</f>
        <v/>
      </c>
      <c r="MB49" s="406" t="str">
        <f>IF(OR(AS49=Dropdown_list!$AA$20,AS49=Dropdown_list!$AA$21,ISBLANK(AS49)), "", LEFT(AS49,FIND(":",AS49)-1)/RIGHT(AS49,LEN(AS49)-(FIND(":",AS49))))</f>
        <v/>
      </c>
      <c r="MC49" s="406" t="str">
        <f>IF(OR(AT49=Dropdown_list!$AA$20,AT49=Dropdown_list!$AA$21,ISBLANK(AT49)), "", LEFT(AT49,FIND(":",AT49)-1)/RIGHT(AT49,LEN(AT49)-(FIND(":",AT49))))</f>
        <v/>
      </c>
      <c r="MD49" s="406" t="str">
        <f>IF(OR(AU49=Dropdown_list!$AA$20,AU49=Dropdown_list!$AA$21,ISBLANK(AU49)), "", LEFT(AU49,FIND(":",AU49)-1)/RIGHT(AU49,LEN(AU49)-(FIND(":",AU49))))</f>
        <v/>
      </c>
      <c r="ME49" s="406" t="str">
        <f>IF(OR(AV49=Dropdown_list!$AA$20,AV49=Dropdown_list!$AA$21,ISBLANK(AV49)), "", LEFT(AV49,FIND(":",AV49)-1)/RIGHT(AV49,LEN(AV49)-(FIND(":",AV49))))</f>
        <v/>
      </c>
      <c r="MF49" s="406" t="str">
        <f>IF(OR(AW49=Dropdown_list!$AA$20,AW49=Dropdown_list!$AA$21,ISBLANK(AW49)), "", LEFT(AW49,FIND(":",AW49)-1)/RIGHT(AW49,LEN(AW49)-(FIND(":",AW49))))</f>
        <v/>
      </c>
      <c r="MG49" s="406" t="str">
        <f>IF(OR(AX49=Dropdown_list!$AA$20,AX49=Dropdown_list!$AA$21,ISBLANK(AX49)), "", LEFT(AX49,FIND(":",AX49)-1)/RIGHT(AX49,LEN(AX49)-(FIND(":",AX49))))</f>
        <v/>
      </c>
      <c r="MH49" s="406" t="str">
        <f>IF(OR(AY49=Dropdown_list!$AA$20,AY49=Dropdown_list!$AA$21,ISBLANK(AY49)), "", LEFT(AY49,FIND(":",AY49)-1)/RIGHT(AY49,LEN(AY49)-(FIND(":",AY49))))</f>
        <v/>
      </c>
      <c r="MI49" s="406" t="str">
        <f>IF(OR(AZ49=Dropdown_list!$AA$20,AZ49=Dropdown_list!$AA$21,ISBLANK(AZ49)), "", LEFT(AZ49,FIND(":",AZ49)-1)/RIGHT(AZ49,LEN(AZ49)-(FIND(":",AZ49))))</f>
        <v/>
      </c>
      <c r="MJ49" s="407" t="str">
        <f>IF(OR(BA49=Dropdown_list!$AA$20,BA49=Dropdown_list!$AA$21,ISBLANK(BA49)), "", LEFT(BA49,FIND(":",BA49)-1)/RIGHT(BA49,LEN(BA49)-(FIND(":",BA49))))</f>
        <v/>
      </c>
      <c r="ML49" s="414" t="str">
        <f t="shared" si="181"/>
        <v/>
      </c>
      <c r="MM49" s="265" t="str">
        <f t="shared" si="181"/>
        <v/>
      </c>
      <c r="MN49" s="265" t="str">
        <f t="shared" si="181"/>
        <v/>
      </c>
      <c r="MO49" s="265" t="str">
        <f t="shared" si="181"/>
        <v/>
      </c>
      <c r="MP49" s="265" t="str">
        <f t="shared" si="181"/>
        <v/>
      </c>
      <c r="MQ49" s="265" t="str">
        <f t="shared" si="181"/>
        <v/>
      </c>
      <c r="MR49" s="265" t="str">
        <f t="shared" si="181"/>
        <v/>
      </c>
      <c r="MS49" s="265" t="str">
        <f t="shared" si="181"/>
        <v/>
      </c>
      <c r="MT49" s="265" t="str">
        <f t="shared" si="181"/>
        <v/>
      </c>
      <c r="MU49" s="265" t="str">
        <f t="shared" si="181"/>
        <v/>
      </c>
      <c r="MV49" s="265" t="str">
        <f t="shared" si="181"/>
        <v/>
      </c>
      <c r="MW49" s="265" t="str">
        <f t="shared" si="181"/>
        <v/>
      </c>
      <c r="MX49" s="265" t="str">
        <f t="shared" si="181"/>
        <v/>
      </c>
      <c r="MY49" s="265" t="str">
        <f t="shared" si="181"/>
        <v/>
      </c>
      <c r="MZ49" s="265" t="str">
        <f t="shared" si="181"/>
        <v/>
      </c>
      <c r="NA49" s="265" t="str">
        <f t="shared" si="181"/>
        <v/>
      </c>
      <c r="NB49" s="265" t="str">
        <f t="shared" si="182"/>
        <v/>
      </c>
      <c r="NC49" s="265" t="str">
        <f t="shared" si="182"/>
        <v/>
      </c>
      <c r="ND49" s="265" t="str">
        <f t="shared" si="182"/>
        <v/>
      </c>
      <c r="NE49" s="265" t="str">
        <f t="shared" si="182"/>
        <v/>
      </c>
      <c r="NF49" s="265" t="str">
        <f t="shared" si="182"/>
        <v/>
      </c>
      <c r="NG49" s="265" t="str">
        <f t="shared" si="182"/>
        <v/>
      </c>
      <c r="NH49" s="265" t="str">
        <f t="shared" si="182"/>
        <v/>
      </c>
      <c r="NI49" s="265" t="str">
        <f t="shared" si="182"/>
        <v/>
      </c>
      <c r="NJ49" s="265" t="str">
        <f t="shared" si="182"/>
        <v/>
      </c>
      <c r="NK49" s="265" t="str">
        <f t="shared" si="182"/>
        <v/>
      </c>
      <c r="NL49" s="265" t="str">
        <f t="shared" si="182"/>
        <v/>
      </c>
      <c r="NM49" s="265" t="str">
        <f t="shared" si="182"/>
        <v/>
      </c>
      <c r="NN49" s="265" t="str">
        <f t="shared" si="182"/>
        <v/>
      </c>
      <c r="NO49" s="265" t="str">
        <f t="shared" si="182"/>
        <v/>
      </c>
      <c r="NP49" s="265" t="str">
        <f t="shared" si="182"/>
        <v/>
      </c>
      <c r="NQ49" s="265" t="str">
        <f t="shared" si="182"/>
        <v/>
      </c>
      <c r="NR49" s="265" t="str">
        <f t="shared" si="110"/>
        <v/>
      </c>
      <c r="NS49" s="265" t="str">
        <f t="shared" si="110"/>
        <v/>
      </c>
      <c r="NT49" s="265" t="str">
        <f t="shared" si="110"/>
        <v/>
      </c>
      <c r="NU49" s="265" t="str">
        <f t="shared" si="110"/>
        <v/>
      </c>
      <c r="NV49" s="265" t="str">
        <f t="shared" si="110"/>
        <v/>
      </c>
      <c r="NW49" s="265" t="str">
        <f t="shared" si="164"/>
        <v/>
      </c>
      <c r="NX49" s="265" t="str">
        <f t="shared" si="164"/>
        <v/>
      </c>
      <c r="NY49" s="265" t="str">
        <f t="shared" si="164"/>
        <v/>
      </c>
      <c r="NZ49" s="265" t="str">
        <f t="shared" si="164"/>
        <v/>
      </c>
      <c r="OA49" s="265" t="str">
        <f t="shared" si="164"/>
        <v/>
      </c>
      <c r="OB49" s="265" t="str">
        <f t="shared" si="164"/>
        <v/>
      </c>
      <c r="OC49" s="265" t="str">
        <f t="shared" si="164"/>
        <v/>
      </c>
      <c r="OD49" s="265" t="str">
        <f t="shared" si="164"/>
        <v/>
      </c>
      <c r="OE49" s="265" t="str">
        <f t="shared" si="164"/>
        <v/>
      </c>
      <c r="OF49" s="265" t="str">
        <f t="shared" si="164"/>
        <v/>
      </c>
      <c r="OG49" s="415" t="str">
        <f t="shared" si="164"/>
        <v/>
      </c>
    </row>
    <row r="50" spans="2:397" ht="15" customHeight="1" thickBot="1">
      <c r="B50" s="66"/>
      <c r="D50" s="787"/>
      <c r="E50" s="227">
        <f t="shared" si="177"/>
        <v>0</v>
      </c>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4"/>
      <c r="BC50" s="668"/>
      <c r="BD50" s="61"/>
      <c r="BE50" s="61"/>
      <c r="BF50" s="88"/>
      <c r="BG50" s="232"/>
      <c r="BH50" s="61"/>
      <c r="BI50" s="61"/>
      <c r="BJ50" s="4"/>
      <c r="BL50" s="84" t="str">
        <f t="shared" si="8"/>
        <v/>
      </c>
      <c r="BM50" s="260">
        <f t="shared" si="9"/>
        <v>0</v>
      </c>
      <c r="BN50" s="525">
        <f t="shared" si="114"/>
        <v>0</v>
      </c>
      <c r="BO50" s="526" t="str">
        <f t="shared" si="139"/>
        <v/>
      </c>
      <c r="BP50" s="525">
        <f t="shared" si="115"/>
        <v>0</v>
      </c>
      <c r="BQ50" s="527">
        <f t="shared" si="12"/>
        <v>0</v>
      </c>
      <c r="BR50" s="527">
        <f t="shared" si="13"/>
        <v>0</v>
      </c>
      <c r="BS50" s="528">
        <f t="shared" si="140"/>
        <v>0</v>
      </c>
      <c r="BT50" s="263" t="str">
        <f t="shared" si="14"/>
        <v/>
      </c>
      <c r="BU50" s="263" t="str">
        <f>IF(BQ50=1, IF(ISBLANK(#REF!),message_complete,""),"")</f>
        <v/>
      </c>
      <c r="BV50" s="263" t="str">
        <f t="shared" si="15"/>
        <v/>
      </c>
      <c r="BW50" s="263" t="str">
        <f t="shared" si="16"/>
        <v/>
      </c>
      <c r="BX50" s="261"/>
      <c r="BY50" s="330" t="str">
        <f t="shared" si="116"/>
        <v/>
      </c>
      <c r="BZ50" s="278" t="str">
        <f t="shared" si="18"/>
        <v/>
      </c>
      <c r="CA50" s="278" t="str">
        <f t="shared" si="19"/>
        <v/>
      </c>
      <c r="CB50" s="278" t="str">
        <f t="shared" si="20"/>
        <v/>
      </c>
      <c r="CC50" s="278" t="str">
        <f t="shared" si="21"/>
        <v/>
      </c>
      <c r="CD50" s="278" t="str">
        <f t="shared" si="117"/>
        <v/>
      </c>
      <c r="CE50" s="278" t="str">
        <f t="shared" si="23"/>
        <v/>
      </c>
      <c r="CF50" s="278" t="str">
        <f t="shared" si="118"/>
        <v/>
      </c>
      <c r="CG50" s="278" t="str">
        <f t="shared" si="119"/>
        <v/>
      </c>
      <c r="CH50" s="278" t="str">
        <f t="shared" si="120"/>
        <v/>
      </c>
      <c r="CI50" s="278" t="str">
        <f t="shared" si="121"/>
        <v/>
      </c>
      <c r="CJ50" s="331" t="str">
        <f t="shared" si="122"/>
        <v/>
      </c>
      <c r="CL50" s="423" t="str">
        <f t="shared" si="77"/>
        <v/>
      </c>
      <c r="CM50" s="419" t="str">
        <f t="shared" si="78"/>
        <v/>
      </c>
      <c r="CN50" s="419" t="str">
        <f t="shared" si="79"/>
        <v/>
      </c>
      <c r="CO50" s="419" t="str">
        <f t="shared" si="80"/>
        <v/>
      </c>
      <c r="CP50" s="419" t="str">
        <f t="shared" si="81"/>
        <v/>
      </c>
      <c r="CQ50" s="424" t="str">
        <f t="shared" si="82"/>
        <v/>
      </c>
      <c r="CR50" s="121" t="str">
        <f t="shared" si="29"/>
        <v/>
      </c>
      <c r="CS50" s="285" t="str">
        <f t="shared" si="30"/>
        <v/>
      </c>
      <c r="CT50" s="286" t="str">
        <f t="shared" si="31"/>
        <v/>
      </c>
      <c r="CU50" s="286" t="str">
        <f t="shared" si="32"/>
        <v/>
      </c>
      <c r="CV50" s="286" t="str">
        <f t="shared" si="33"/>
        <v/>
      </c>
      <c r="CW50" s="286" t="str">
        <f t="shared" si="34"/>
        <v/>
      </c>
      <c r="CX50" s="287" t="str">
        <f t="shared" si="35"/>
        <v/>
      </c>
      <c r="CY50" s="263">
        <f t="shared" si="83"/>
        <v>0</v>
      </c>
      <c r="CZ50" s="263"/>
      <c r="DA50" s="293">
        <f t="shared" si="165"/>
        <v>0</v>
      </c>
      <c r="DB50" s="294">
        <f t="shared" si="165"/>
        <v>0</v>
      </c>
      <c r="DC50" s="294">
        <f t="shared" si="165"/>
        <v>0</v>
      </c>
      <c r="DD50" s="294">
        <f t="shared" si="165"/>
        <v>0</v>
      </c>
      <c r="DE50" s="294">
        <f t="shared" si="165"/>
        <v>0</v>
      </c>
      <c r="DF50" s="294">
        <f t="shared" si="165"/>
        <v>0</v>
      </c>
      <c r="DG50" s="294">
        <f t="shared" si="165"/>
        <v>0</v>
      </c>
      <c r="DH50" s="294">
        <f t="shared" si="165"/>
        <v>0</v>
      </c>
      <c r="DI50" s="294">
        <f t="shared" si="165"/>
        <v>0</v>
      </c>
      <c r="DJ50" s="294">
        <f t="shared" si="165"/>
        <v>0</v>
      </c>
      <c r="DK50" s="294">
        <f t="shared" si="166"/>
        <v>0</v>
      </c>
      <c r="DL50" s="294">
        <f t="shared" si="166"/>
        <v>0</v>
      </c>
      <c r="DM50" s="294">
        <f t="shared" si="166"/>
        <v>0</v>
      </c>
      <c r="DN50" s="294">
        <f t="shared" si="166"/>
        <v>0</v>
      </c>
      <c r="DO50" s="294">
        <f t="shared" si="166"/>
        <v>0</v>
      </c>
      <c r="DP50" s="294">
        <f t="shared" si="166"/>
        <v>0</v>
      </c>
      <c r="DQ50" s="294">
        <f t="shared" si="166"/>
        <v>0</v>
      </c>
      <c r="DR50" s="294">
        <f t="shared" si="166"/>
        <v>0</v>
      </c>
      <c r="DS50" s="294">
        <f t="shared" si="166"/>
        <v>0</v>
      </c>
      <c r="DT50" s="294">
        <f t="shared" si="166"/>
        <v>0</v>
      </c>
      <c r="DU50" s="295">
        <f t="shared" si="166"/>
        <v>0</v>
      </c>
      <c r="DV50" s="293">
        <f t="shared" si="167"/>
        <v>0</v>
      </c>
      <c r="DW50" s="294">
        <f t="shared" si="167"/>
        <v>0</v>
      </c>
      <c r="DX50" s="294">
        <f t="shared" si="167"/>
        <v>0</v>
      </c>
      <c r="DY50" s="294">
        <f t="shared" si="167"/>
        <v>0</v>
      </c>
      <c r="DZ50" s="294">
        <f t="shared" si="167"/>
        <v>0</v>
      </c>
      <c r="EA50" s="294">
        <f t="shared" si="167"/>
        <v>0</v>
      </c>
      <c r="EB50" s="294">
        <f t="shared" si="167"/>
        <v>0</v>
      </c>
      <c r="EC50" s="294">
        <f t="shared" si="167"/>
        <v>0</v>
      </c>
      <c r="ED50" s="294">
        <f t="shared" si="167"/>
        <v>0</v>
      </c>
      <c r="EE50" s="294">
        <f t="shared" si="167"/>
        <v>0</v>
      </c>
      <c r="EF50" s="294">
        <f t="shared" si="168"/>
        <v>0</v>
      </c>
      <c r="EG50" s="294">
        <f t="shared" si="168"/>
        <v>0</v>
      </c>
      <c r="EH50" s="294">
        <f t="shared" si="168"/>
        <v>0</v>
      </c>
      <c r="EI50" s="294">
        <f t="shared" si="168"/>
        <v>0</v>
      </c>
      <c r="EJ50" s="294">
        <f t="shared" si="168"/>
        <v>0</v>
      </c>
      <c r="EK50" s="294">
        <f t="shared" si="168"/>
        <v>0</v>
      </c>
      <c r="EL50" s="294">
        <f t="shared" si="168"/>
        <v>0</v>
      </c>
      <c r="EM50" s="294">
        <f t="shared" si="168"/>
        <v>0</v>
      </c>
      <c r="EN50" s="294">
        <f t="shared" si="168"/>
        <v>0</v>
      </c>
      <c r="EO50" s="294">
        <f t="shared" si="168"/>
        <v>0</v>
      </c>
      <c r="EP50" s="295">
        <f t="shared" si="168"/>
        <v>0</v>
      </c>
      <c r="EQ50" s="416">
        <f t="shared" si="169"/>
        <v>0</v>
      </c>
      <c r="ER50" s="417">
        <f t="shared" si="169"/>
        <v>0</v>
      </c>
      <c r="ES50" s="417">
        <f t="shared" si="169"/>
        <v>0</v>
      </c>
      <c r="ET50" s="417">
        <f t="shared" si="169"/>
        <v>0</v>
      </c>
      <c r="EU50" s="417">
        <f t="shared" si="169"/>
        <v>0</v>
      </c>
      <c r="EV50" s="417">
        <f t="shared" si="169"/>
        <v>0</v>
      </c>
      <c r="EW50" s="417">
        <f t="shared" si="169"/>
        <v>0</v>
      </c>
      <c r="EX50" s="417">
        <f t="shared" si="169"/>
        <v>0</v>
      </c>
      <c r="EY50" s="417">
        <f t="shared" si="169"/>
        <v>0</v>
      </c>
      <c r="EZ50" s="417">
        <f t="shared" si="169"/>
        <v>0</v>
      </c>
      <c r="FA50" s="417">
        <f t="shared" si="170"/>
        <v>0</v>
      </c>
      <c r="FB50" s="417">
        <f t="shared" si="170"/>
        <v>0</v>
      </c>
      <c r="FC50" s="417">
        <f t="shared" si="170"/>
        <v>0</v>
      </c>
      <c r="FD50" s="417">
        <f t="shared" si="170"/>
        <v>0</v>
      </c>
      <c r="FE50" s="417">
        <f t="shared" si="170"/>
        <v>0</v>
      </c>
      <c r="FF50" s="417">
        <f t="shared" si="170"/>
        <v>0</v>
      </c>
      <c r="FG50" s="417">
        <f t="shared" si="170"/>
        <v>0</v>
      </c>
      <c r="FH50" s="417">
        <f t="shared" si="170"/>
        <v>0</v>
      </c>
      <c r="FI50" s="417">
        <f t="shared" si="170"/>
        <v>0</v>
      </c>
      <c r="FJ50" s="417">
        <f t="shared" si="170"/>
        <v>0</v>
      </c>
      <c r="FK50" s="418">
        <f t="shared" si="170"/>
        <v>0</v>
      </c>
      <c r="FL50" s="293">
        <f t="shared" si="171"/>
        <v>0</v>
      </c>
      <c r="FM50" s="294">
        <f t="shared" si="171"/>
        <v>0</v>
      </c>
      <c r="FN50" s="294">
        <f t="shared" si="171"/>
        <v>0</v>
      </c>
      <c r="FO50" s="294">
        <f t="shared" si="171"/>
        <v>0</v>
      </c>
      <c r="FP50" s="294">
        <f t="shared" si="171"/>
        <v>0</v>
      </c>
      <c r="FQ50" s="294">
        <f t="shared" si="171"/>
        <v>0</v>
      </c>
      <c r="FR50" s="294">
        <f t="shared" si="171"/>
        <v>0</v>
      </c>
      <c r="FS50" s="294">
        <f t="shared" si="171"/>
        <v>0</v>
      </c>
      <c r="FT50" s="294">
        <f t="shared" si="171"/>
        <v>0</v>
      </c>
      <c r="FU50" s="294">
        <f t="shared" si="171"/>
        <v>0</v>
      </c>
      <c r="FV50" s="294">
        <f t="shared" si="172"/>
        <v>0</v>
      </c>
      <c r="FW50" s="294">
        <f t="shared" si="172"/>
        <v>0</v>
      </c>
      <c r="FX50" s="294">
        <f t="shared" si="172"/>
        <v>0</v>
      </c>
      <c r="FY50" s="294">
        <f t="shared" si="172"/>
        <v>0</v>
      </c>
      <c r="FZ50" s="294">
        <f t="shared" si="172"/>
        <v>0</v>
      </c>
      <c r="GA50" s="294">
        <f t="shared" si="172"/>
        <v>0</v>
      </c>
      <c r="GB50" s="294">
        <f t="shared" si="172"/>
        <v>0</v>
      </c>
      <c r="GC50" s="294">
        <f t="shared" si="172"/>
        <v>0</v>
      </c>
      <c r="GD50" s="294">
        <f t="shared" si="172"/>
        <v>0</v>
      </c>
      <c r="GE50" s="294">
        <f t="shared" si="172"/>
        <v>0</v>
      </c>
      <c r="GF50" s="295">
        <f t="shared" si="172"/>
        <v>0</v>
      </c>
      <c r="GG50" s="348">
        <f t="shared" si="141"/>
        <v>0</v>
      </c>
      <c r="GH50" s="349">
        <f t="shared" si="179"/>
        <v>0</v>
      </c>
      <c r="GI50" s="349">
        <f t="shared" si="179"/>
        <v>0</v>
      </c>
      <c r="GJ50" s="349">
        <f t="shared" si="179"/>
        <v>0</v>
      </c>
      <c r="GK50" s="349">
        <f t="shared" si="179"/>
        <v>0</v>
      </c>
      <c r="GL50" s="349">
        <f t="shared" si="179"/>
        <v>0</v>
      </c>
      <c r="GM50" s="349">
        <f t="shared" si="179"/>
        <v>0</v>
      </c>
      <c r="GN50" s="349">
        <f t="shared" si="179"/>
        <v>0</v>
      </c>
      <c r="GO50" s="349">
        <f t="shared" si="179"/>
        <v>0</v>
      </c>
      <c r="GP50" s="349">
        <f t="shared" si="179"/>
        <v>0</v>
      </c>
      <c r="GQ50" s="349">
        <f t="shared" si="179"/>
        <v>0</v>
      </c>
      <c r="GR50" s="349">
        <f t="shared" si="179"/>
        <v>0</v>
      </c>
      <c r="GS50" s="349">
        <f t="shared" si="179"/>
        <v>0</v>
      </c>
      <c r="GT50" s="349">
        <f t="shared" si="179"/>
        <v>0</v>
      </c>
      <c r="GU50" s="349">
        <f t="shared" si="179"/>
        <v>0</v>
      </c>
      <c r="GV50" s="349">
        <f t="shared" si="179"/>
        <v>0</v>
      </c>
      <c r="GW50" s="349">
        <f t="shared" si="179"/>
        <v>0</v>
      </c>
      <c r="GX50" s="349">
        <f t="shared" si="179"/>
        <v>0</v>
      </c>
      <c r="GY50" s="349">
        <f t="shared" si="179"/>
        <v>0</v>
      </c>
      <c r="GZ50" s="349">
        <f t="shared" si="179"/>
        <v>0</v>
      </c>
      <c r="HA50" s="350">
        <f t="shared" si="179"/>
        <v>0</v>
      </c>
      <c r="HB50" s="339">
        <f t="shared" si="142"/>
        <v>0</v>
      </c>
      <c r="HC50" s="340">
        <f t="shared" si="143"/>
        <v>0</v>
      </c>
      <c r="HD50" s="340">
        <f t="shared" si="144"/>
        <v>0</v>
      </c>
      <c r="HE50" s="340">
        <f t="shared" si="145"/>
        <v>0</v>
      </c>
      <c r="HF50" s="340">
        <f t="shared" si="146"/>
        <v>0</v>
      </c>
      <c r="HG50" s="340">
        <f t="shared" si="147"/>
        <v>0</v>
      </c>
      <c r="HH50" s="340">
        <f t="shared" si="148"/>
        <v>0</v>
      </c>
      <c r="HI50" s="340">
        <f t="shared" si="149"/>
        <v>0</v>
      </c>
      <c r="HJ50" s="340">
        <f t="shared" si="150"/>
        <v>0</v>
      </c>
      <c r="HK50" s="340">
        <f t="shared" si="151"/>
        <v>0</v>
      </c>
      <c r="HL50" s="340">
        <f t="shared" si="152"/>
        <v>0</v>
      </c>
      <c r="HM50" s="340">
        <f t="shared" si="153"/>
        <v>0</v>
      </c>
      <c r="HN50" s="340">
        <f t="shared" si="154"/>
        <v>0</v>
      </c>
      <c r="HO50" s="340">
        <f t="shared" si="155"/>
        <v>0</v>
      </c>
      <c r="HP50" s="340">
        <f t="shared" si="156"/>
        <v>0</v>
      </c>
      <c r="HQ50" s="340">
        <f t="shared" si="157"/>
        <v>0</v>
      </c>
      <c r="HR50" s="340">
        <f t="shared" si="158"/>
        <v>0</v>
      </c>
      <c r="HS50" s="340">
        <f t="shared" si="159"/>
        <v>0</v>
      </c>
      <c r="HT50" s="340">
        <f t="shared" si="160"/>
        <v>0</v>
      </c>
      <c r="HU50" s="340">
        <f t="shared" si="161"/>
        <v>0</v>
      </c>
      <c r="HV50" s="341">
        <f t="shared" si="162"/>
        <v>0</v>
      </c>
      <c r="HW50" s="298" t="str">
        <f t="shared" si="47"/>
        <v/>
      </c>
      <c r="HX50" s="286" t="str">
        <f t="shared" si="48"/>
        <v/>
      </c>
      <c r="HY50" s="286" t="str">
        <f t="shared" si="49"/>
        <v/>
      </c>
      <c r="HZ50" s="286" t="str">
        <f t="shared" si="50"/>
        <v/>
      </c>
      <c r="IA50" s="286" t="str">
        <f t="shared" si="51"/>
        <v/>
      </c>
      <c r="IB50" s="286" t="str">
        <f t="shared" si="52"/>
        <v/>
      </c>
      <c r="IC50" s="286" t="str">
        <f t="shared" si="53"/>
        <v/>
      </c>
      <c r="ID50" s="286" t="str">
        <f t="shared" si="54"/>
        <v/>
      </c>
      <c r="IE50" s="286" t="str">
        <f t="shared" si="55"/>
        <v/>
      </c>
      <c r="IF50" s="286" t="str">
        <f t="shared" si="56"/>
        <v/>
      </c>
      <c r="IG50" s="286" t="str">
        <f t="shared" si="57"/>
        <v/>
      </c>
      <c r="IH50" s="286" t="str">
        <f t="shared" si="58"/>
        <v/>
      </c>
      <c r="II50" s="286" t="str">
        <f t="shared" si="59"/>
        <v/>
      </c>
      <c r="IJ50" s="286" t="str">
        <f t="shared" si="60"/>
        <v/>
      </c>
      <c r="IK50" s="286" t="str">
        <f t="shared" si="61"/>
        <v/>
      </c>
      <c r="IL50" s="286" t="str">
        <f t="shared" si="62"/>
        <v/>
      </c>
      <c r="IM50" s="286" t="str">
        <f t="shared" si="63"/>
        <v/>
      </c>
      <c r="IN50" s="286" t="str">
        <f t="shared" si="64"/>
        <v/>
      </c>
      <c r="IO50" s="286" t="str">
        <f t="shared" si="65"/>
        <v/>
      </c>
      <c r="IP50" s="286" t="str">
        <f t="shared" si="66"/>
        <v/>
      </c>
      <c r="IQ50" s="287" t="str">
        <f t="shared" si="67"/>
        <v/>
      </c>
      <c r="IR50" s="265">
        <f t="shared" si="105"/>
        <v>0</v>
      </c>
      <c r="IS50" s="266">
        <f t="shared" si="68"/>
        <v>48</v>
      </c>
      <c r="IT50" s="266">
        <f t="shared" si="106"/>
        <v>0</v>
      </c>
      <c r="IU50" s="266">
        <f t="shared" si="69"/>
        <v>0</v>
      </c>
      <c r="IV50" s="304">
        <f t="shared" si="173"/>
        <v>0</v>
      </c>
      <c r="IW50" s="305">
        <f t="shared" si="173"/>
        <v>0</v>
      </c>
      <c r="IX50" s="305">
        <f t="shared" si="173"/>
        <v>0</v>
      </c>
      <c r="IY50" s="305">
        <f t="shared" si="173"/>
        <v>0</v>
      </c>
      <c r="IZ50" s="305">
        <f t="shared" si="173"/>
        <v>0</v>
      </c>
      <c r="JA50" s="305">
        <f t="shared" si="173"/>
        <v>0</v>
      </c>
      <c r="JB50" s="305">
        <f t="shared" si="173"/>
        <v>0</v>
      </c>
      <c r="JC50" s="305">
        <f t="shared" si="173"/>
        <v>0</v>
      </c>
      <c r="JD50" s="305">
        <f t="shared" si="173"/>
        <v>0</v>
      </c>
      <c r="JE50" s="305">
        <f t="shared" si="173"/>
        <v>0</v>
      </c>
      <c r="JF50" s="305">
        <f t="shared" si="174"/>
        <v>0</v>
      </c>
      <c r="JG50" s="305">
        <f t="shared" si="174"/>
        <v>0</v>
      </c>
      <c r="JH50" s="305">
        <f t="shared" si="174"/>
        <v>0</v>
      </c>
      <c r="JI50" s="305">
        <f t="shared" si="174"/>
        <v>0</v>
      </c>
      <c r="JJ50" s="305">
        <f t="shared" si="174"/>
        <v>0</v>
      </c>
      <c r="JK50" s="305">
        <f t="shared" si="174"/>
        <v>0</v>
      </c>
      <c r="JL50" s="305">
        <f t="shared" si="174"/>
        <v>0</v>
      </c>
      <c r="JM50" s="305">
        <f t="shared" si="174"/>
        <v>0</v>
      </c>
      <c r="JN50" s="305">
        <f t="shared" si="174"/>
        <v>0</v>
      </c>
      <c r="JO50" s="305">
        <f t="shared" si="174"/>
        <v>0</v>
      </c>
      <c r="JP50" s="306">
        <f t="shared" si="174"/>
        <v>0</v>
      </c>
      <c r="JQ50" s="293">
        <f t="shared" si="175"/>
        <v>0</v>
      </c>
      <c r="JR50" s="294">
        <f t="shared" si="175"/>
        <v>0</v>
      </c>
      <c r="JS50" s="294">
        <f t="shared" si="175"/>
        <v>0</v>
      </c>
      <c r="JT50" s="294">
        <f t="shared" si="175"/>
        <v>0</v>
      </c>
      <c r="JU50" s="294">
        <f t="shared" si="175"/>
        <v>0</v>
      </c>
      <c r="JV50" s="294">
        <f t="shared" si="175"/>
        <v>0</v>
      </c>
      <c r="JW50" s="294">
        <f t="shared" si="175"/>
        <v>0</v>
      </c>
      <c r="JX50" s="294">
        <f t="shared" si="175"/>
        <v>0</v>
      </c>
      <c r="JY50" s="294">
        <f t="shared" si="175"/>
        <v>0</v>
      </c>
      <c r="JZ50" s="294">
        <f t="shared" si="175"/>
        <v>0</v>
      </c>
      <c r="KA50" s="294">
        <f t="shared" si="176"/>
        <v>0</v>
      </c>
      <c r="KB50" s="294">
        <f t="shared" si="176"/>
        <v>0</v>
      </c>
      <c r="KC50" s="294">
        <f t="shared" si="176"/>
        <v>0</v>
      </c>
      <c r="KD50" s="294">
        <f t="shared" si="176"/>
        <v>0</v>
      </c>
      <c r="KE50" s="294">
        <f t="shared" si="176"/>
        <v>0</v>
      </c>
      <c r="KF50" s="294">
        <f t="shared" si="176"/>
        <v>0</v>
      </c>
      <c r="KG50" s="294">
        <f t="shared" si="176"/>
        <v>0</v>
      </c>
      <c r="KH50" s="294">
        <f t="shared" si="176"/>
        <v>0</v>
      </c>
      <c r="KI50" s="294">
        <f t="shared" si="176"/>
        <v>0</v>
      </c>
      <c r="KJ50" s="294">
        <f t="shared" si="176"/>
        <v>0</v>
      </c>
      <c r="KK50" s="295">
        <f t="shared" si="176"/>
        <v>0</v>
      </c>
      <c r="KL50" s="279">
        <f t="shared" si="107"/>
        <v>48</v>
      </c>
      <c r="KN50" s="262" t="str">
        <f t="shared" si="178"/>
        <v>Wed</v>
      </c>
      <c r="KO50" s="408" t="str">
        <f>IF(OR(F50=Dropdown_list!$AA$20,F50=Dropdown_list!$AA$21,ISBLANK(F50)), "", LEFT(F50,FIND(":",F50)-1)/RIGHT(F50,LEN(F50)-(FIND(":",F50))))</f>
        <v/>
      </c>
      <c r="KP50" s="409" t="str">
        <f>IF(OR(G50=Dropdown_list!$AA$20,G50=Dropdown_list!$AA$21,ISBLANK(G50)), "", LEFT(G50,FIND(":",G50)-1)/RIGHT(G50,LEN(G50)-(FIND(":",G50))))</f>
        <v/>
      </c>
      <c r="KQ50" s="409" t="str">
        <f>IF(OR(H50=Dropdown_list!$AA$20,H50=Dropdown_list!$AA$21,ISBLANK(H50)), "", LEFT(H50,FIND(":",H50)-1)/RIGHT(H50,LEN(H50)-(FIND(":",H50))))</f>
        <v/>
      </c>
      <c r="KR50" s="409" t="str">
        <f>IF(OR(I50=Dropdown_list!$AA$20,I50=Dropdown_list!$AA$21,ISBLANK(I50)), "", LEFT(I50,FIND(":",I50)-1)/RIGHT(I50,LEN(I50)-(FIND(":",I50))))</f>
        <v/>
      </c>
      <c r="KS50" s="409" t="str">
        <f>IF(OR(J50=Dropdown_list!$AA$20,J50=Dropdown_list!$AA$21,ISBLANK(J50)), "", LEFT(J50,FIND(":",J50)-1)/RIGHT(J50,LEN(J50)-(FIND(":",J50))))</f>
        <v/>
      </c>
      <c r="KT50" s="409" t="str">
        <f>IF(OR(K50=Dropdown_list!$AA$20,K50=Dropdown_list!$AA$21,ISBLANK(K50)), "", LEFT(K50,FIND(":",K50)-1)/RIGHT(K50,LEN(K50)-(FIND(":",K50))))</f>
        <v/>
      </c>
      <c r="KU50" s="409" t="str">
        <f>IF(OR(L50=Dropdown_list!$AA$20,L50=Dropdown_list!$AA$21,ISBLANK(L50)), "", LEFT(L50,FIND(":",L50)-1)/RIGHT(L50,LEN(L50)-(FIND(":",L50))))</f>
        <v/>
      </c>
      <c r="KV50" s="409" t="str">
        <f>IF(OR(M50=Dropdown_list!$AA$20,M50=Dropdown_list!$AA$21,ISBLANK(M50)), "", LEFT(M50,FIND(":",M50)-1)/RIGHT(M50,LEN(M50)-(FIND(":",M50))))</f>
        <v/>
      </c>
      <c r="KW50" s="409" t="str">
        <f>IF(OR(N50=Dropdown_list!$AA$20,N50=Dropdown_list!$AA$21,ISBLANK(N50)), "", LEFT(N50,FIND(":",N50)-1)/RIGHT(N50,LEN(N50)-(FIND(":",N50))))</f>
        <v/>
      </c>
      <c r="KX50" s="409" t="str">
        <f>IF(OR(O50=Dropdown_list!$AA$20,O50=Dropdown_list!$AA$21,ISBLANK(O50)), "", LEFT(O50,FIND(":",O50)-1)/RIGHT(O50,LEN(O50)-(FIND(":",O50))))</f>
        <v/>
      </c>
      <c r="KY50" s="409" t="str">
        <f>IF(OR(P50=Dropdown_list!$AA$20,P50=Dropdown_list!$AA$21,ISBLANK(P50)), "", LEFT(P50,FIND(":",P50)-1)/RIGHT(P50,LEN(P50)-(FIND(":",P50))))</f>
        <v/>
      </c>
      <c r="KZ50" s="409" t="str">
        <f>IF(OR(Q50=Dropdown_list!$AA$20,Q50=Dropdown_list!$AA$21,ISBLANK(Q50)), "", LEFT(Q50,FIND(":",Q50)-1)/RIGHT(Q50,LEN(Q50)-(FIND(":",Q50))))</f>
        <v/>
      </c>
      <c r="LA50" s="409" t="str">
        <f>IF(OR(R50=Dropdown_list!$AA$20,R50=Dropdown_list!$AA$21,ISBLANK(R50)), "", LEFT(R50,FIND(":",R50)-1)/RIGHT(R50,LEN(R50)-(FIND(":",R50))))</f>
        <v/>
      </c>
      <c r="LB50" s="409" t="str">
        <f>IF(OR(S50=Dropdown_list!$AA$20,S50=Dropdown_list!$AA$21,ISBLANK(S50)), "", LEFT(S50,FIND(":",S50)-1)/RIGHT(S50,LEN(S50)-(FIND(":",S50))))</f>
        <v/>
      </c>
      <c r="LC50" s="409" t="str">
        <f>IF(OR(T50=Dropdown_list!$AA$20,T50=Dropdown_list!$AA$21,ISBLANK(T50)), "", LEFT(T50,FIND(":",T50)-1)/RIGHT(T50,LEN(T50)-(FIND(":",T50))))</f>
        <v/>
      </c>
      <c r="LD50" s="409" t="str">
        <f>IF(OR(U50=Dropdown_list!$AA$20,U50=Dropdown_list!$AA$21,ISBLANK(U50)), "", LEFT(U50,FIND(":",U50)-1)/RIGHT(U50,LEN(U50)-(FIND(":",U50))))</f>
        <v/>
      </c>
      <c r="LE50" s="409" t="str">
        <f>IF(OR(V50=Dropdown_list!$AA$20,V50=Dropdown_list!$AA$21,ISBLANK(V50)), "", LEFT(V50,FIND(":",V50)-1)/RIGHT(V50,LEN(V50)-(FIND(":",V50))))</f>
        <v/>
      </c>
      <c r="LF50" s="409" t="str">
        <f>IF(OR(W50=Dropdown_list!$AA$20,W50=Dropdown_list!$AA$21,ISBLANK(W50)), "", LEFT(W50,FIND(":",W50)-1)/RIGHT(W50,LEN(W50)-(FIND(":",W50))))</f>
        <v/>
      </c>
      <c r="LG50" s="409" t="str">
        <f>IF(OR(X50=Dropdown_list!$AA$20,X50=Dropdown_list!$AA$21,ISBLANK(X50)), "", LEFT(X50,FIND(":",X50)-1)/RIGHT(X50,LEN(X50)-(FIND(":",X50))))</f>
        <v/>
      </c>
      <c r="LH50" s="409" t="str">
        <f>IF(OR(Y50=Dropdown_list!$AA$20,Y50=Dropdown_list!$AA$21,ISBLANK(Y50)), "", LEFT(Y50,FIND(":",Y50)-1)/RIGHT(Y50,LEN(Y50)-(FIND(":",Y50))))</f>
        <v/>
      </c>
      <c r="LI50" s="409" t="str">
        <f>IF(OR(Z50=Dropdown_list!$AA$20,Z50=Dropdown_list!$AA$21,ISBLANK(Z50)), "", LEFT(Z50,FIND(":",Z50)-1)/RIGHT(Z50,LEN(Z50)-(FIND(":",Z50))))</f>
        <v/>
      </c>
      <c r="LJ50" s="409" t="str">
        <f>IF(OR(AA50=Dropdown_list!$AA$20,AA50=Dropdown_list!$AA$21,ISBLANK(AA50)), "", LEFT(AA50,FIND(":",AA50)-1)/RIGHT(AA50,LEN(AA50)-(FIND(":",AA50))))</f>
        <v/>
      </c>
      <c r="LK50" s="409" t="str">
        <f>IF(OR(AB50=Dropdown_list!$AA$20,AB50=Dropdown_list!$AA$21,ISBLANK(AB50)), "", LEFT(AB50,FIND(":",AB50)-1)/RIGHT(AB50,LEN(AB50)-(FIND(":",AB50))))</f>
        <v/>
      </c>
      <c r="LL50" s="409" t="str">
        <f>IF(OR(AC50=Dropdown_list!$AA$20,AC50=Dropdown_list!$AA$21,ISBLANK(AC50)), "", LEFT(AC50,FIND(":",AC50)-1)/RIGHT(AC50,LEN(AC50)-(FIND(":",AC50))))</f>
        <v/>
      </c>
      <c r="LM50" s="409" t="str">
        <f>IF(OR(AD50=Dropdown_list!$AA$20,AD50=Dropdown_list!$AA$21,ISBLANK(AD50)), "", LEFT(AD50,FIND(":",AD50)-1)/RIGHT(AD50,LEN(AD50)-(FIND(":",AD50))))</f>
        <v/>
      </c>
      <c r="LN50" s="409" t="str">
        <f>IF(OR(AE50=Dropdown_list!$AA$20,AE50=Dropdown_list!$AA$21,ISBLANK(AE50)), "", LEFT(AE50,FIND(":",AE50)-1)/RIGHT(AE50,LEN(AE50)-(FIND(":",AE50))))</f>
        <v/>
      </c>
      <c r="LO50" s="409" t="str">
        <f>IF(OR(AF50=Dropdown_list!$AA$20,AF50=Dropdown_list!$AA$21,ISBLANK(AF50)), "", LEFT(AF50,FIND(":",AF50)-1)/RIGHT(AF50,LEN(AF50)-(FIND(":",AF50))))</f>
        <v/>
      </c>
      <c r="LP50" s="409" t="str">
        <f>IF(OR(AG50=Dropdown_list!$AA$20,AG50=Dropdown_list!$AA$21,ISBLANK(AG50)), "", LEFT(AG50,FIND(":",AG50)-1)/RIGHT(AG50,LEN(AG50)-(FIND(":",AG50))))</f>
        <v/>
      </c>
      <c r="LQ50" s="409" t="str">
        <f>IF(OR(AH50=Dropdown_list!$AA$20,AH50=Dropdown_list!$AA$21,ISBLANK(AH50)), "", LEFT(AH50,FIND(":",AH50)-1)/RIGHT(AH50,LEN(AH50)-(FIND(":",AH50))))</f>
        <v/>
      </c>
      <c r="LR50" s="409" t="str">
        <f>IF(OR(AI50=Dropdown_list!$AA$20,AI50=Dropdown_list!$AA$21,ISBLANK(AI50)), "", LEFT(AI50,FIND(":",AI50)-1)/RIGHT(AI50,LEN(AI50)-(FIND(":",AI50))))</f>
        <v/>
      </c>
      <c r="LS50" s="409" t="str">
        <f>IF(OR(AJ50=Dropdown_list!$AA$20,AJ50=Dropdown_list!$AA$21,ISBLANK(AJ50)), "", LEFT(AJ50,FIND(":",AJ50)-1)/RIGHT(AJ50,LEN(AJ50)-(FIND(":",AJ50))))</f>
        <v/>
      </c>
      <c r="LT50" s="409" t="str">
        <f>IF(OR(AK50=Dropdown_list!$AA$20,AK50=Dropdown_list!$AA$21,ISBLANK(AK50)), "", LEFT(AK50,FIND(":",AK50)-1)/RIGHT(AK50,LEN(AK50)-(FIND(":",AK50))))</f>
        <v/>
      </c>
      <c r="LU50" s="409" t="str">
        <f>IF(OR(AL50=Dropdown_list!$AA$20,AL50=Dropdown_list!$AA$21,ISBLANK(AL50)), "", LEFT(AL50,FIND(":",AL50)-1)/RIGHT(AL50,LEN(AL50)-(FIND(":",AL50))))</f>
        <v/>
      </c>
      <c r="LV50" s="409" t="str">
        <f>IF(OR(AM50=Dropdown_list!$AA$20,AM50=Dropdown_list!$AA$21,ISBLANK(AM50)), "", LEFT(AM50,FIND(":",AM50)-1)/RIGHT(AM50,LEN(AM50)-(FIND(":",AM50))))</f>
        <v/>
      </c>
      <c r="LW50" s="409" t="str">
        <f>IF(OR(AN50=Dropdown_list!$AA$20,AN50=Dropdown_list!$AA$21,ISBLANK(AN50)), "", LEFT(AN50,FIND(":",AN50)-1)/RIGHT(AN50,LEN(AN50)-(FIND(":",AN50))))</f>
        <v/>
      </c>
      <c r="LX50" s="409" t="str">
        <f>IF(OR(AO50=Dropdown_list!$AA$20,AO50=Dropdown_list!$AA$21,ISBLANK(AO50)), "", LEFT(AO50,FIND(":",AO50)-1)/RIGHT(AO50,LEN(AO50)-(FIND(":",AO50))))</f>
        <v/>
      </c>
      <c r="LY50" s="409" t="str">
        <f>IF(OR(AP50=Dropdown_list!$AA$20,AP50=Dropdown_list!$AA$21,ISBLANK(AP50)), "", LEFT(AP50,FIND(":",AP50)-1)/RIGHT(AP50,LEN(AP50)-(FIND(":",AP50))))</f>
        <v/>
      </c>
      <c r="LZ50" s="409" t="str">
        <f>IF(OR(AQ50=Dropdown_list!$AA$20,AQ50=Dropdown_list!$AA$21,ISBLANK(AQ50)), "", LEFT(AQ50,FIND(":",AQ50)-1)/RIGHT(AQ50,LEN(AQ50)-(FIND(":",AQ50))))</f>
        <v/>
      </c>
      <c r="MA50" s="409" t="str">
        <f>IF(OR(AR50=Dropdown_list!$AA$20,AR50=Dropdown_list!$AA$21,ISBLANK(AR50)), "", LEFT(AR50,FIND(":",AR50)-1)/RIGHT(AR50,LEN(AR50)-(FIND(":",AR50))))</f>
        <v/>
      </c>
      <c r="MB50" s="409" t="str">
        <f>IF(OR(AS50=Dropdown_list!$AA$20,AS50=Dropdown_list!$AA$21,ISBLANK(AS50)), "", LEFT(AS50,FIND(":",AS50)-1)/RIGHT(AS50,LEN(AS50)-(FIND(":",AS50))))</f>
        <v/>
      </c>
      <c r="MC50" s="409" t="str">
        <f>IF(OR(AT50=Dropdown_list!$AA$20,AT50=Dropdown_list!$AA$21,ISBLANK(AT50)), "", LEFT(AT50,FIND(":",AT50)-1)/RIGHT(AT50,LEN(AT50)-(FIND(":",AT50))))</f>
        <v/>
      </c>
      <c r="MD50" s="409" t="str">
        <f>IF(OR(AU50=Dropdown_list!$AA$20,AU50=Dropdown_list!$AA$21,ISBLANK(AU50)), "", LEFT(AU50,FIND(":",AU50)-1)/RIGHT(AU50,LEN(AU50)-(FIND(":",AU50))))</f>
        <v/>
      </c>
      <c r="ME50" s="409" t="str">
        <f>IF(OR(AV50=Dropdown_list!$AA$20,AV50=Dropdown_list!$AA$21,ISBLANK(AV50)), "", LEFT(AV50,FIND(":",AV50)-1)/RIGHT(AV50,LEN(AV50)-(FIND(":",AV50))))</f>
        <v/>
      </c>
      <c r="MF50" s="409" t="str">
        <f>IF(OR(AW50=Dropdown_list!$AA$20,AW50=Dropdown_list!$AA$21,ISBLANK(AW50)), "", LEFT(AW50,FIND(":",AW50)-1)/RIGHT(AW50,LEN(AW50)-(FIND(":",AW50))))</f>
        <v/>
      </c>
      <c r="MG50" s="409" t="str">
        <f>IF(OR(AX50=Dropdown_list!$AA$20,AX50=Dropdown_list!$AA$21,ISBLANK(AX50)), "", LEFT(AX50,FIND(":",AX50)-1)/RIGHT(AX50,LEN(AX50)-(FIND(":",AX50))))</f>
        <v/>
      </c>
      <c r="MH50" s="409" t="str">
        <f>IF(OR(AY50=Dropdown_list!$AA$20,AY50=Dropdown_list!$AA$21,ISBLANK(AY50)), "", LEFT(AY50,FIND(":",AY50)-1)/RIGHT(AY50,LEN(AY50)-(FIND(":",AY50))))</f>
        <v/>
      </c>
      <c r="MI50" s="409" t="str">
        <f>IF(OR(AZ50=Dropdown_list!$AA$20,AZ50=Dropdown_list!$AA$21,ISBLANK(AZ50)), "", LEFT(AZ50,FIND(":",AZ50)-1)/RIGHT(AZ50,LEN(AZ50)-(FIND(":",AZ50))))</f>
        <v/>
      </c>
      <c r="MJ50" s="410" t="str">
        <f>IF(OR(BA50=Dropdown_list!$AA$20,BA50=Dropdown_list!$AA$21,ISBLANK(BA50)), "", LEFT(BA50,FIND(":",BA50)-1)/RIGHT(BA50,LEN(BA50)-(FIND(":",BA50))))</f>
        <v/>
      </c>
      <c r="ML50" s="416" t="str">
        <f t="shared" si="181"/>
        <v/>
      </c>
      <c r="MM50" s="417" t="str">
        <f t="shared" si="181"/>
        <v/>
      </c>
      <c r="MN50" s="417" t="str">
        <f t="shared" si="181"/>
        <v/>
      </c>
      <c r="MO50" s="417" t="str">
        <f t="shared" si="181"/>
        <v/>
      </c>
      <c r="MP50" s="417" t="str">
        <f t="shared" si="181"/>
        <v/>
      </c>
      <c r="MQ50" s="417" t="str">
        <f t="shared" si="181"/>
        <v/>
      </c>
      <c r="MR50" s="417" t="str">
        <f t="shared" si="181"/>
        <v/>
      </c>
      <c r="MS50" s="417" t="str">
        <f t="shared" si="181"/>
        <v/>
      </c>
      <c r="MT50" s="417" t="str">
        <f t="shared" si="181"/>
        <v/>
      </c>
      <c r="MU50" s="417" t="str">
        <f t="shared" si="181"/>
        <v/>
      </c>
      <c r="MV50" s="417" t="str">
        <f t="shared" si="181"/>
        <v/>
      </c>
      <c r="MW50" s="417" t="str">
        <f t="shared" si="181"/>
        <v/>
      </c>
      <c r="MX50" s="417" t="str">
        <f t="shared" si="181"/>
        <v/>
      </c>
      <c r="MY50" s="417" t="str">
        <f t="shared" si="181"/>
        <v/>
      </c>
      <c r="MZ50" s="417" t="str">
        <f t="shared" si="181"/>
        <v/>
      </c>
      <c r="NA50" s="417" t="str">
        <f t="shared" si="181"/>
        <v/>
      </c>
      <c r="NB50" s="417" t="str">
        <f t="shared" si="182"/>
        <v/>
      </c>
      <c r="NC50" s="417" t="str">
        <f t="shared" si="182"/>
        <v/>
      </c>
      <c r="ND50" s="417" t="str">
        <f t="shared" si="182"/>
        <v/>
      </c>
      <c r="NE50" s="417" t="str">
        <f t="shared" si="182"/>
        <v/>
      </c>
      <c r="NF50" s="417" t="str">
        <f t="shared" si="182"/>
        <v/>
      </c>
      <c r="NG50" s="417" t="str">
        <f t="shared" si="182"/>
        <v/>
      </c>
      <c r="NH50" s="417" t="str">
        <f t="shared" si="182"/>
        <v/>
      </c>
      <c r="NI50" s="417" t="str">
        <f t="shared" si="182"/>
        <v/>
      </c>
      <c r="NJ50" s="417" t="str">
        <f t="shared" si="182"/>
        <v/>
      </c>
      <c r="NK50" s="417" t="str">
        <f t="shared" si="182"/>
        <v/>
      </c>
      <c r="NL50" s="417" t="str">
        <f t="shared" si="182"/>
        <v/>
      </c>
      <c r="NM50" s="417" t="str">
        <f t="shared" si="182"/>
        <v/>
      </c>
      <c r="NN50" s="417" t="str">
        <f t="shared" si="182"/>
        <v/>
      </c>
      <c r="NO50" s="417" t="str">
        <f t="shared" si="182"/>
        <v/>
      </c>
      <c r="NP50" s="417" t="str">
        <f t="shared" si="182"/>
        <v/>
      </c>
      <c r="NQ50" s="417" t="str">
        <f t="shared" si="182"/>
        <v/>
      </c>
      <c r="NR50" s="417" t="str">
        <f t="shared" si="110"/>
        <v/>
      </c>
      <c r="NS50" s="417" t="str">
        <f t="shared" si="110"/>
        <v/>
      </c>
      <c r="NT50" s="417" t="str">
        <f t="shared" si="110"/>
        <v/>
      </c>
      <c r="NU50" s="417" t="str">
        <f t="shared" si="110"/>
        <v/>
      </c>
      <c r="NV50" s="417" t="str">
        <f t="shared" si="110"/>
        <v/>
      </c>
      <c r="NW50" s="417" t="str">
        <f t="shared" si="164"/>
        <v/>
      </c>
      <c r="NX50" s="417" t="str">
        <f t="shared" si="164"/>
        <v/>
      </c>
      <c r="NY50" s="417" t="str">
        <f t="shared" si="164"/>
        <v/>
      </c>
      <c r="NZ50" s="417" t="str">
        <f t="shared" si="164"/>
        <v/>
      </c>
      <c r="OA50" s="417" t="str">
        <f t="shared" si="164"/>
        <v/>
      </c>
      <c r="OB50" s="417" t="str">
        <f t="shared" si="164"/>
        <v/>
      </c>
      <c r="OC50" s="417" t="str">
        <f t="shared" si="164"/>
        <v/>
      </c>
      <c r="OD50" s="417" t="str">
        <f t="shared" si="164"/>
        <v/>
      </c>
      <c r="OE50" s="417" t="str">
        <f t="shared" si="164"/>
        <v/>
      </c>
      <c r="OF50" s="417" t="str">
        <f t="shared" si="164"/>
        <v/>
      </c>
      <c r="OG50" s="418" t="str">
        <f t="shared" si="164"/>
        <v/>
      </c>
    </row>
    <row r="51" spans="2:397" ht="15" customHeight="1">
      <c r="B51" s="66"/>
      <c r="D51" s="785" t="s">
        <v>36</v>
      </c>
      <c r="E51" s="228">
        <f t="shared" si="177"/>
        <v>0</v>
      </c>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4"/>
      <c r="BC51" s="668"/>
      <c r="BD51" s="61"/>
      <c r="BE51" s="61"/>
      <c r="BF51" s="88"/>
      <c r="BG51" s="232"/>
      <c r="BH51" s="61"/>
      <c r="BI51" s="61"/>
      <c r="BJ51" s="4"/>
      <c r="BL51" s="84" t="str">
        <f t="shared" si="8"/>
        <v/>
      </c>
      <c r="BM51" s="260">
        <f t="shared" si="9"/>
        <v>0</v>
      </c>
      <c r="BN51" s="525">
        <f t="shared" si="114"/>
        <v>0</v>
      </c>
      <c r="BO51" s="526" t="str">
        <f t="shared" si="139"/>
        <v/>
      </c>
      <c r="BP51" s="525">
        <f t="shared" si="115"/>
        <v>0</v>
      </c>
      <c r="BQ51" s="527">
        <f t="shared" si="12"/>
        <v>0</v>
      </c>
      <c r="BR51" s="527">
        <f t="shared" si="13"/>
        <v>0</v>
      </c>
      <c r="BS51" s="528">
        <f t="shared" si="140"/>
        <v>0</v>
      </c>
      <c r="BT51" s="263" t="str">
        <f t="shared" si="14"/>
        <v/>
      </c>
      <c r="BU51" s="263" t="str">
        <f>IF(BQ51=1, IF(ISBLANK(#REF!),message_complete,""),"")</f>
        <v/>
      </c>
      <c r="BV51" s="263" t="str">
        <f t="shared" si="15"/>
        <v/>
      </c>
      <c r="BW51" s="263" t="str">
        <f t="shared" si="16"/>
        <v/>
      </c>
      <c r="BX51" s="261"/>
      <c r="BY51" s="275" t="str">
        <f t="shared" si="116"/>
        <v/>
      </c>
      <c r="BZ51" s="276" t="str">
        <f t="shared" si="18"/>
        <v/>
      </c>
      <c r="CA51" s="276" t="str">
        <f t="shared" si="19"/>
        <v/>
      </c>
      <c r="CB51" s="276" t="str">
        <f t="shared" si="20"/>
        <v/>
      </c>
      <c r="CC51" s="276" t="str">
        <f t="shared" si="21"/>
        <v/>
      </c>
      <c r="CD51" s="276" t="str">
        <f t="shared" si="117"/>
        <v/>
      </c>
      <c r="CE51" s="276" t="str">
        <f t="shared" si="23"/>
        <v/>
      </c>
      <c r="CF51" s="276" t="str">
        <f t="shared" si="118"/>
        <v/>
      </c>
      <c r="CG51" s="276" t="str">
        <f t="shared" si="119"/>
        <v/>
      </c>
      <c r="CH51" s="276" t="str">
        <f t="shared" si="120"/>
        <v/>
      </c>
      <c r="CI51" s="276" t="str">
        <f t="shared" si="121"/>
        <v/>
      </c>
      <c r="CJ51" s="277" t="str">
        <f t="shared" si="122"/>
        <v/>
      </c>
      <c r="CL51" s="423" t="str">
        <f t="shared" si="77"/>
        <v/>
      </c>
      <c r="CM51" s="419" t="str">
        <f t="shared" si="78"/>
        <v/>
      </c>
      <c r="CN51" s="419" t="str">
        <f t="shared" si="79"/>
        <v/>
      </c>
      <c r="CO51" s="419" t="str">
        <f t="shared" si="80"/>
        <v/>
      </c>
      <c r="CP51" s="419" t="str">
        <f t="shared" si="81"/>
        <v/>
      </c>
      <c r="CQ51" s="424" t="str">
        <f t="shared" si="82"/>
        <v/>
      </c>
      <c r="CR51" s="121" t="str">
        <f t="shared" si="29"/>
        <v/>
      </c>
      <c r="CS51" s="280" t="str">
        <f t="shared" si="30"/>
        <v/>
      </c>
      <c r="CT51" s="281" t="str">
        <f t="shared" si="31"/>
        <v/>
      </c>
      <c r="CU51" s="281" t="str">
        <f t="shared" si="32"/>
        <v/>
      </c>
      <c r="CV51" s="281" t="str">
        <f t="shared" si="33"/>
        <v/>
      </c>
      <c r="CW51" s="281" t="str">
        <f t="shared" si="34"/>
        <v/>
      </c>
      <c r="CX51" s="282" t="str">
        <f t="shared" si="35"/>
        <v/>
      </c>
      <c r="CY51" s="263">
        <f t="shared" si="83"/>
        <v>0</v>
      </c>
      <c r="CZ51" s="263"/>
      <c r="DA51" s="288">
        <f t="shared" ref="DA51:DJ60" si="183">COUNTIFS($F51:$BA51,DA$19,$F$18:$BA$18,"&gt;="&amp;$BY51,$F$18:$BA$18,"&lt;"&amp;$BZ51)</f>
        <v>0</v>
      </c>
      <c r="DB51" s="289">
        <f t="shared" si="183"/>
        <v>0</v>
      </c>
      <c r="DC51" s="289">
        <f t="shared" si="183"/>
        <v>0</v>
      </c>
      <c r="DD51" s="289">
        <f t="shared" si="183"/>
        <v>0</v>
      </c>
      <c r="DE51" s="289">
        <f t="shared" si="183"/>
        <v>0</v>
      </c>
      <c r="DF51" s="289">
        <f t="shared" si="183"/>
        <v>0</v>
      </c>
      <c r="DG51" s="289">
        <f t="shared" si="183"/>
        <v>0</v>
      </c>
      <c r="DH51" s="289">
        <f t="shared" si="183"/>
        <v>0</v>
      </c>
      <c r="DI51" s="289">
        <f t="shared" si="183"/>
        <v>0</v>
      </c>
      <c r="DJ51" s="289">
        <f t="shared" si="183"/>
        <v>0</v>
      </c>
      <c r="DK51" s="289">
        <f t="shared" ref="DK51:DU60" si="184">COUNTIFS($F51:$BA51,DK$19,$F$18:$BA$18,"&gt;="&amp;$BY51,$F$18:$BA$18,"&lt;"&amp;$BZ51)</f>
        <v>0</v>
      </c>
      <c r="DL51" s="289">
        <f t="shared" si="184"/>
        <v>0</v>
      </c>
      <c r="DM51" s="289">
        <f t="shared" si="184"/>
        <v>0</v>
      </c>
      <c r="DN51" s="289">
        <f t="shared" si="184"/>
        <v>0</v>
      </c>
      <c r="DO51" s="289">
        <f t="shared" si="184"/>
        <v>0</v>
      </c>
      <c r="DP51" s="289">
        <f t="shared" si="184"/>
        <v>0</v>
      </c>
      <c r="DQ51" s="289">
        <f t="shared" si="184"/>
        <v>0</v>
      </c>
      <c r="DR51" s="289">
        <f t="shared" si="184"/>
        <v>0</v>
      </c>
      <c r="DS51" s="289">
        <f t="shared" si="184"/>
        <v>0</v>
      </c>
      <c r="DT51" s="289">
        <f t="shared" si="184"/>
        <v>0</v>
      </c>
      <c r="DU51" s="290">
        <f t="shared" si="184"/>
        <v>0</v>
      </c>
      <c r="DV51" s="288">
        <f t="shared" ref="DV51:EE60" si="185">COUNTIFS($F51:$BA51,DV$19,$F$18:$BA$18,"&gt;="&amp;$CA51,$F$18:$BA$18,"&lt;"&amp;$CB51)</f>
        <v>0</v>
      </c>
      <c r="DW51" s="289">
        <f t="shared" si="185"/>
        <v>0</v>
      </c>
      <c r="DX51" s="289">
        <f t="shared" si="185"/>
        <v>0</v>
      </c>
      <c r="DY51" s="289">
        <f t="shared" si="185"/>
        <v>0</v>
      </c>
      <c r="DZ51" s="289">
        <f t="shared" si="185"/>
        <v>0</v>
      </c>
      <c r="EA51" s="289">
        <f t="shared" si="185"/>
        <v>0</v>
      </c>
      <c r="EB51" s="289">
        <f t="shared" si="185"/>
        <v>0</v>
      </c>
      <c r="EC51" s="289">
        <f t="shared" si="185"/>
        <v>0</v>
      </c>
      <c r="ED51" s="289">
        <f t="shared" si="185"/>
        <v>0</v>
      </c>
      <c r="EE51" s="289">
        <f t="shared" si="185"/>
        <v>0</v>
      </c>
      <c r="EF51" s="289">
        <f t="shared" ref="EF51:EP60" si="186">COUNTIFS($F51:$BA51,EF$19,$F$18:$BA$18,"&gt;="&amp;$CA51,$F$18:$BA$18,"&lt;"&amp;$CB51)</f>
        <v>0</v>
      </c>
      <c r="EG51" s="289">
        <f t="shared" si="186"/>
        <v>0</v>
      </c>
      <c r="EH51" s="289">
        <f t="shared" si="186"/>
        <v>0</v>
      </c>
      <c r="EI51" s="289">
        <f t="shared" si="186"/>
        <v>0</v>
      </c>
      <c r="EJ51" s="289">
        <f t="shared" si="186"/>
        <v>0</v>
      </c>
      <c r="EK51" s="289">
        <f t="shared" si="186"/>
        <v>0</v>
      </c>
      <c r="EL51" s="289">
        <f t="shared" si="186"/>
        <v>0</v>
      </c>
      <c r="EM51" s="289">
        <f t="shared" si="186"/>
        <v>0</v>
      </c>
      <c r="EN51" s="289">
        <f t="shared" si="186"/>
        <v>0</v>
      </c>
      <c r="EO51" s="289">
        <f t="shared" si="186"/>
        <v>0</v>
      </c>
      <c r="EP51" s="290">
        <f t="shared" si="186"/>
        <v>0</v>
      </c>
      <c r="EQ51" s="411">
        <f t="shared" ref="EQ51:EZ60" si="187">COUNTIFS($F51:$BA51,EQ$19,$F$18:$BA$18,"&gt;="&amp;$CE51)</f>
        <v>0</v>
      </c>
      <c r="ER51" s="412">
        <f t="shared" si="187"/>
        <v>0</v>
      </c>
      <c r="ES51" s="412">
        <f t="shared" si="187"/>
        <v>0</v>
      </c>
      <c r="ET51" s="412">
        <f t="shared" si="187"/>
        <v>0</v>
      </c>
      <c r="EU51" s="412">
        <f t="shared" si="187"/>
        <v>0</v>
      </c>
      <c r="EV51" s="412">
        <f t="shared" si="187"/>
        <v>0</v>
      </c>
      <c r="EW51" s="412">
        <f t="shared" si="187"/>
        <v>0</v>
      </c>
      <c r="EX51" s="412">
        <f t="shared" si="187"/>
        <v>0</v>
      </c>
      <c r="EY51" s="412">
        <f t="shared" si="187"/>
        <v>0</v>
      </c>
      <c r="EZ51" s="412">
        <f t="shared" si="187"/>
        <v>0</v>
      </c>
      <c r="FA51" s="412">
        <f t="shared" ref="FA51:FK60" si="188">COUNTIFS($F51:$BA51,FA$19,$F$18:$BA$18,"&gt;="&amp;$CE51)</f>
        <v>0</v>
      </c>
      <c r="FB51" s="412">
        <f t="shared" si="188"/>
        <v>0</v>
      </c>
      <c r="FC51" s="412">
        <f t="shared" si="188"/>
        <v>0</v>
      </c>
      <c r="FD51" s="412">
        <f t="shared" si="188"/>
        <v>0</v>
      </c>
      <c r="FE51" s="412">
        <f t="shared" si="188"/>
        <v>0</v>
      </c>
      <c r="FF51" s="412">
        <f t="shared" si="188"/>
        <v>0</v>
      </c>
      <c r="FG51" s="412">
        <f t="shared" si="188"/>
        <v>0</v>
      </c>
      <c r="FH51" s="412">
        <f t="shared" si="188"/>
        <v>0</v>
      </c>
      <c r="FI51" s="412">
        <f t="shared" si="188"/>
        <v>0</v>
      </c>
      <c r="FJ51" s="412">
        <f t="shared" si="188"/>
        <v>0</v>
      </c>
      <c r="FK51" s="413">
        <f t="shared" si="188"/>
        <v>0</v>
      </c>
      <c r="FL51" s="288">
        <f t="shared" ref="FL51:FU60" si="189">COUNTIFS($F51:$BA51,FL$19, $F$18:$BA$18,"&lt;"&amp;$CH51)</f>
        <v>0</v>
      </c>
      <c r="FM51" s="289">
        <f t="shared" si="189"/>
        <v>0</v>
      </c>
      <c r="FN51" s="289">
        <f t="shared" si="189"/>
        <v>0</v>
      </c>
      <c r="FO51" s="289">
        <f t="shared" si="189"/>
        <v>0</v>
      </c>
      <c r="FP51" s="289">
        <f t="shared" si="189"/>
        <v>0</v>
      </c>
      <c r="FQ51" s="289">
        <f t="shared" si="189"/>
        <v>0</v>
      </c>
      <c r="FR51" s="289">
        <f t="shared" si="189"/>
        <v>0</v>
      </c>
      <c r="FS51" s="289">
        <f t="shared" si="189"/>
        <v>0</v>
      </c>
      <c r="FT51" s="289">
        <f t="shared" si="189"/>
        <v>0</v>
      </c>
      <c r="FU51" s="289">
        <f t="shared" si="189"/>
        <v>0</v>
      </c>
      <c r="FV51" s="289">
        <f t="shared" ref="FV51:GF60" si="190">COUNTIFS($F51:$BA51,FV$19, $F$18:$BA$18,"&lt;"&amp;$CH51)</f>
        <v>0</v>
      </c>
      <c r="FW51" s="289">
        <f t="shared" si="190"/>
        <v>0</v>
      </c>
      <c r="FX51" s="289">
        <f t="shared" si="190"/>
        <v>0</v>
      </c>
      <c r="FY51" s="289">
        <f t="shared" si="190"/>
        <v>0</v>
      </c>
      <c r="FZ51" s="289">
        <f t="shared" si="190"/>
        <v>0</v>
      </c>
      <c r="GA51" s="289">
        <f t="shared" si="190"/>
        <v>0</v>
      </c>
      <c r="GB51" s="289">
        <f t="shared" si="190"/>
        <v>0</v>
      </c>
      <c r="GC51" s="289">
        <f t="shared" si="190"/>
        <v>0</v>
      </c>
      <c r="GD51" s="289">
        <f t="shared" si="190"/>
        <v>0</v>
      </c>
      <c r="GE51" s="289">
        <f t="shared" si="190"/>
        <v>0</v>
      </c>
      <c r="GF51" s="290">
        <f t="shared" si="190"/>
        <v>0</v>
      </c>
      <c r="GG51" s="342">
        <f t="shared" si="141"/>
        <v>0</v>
      </c>
      <c r="GH51" s="343">
        <f t="shared" si="179"/>
        <v>0</v>
      </c>
      <c r="GI51" s="343">
        <f t="shared" si="179"/>
        <v>0</v>
      </c>
      <c r="GJ51" s="343">
        <f t="shared" si="179"/>
        <v>0</v>
      </c>
      <c r="GK51" s="343">
        <f t="shared" si="179"/>
        <v>0</v>
      </c>
      <c r="GL51" s="343">
        <f t="shared" si="179"/>
        <v>0</v>
      </c>
      <c r="GM51" s="343">
        <f t="shared" si="179"/>
        <v>0</v>
      </c>
      <c r="GN51" s="343">
        <f t="shared" si="179"/>
        <v>0</v>
      </c>
      <c r="GO51" s="343">
        <f t="shared" si="179"/>
        <v>0</v>
      </c>
      <c r="GP51" s="343">
        <f t="shared" si="179"/>
        <v>0</v>
      </c>
      <c r="GQ51" s="343">
        <f t="shared" si="179"/>
        <v>0</v>
      </c>
      <c r="GR51" s="343">
        <f t="shared" si="179"/>
        <v>0</v>
      </c>
      <c r="GS51" s="343">
        <f t="shared" si="179"/>
        <v>0</v>
      </c>
      <c r="GT51" s="343">
        <f t="shared" si="179"/>
        <v>0</v>
      </c>
      <c r="GU51" s="343">
        <f t="shared" si="179"/>
        <v>0</v>
      </c>
      <c r="GV51" s="343">
        <f t="shared" si="179"/>
        <v>0</v>
      </c>
      <c r="GW51" s="343">
        <f t="shared" si="179"/>
        <v>0</v>
      </c>
      <c r="GX51" s="343">
        <f t="shared" si="179"/>
        <v>0</v>
      </c>
      <c r="GY51" s="343">
        <f t="shared" si="179"/>
        <v>0</v>
      </c>
      <c r="GZ51" s="343">
        <f t="shared" si="179"/>
        <v>0</v>
      </c>
      <c r="HA51" s="344">
        <f t="shared" si="179"/>
        <v>0</v>
      </c>
      <c r="HB51" s="333">
        <f t="shared" si="142"/>
        <v>0</v>
      </c>
      <c r="HC51" s="334">
        <f t="shared" si="143"/>
        <v>0</v>
      </c>
      <c r="HD51" s="334">
        <f t="shared" si="144"/>
        <v>0</v>
      </c>
      <c r="HE51" s="334">
        <f t="shared" si="145"/>
        <v>0</v>
      </c>
      <c r="HF51" s="334">
        <f t="shared" si="146"/>
        <v>0</v>
      </c>
      <c r="HG51" s="334">
        <f t="shared" si="147"/>
        <v>0</v>
      </c>
      <c r="HH51" s="334">
        <f t="shared" si="148"/>
        <v>0</v>
      </c>
      <c r="HI51" s="334">
        <f t="shared" si="149"/>
        <v>0</v>
      </c>
      <c r="HJ51" s="334">
        <f t="shared" si="150"/>
        <v>0</v>
      </c>
      <c r="HK51" s="334">
        <f t="shared" si="151"/>
        <v>0</v>
      </c>
      <c r="HL51" s="334">
        <f t="shared" si="152"/>
        <v>0</v>
      </c>
      <c r="HM51" s="334">
        <f t="shared" si="153"/>
        <v>0</v>
      </c>
      <c r="HN51" s="334">
        <f t="shared" si="154"/>
        <v>0</v>
      </c>
      <c r="HO51" s="334">
        <f t="shared" si="155"/>
        <v>0</v>
      </c>
      <c r="HP51" s="334">
        <f t="shared" si="156"/>
        <v>0</v>
      </c>
      <c r="HQ51" s="334">
        <f t="shared" si="157"/>
        <v>0</v>
      </c>
      <c r="HR51" s="334">
        <f t="shared" si="158"/>
        <v>0</v>
      </c>
      <c r="HS51" s="334">
        <f t="shared" si="159"/>
        <v>0</v>
      </c>
      <c r="HT51" s="334">
        <f t="shared" si="160"/>
        <v>0</v>
      </c>
      <c r="HU51" s="334">
        <f t="shared" si="161"/>
        <v>0</v>
      </c>
      <c r="HV51" s="335">
        <f t="shared" si="162"/>
        <v>0</v>
      </c>
      <c r="HW51" s="296" t="str">
        <f t="shared" si="47"/>
        <v/>
      </c>
      <c r="HX51" s="281" t="str">
        <f t="shared" si="48"/>
        <v/>
      </c>
      <c r="HY51" s="281" t="str">
        <f t="shared" si="49"/>
        <v/>
      </c>
      <c r="HZ51" s="281" t="str">
        <f t="shared" si="50"/>
        <v/>
      </c>
      <c r="IA51" s="281" t="str">
        <f t="shared" si="51"/>
        <v/>
      </c>
      <c r="IB51" s="281" t="str">
        <f t="shared" si="52"/>
        <v/>
      </c>
      <c r="IC51" s="281" t="str">
        <f t="shared" si="53"/>
        <v/>
      </c>
      <c r="ID51" s="281" t="str">
        <f t="shared" si="54"/>
        <v/>
      </c>
      <c r="IE51" s="281" t="str">
        <f t="shared" si="55"/>
        <v/>
      </c>
      <c r="IF51" s="281" t="str">
        <f t="shared" si="56"/>
        <v/>
      </c>
      <c r="IG51" s="281" t="str">
        <f t="shared" si="57"/>
        <v/>
      </c>
      <c r="IH51" s="281" t="str">
        <f t="shared" si="58"/>
        <v/>
      </c>
      <c r="II51" s="281" t="str">
        <f t="shared" si="59"/>
        <v/>
      </c>
      <c r="IJ51" s="281" t="str">
        <f t="shared" si="60"/>
        <v/>
      </c>
      <c r="IK51" s="281" t="str">
        <f t="shared" si="61"/>
        <v/>
      </c>
      <c r="IL51" s="281" t="str">
        <f t="shared" si="62"/>
        <v/>
      </c>
      <c r="IM51" s="281" t="str">
        <f t="shared" si="63"/>
        <v/>
      </c>
      <c r="IN51" s="281" t="str">
        <f t="shared" si="64"/>
        <v/>
      </c>
      <c r="IO51" s="281" t="str">
        <f t="shared" si="65"/>
        <v/>
      </c>
      <c r="IP51" s="281" t="str">
        <f t="shared" si="66"/>
        <v/>
      </c>
      <c r="IQ51" s="282" t="str">
        <f t="shared" si="67"/>
        <v/>
      </c>
      <c r="IR51" s="265">
        <f t="shared" si="105"/>
        <v>0</v>
      </c>
      <c r="IS51" s="266">
        <f t="shared" si="68"/>
        <v>48</v>
      </c>
      <c r="IT51" s="266">
        <f t="shared" si="106"/>
        <v>0</v>
      </c>
      <c r="IU51" s="266">
        <f t="shared" si="69"/>
        <v>0</v>
      </c>
      <c r="IV51" s="299">
        <f t="shared" ref="IV51:JE60" si="191">COUNTIFS($F51:$BA51,IV$19,$F$18:$BA$18,"&gt;="&amp;$CI51,$F$18:$BA$18,"&lt;"&amp;$CJ51)</f>
        <v>0</v>
      </c>
      <c r="IW51" s="300">
        <f t="shared" si="191"/>
        <v>0</v>
      </c>
      <c r="IX51" s="300">
        <f t="shared" si="191"/>
        <v>0</v>
      </c>
      <c r="IY51" s="300">
        <f t="shared" si="191"/>
        <v>0</v>
      </c>
      <c r="IZ51" s="300">
        <f t="shared" si="191"/>
        <v>0</v>
      </c>
      <c r="JA51" s="300">
        <f t="shared" si="191"/>
        <v>0</v>
      </c>
      <c r="JB51" s="300">
        <f t="shared" si="191"/>
        <v>0</v>
      </c>
      <c r="JC51" s="300">
        <f t="shared" si="191"/>
        <v>0</v>
      </c>
      <c r="JD51" s="300">
        <f t="shared" si="191"/>
        <v>0</v>
      </c>
      <c r="JE51" s="300">
        <f t="shared" si="191"/>
        <v>0</v>
      </c>
      <c r="JF51" s="300">
        <f t="shared" ref="JF51:JP60" si="192">COUNTIFS($F51:$BA51,JF$19,$F$18:$BA$18,"&gt;="&amp;$CI51,$F$18:$BA$18,"&lt;"&amp;$CJ51)</f>
        <v>0</v>
      </c>
      <c r="JG51" s="300">
        <f t="shared" si="192"/>
        <v>0</v>
      </c>
      <c r="JH51" s="300">
        <f t="shared" si="192"/>
        <v>0</v>
      </c>
      <c r="JI51" s="300">
        <f t="shared" si="192"/>
        <v>0</v>
      </c>
      <c r="JJ51" s="300">
        <f t="shared" si="192"/>
        <v>0</v>
      </c>
      <c r="JK51" s="300">
        <f t="shared" si="192"/>
        <v>0</v>
      </c>
      <c r="JL51" s="300">
        <f t="shared" si="192"/>
        <v>0</v>
      </c>
      <c r="JM51" s="300">
        <f t="shared" si="192"/>
        <v>0</v>
      </c>
      <c r="JN51" s="300">
        <f t="shared" si="192"/>
        <v>0</v>
      </c>
      <c r="JO51" s="300">
        <f t="shared" si="192"/>
        <v>0</v>
      </c>
      <c r="JP51" s="301">
        <f t="shared" si="192"/>
        <v>0</v>
      </c>
      <c r="JQ51" s="288">
        <f t="shared" ref="JQ51:JZ60" si="193">COUNTIFS($F51:$BA51,JQ$19,$F$18:$BA$18,"&gt;="&amp;$CC51,$F$18:$BA$18,"&lt;"&amp;$CD51)</f>
        <v>0</v>
      </c>
      <c r="JR51" s="289">
        <f t="shared" si="193"/>
        <v>0</v>
      </c>
      <c r="JS51" s="289">
        <f t="shared" si="193"/>
        <v>0</v>
      </c>
      <c r="JT51" s="289">
        <f t="shared" si="193"/>
        <v>0</v>
      </c>
      <c r="JU51" s="289">
        <f t="shared" si="193"/>
        <v>0</v>
      </c>
      <c r="JV51" s="289">
        <f t="shared" si="193"/>
        <v>0</v>
      </c>
      <c r="JW51" s="289">
        <f t="shared" si="193"/>
        <v>0</v>
      </c>
      <c r="JX51" s="289">
        <f t="shared" si="193"/>
        <v>0</v>
      </c>
      <c r="JY51" s="289">
        <f t="shared" si="193"/>
        <v>0</v>
      </c>
      <c r="JZ51" s="289">
        <f t="shared" si="193"/>
        <v>0</v>
      </c>
      <c r="KA51" s="289">
        <f t="shared" ref="KA51:KK60" si="194">COUNTIFS($F51:$BA51,KA$19,$F$18:$BA$18,"&gt;="&amp;$CC51,$F$18:$BA$18,"&lt;"&amp;$CD51)</f>
        <v>0</v>
      </c>
      <c r="KB51" s="289">
        <f t="shared" si="194"/>
        <v>0</v>
      </c>
      <c r="KC51" s="289">
        <f t="shared" si="194"/>
        <v>0</v>
      </c>
      <c r="KD51" s="289">
        <f t="shared" si="194"/>
        <v>0</v>
      </c>
      <c r="KE51" s="289">
        <f t="shared" si="194"/>
        <v>0</v>
      </c>
      <c r="KF51" s="289">
        <f t="shared" si="194"/>
        <v>0</v>
      </c>
      <c r="KG51" s="289">
        <f t="shared" si="194"/>
        <v>0</v>
      </c>
      <c r="KH51" s="289">
        <f t="shared" si="194"/>
        <v>0</v>
      </c>
      <c r="KI51" s="289">
        <f t="shared" si="194"/>
        <v>0</v>
      </c>
      <c r="KJ51" s="289">
        <f t="shared" si="194"/>
        <v>0</v>
      </c>
      <c r="KK51" s="290">
        <f t="shared" si="194"/>
        <v>0</v>
      </c>
      <c r="KL51" s="279">
        <f t="shared" si="107"/>
        <v>48</v>
      </c>
      <c r="KN51" s="262" t="str">
        <f>$D$51</f>
        <v>Thu</v>
      </c>
      <c r="KO51" s="402" t="str">
        <f>IF(OR(F51=Dropdown_list!$AA$20,F51=Dropdown_list!$AA$21,ISBLANK(F51)), "", LEFT(F51,FIND(":",F51)-1)/RIGHT(F51,LEN(F51)-(FIND(":",F51))))</f>
        <v/>
      </c>
      <c r="KP51" s="403" t="str">
        <f>IF(OR(G51=Dropdown_list!$AA$20,G51=Dropdown_list!$AA$21,ISBLANK(G51)), "", LEFT(G51,FIND(":",G51)-1)/RIGHT(G51,LEN(G51)-(FIND(":",G51))))</f>
        <v/>
      </c>
      <c r="KQ51" s="403" t="str">
        <f>IF(OR(H51=Dropdown_list!$AA$20,H51=Dropdown_list!$AA$21,ISBLANK(H51)), "", LEFT(H51,FIND(":",H51)-1)/RIGHT(H51,LEN(H51)-(FIND(":",H51))))</f>
        <v/>
      </c>
      <c r="KR51" s="403" t="str">
        <f>IF(OR(I51=Dropdown_list!$AA$20,I51=Dropdown_list!$AA$21,ISBLANK(I51)), "", LEFT(I51,FIND(":",I51)-1)/RIGHT(I51,LEN(I51)-(FIND(":",I51))))</f>
        <v/>
      </c>
      <c r="KS51" s="403" t="str">
        <f>IF(OR(J51=Dropdown_list!$AA$20,J51=Dropdown_list!$AA$21,ISBLANK(J51)), "", LEFT(J51,FIND(":",J51)-1)/RIGHT(J51,LEN(J51)-(FIND(":",J51))))</f>
        <v/>
      </c>
      <c r="KT51" s="403" t="str">
        <f>IF(OR(K51=Dropdown_list!$AA$20,K51=Dropdown_list!$AA$21,ISBLANK(K51)), "", LEFT(K51,FIND(":",K51)-1)/RIGHT(K51,LEN(K51)-(FIND(":",K51))))</f>
        <v/>
      </c>
      <c r="KU51" s="403" t="str">
        <f>IF(OR(L51=Dropdown_list!$AA$20,L51=Dropdown_list!$AA$21,ISBLANK(L51)), "", LEFT(L51,FIND(":",L51)-1)/RIGHT(L51,LEN(L51)-(FIND(":",L51))))</f>
        <v/>
      </c>
      <c r="KV51" s="403" t="str">
        <f>IF(OR(M51=Dropdown_list!$AA$20,M51=Dropdown_list!$AA$21,ISBLANK(M51)), "", LEFT(M51,FIND(":",M51)-1)/RIGHT(M51,LEN(M51)-(FIND(":",M51))))</f>
        <v/>
      </c>
      <c r="KW51" s="403" t="str">
        <f>IF(OR(N51=Dropdown_list!$AA$20,N51=Dropdown_list!$AA$21,ISBLANK(N51)), "", LEFT(N51,FIND(":",N51)-1)/RIGHT(N51,LEN(N51)-(FIND(":",N51))))</f>
        <v/>
      </c>
      <c r="KX51" s="403" t="str">
        <f>IF(OR(O51=Dropdown_list!$AA$20,O51=Dropdown_list!$AA$21,ISBLANK(O51)), "", LEFT(O51,FIND(":",O51)-1)/RIGHT(O51,LEN(O51)-(FIND(":",O51))))</f>
        <v/>
      </c>
      <c r="KY51" s="403" t="str">
        <f>IF(OR(P51=Dropdown_list!$AA$20,P51=Dropdown_list!$AA$21,ISBLANK(P51)), "", LEFT(P51,FIND(":",P51)-1)/RIGHT(P51,LEN(P51)-(FIND(":",P51))))</f>
        <v/>
      </c>
      <c r="KZ51" s="403" t="str">
        <f>IF(OR(Q51=Dropdown_list!$AA$20,Q51=Dropdown_list!$AA$21,ISBLANK(Q51)), "", LEFT(Q51,FIND(":",Q51)-1)/RIGHT(Q51,LEN(Q51)-(FIND(":",Q51))))</f>
        <v/>
      </c>
      <c r="LA51" s="403" t="str">
        <f>IF(OR(R51=Dropdown_list!$AA$20,R51=Dropdown_list!$AA$21,ISBLANK(R51)), "", LEFT(R51,FIND(":",R51)-1)/RIGHT(R51,LEN(R51)-(FIND(":",R51))))</f>
        <v/>
      </c>
      <c r="LB51" s="403" t="str">
        <f>IF(OR(S51=Dropdown_list!$AA$20,S51=Dropdown_list!$AA$21,ISBLANK(S51)), "", LEFT(S51,FIND(":",S51)-1)/RIGHT(S51,LEN(S51)-(FIND(":",S51))))</f>
        <v/>
      </c>
      <c r="LC51" s="403" t="str">
        <f>IF(OR(T51=Dropdown_list!$AA$20,T51=Dropdown_list!$AA$21,ISBLANK(T51)), "", LEFT(T51,FIND(":",T51)-1)/RIGHT(T51,LEN(T51)-(FIND(":",T51))))</f>
        <v/>
      </c>
      <c r="LD51" s="403" t="str">
        <f>IF(OR(U51=Dropdown_list!$AA$20,U51=Dropdown_list!$AA$21,ISBLANK(U51)), "", LEFT(U51,FIND(":",U51)-1)/RIGHT(U51,LEN(U51)-(FIND(":",U51))))</f>
        <v/>
      </c>
      <c r="LE51" s="403" t="str">
        <f>IF(OR(V51=Dropdown_list!$AA$20,V51=Dropdown_list!$AA$21,ISBLANK(V51)), "", LEFT(V51,FIND(":",V51)-1)/RIGHT(V51,LEN(V51)-(FIND(":",V51))))</f>
        <v/>
      </c>
      <c r="LF51" s="403" t="str">
        <f>IF(OR(W51=Dropdown_list!$AA$20,W51=Dropdown_list!$AA$21,ISBLANK(W51)), "", LEFT(W51,FIND(":",W51)-1)/RIGHT(W51,LEN(W51)-(FIND(":",W51))))</f>
        <v/>
      </c>
      <c r="LG51" s="403" t="str">
        <f>IF(OR(X51=Dropdown_list!$AA$20,X51=Dropdown_list!$AA$21,ISBLANK(X51)), "", LEFT(X51,FIND(":",X51)-1)/RIGHT(X51,LEN(X51)-(FIND(":",X51))))</f>
        <v/>
      </c>
      <c r="LH51" s="403" t="str">
        <f>IF(OR(Y51=Dropdown_list!$AA$20,Y51=Dropdown_list!$AA$21,ISBLANK(Y51)), "", LEFT(Y51,FIND(":",Y51)-1)/RIGHT(Y51,LEN(Y51)-(FIND(":",Y51))))</f>
        <v/>
      </c>
      <c r="LI51" s="403" t="str">
        <f>IF(OR(Z51=Dropdown_list!$AA$20,Z51=Dropdown_list!$AA$21,ISBLANK(Z51)), "", LEFT(Z51,FIND(":",Z51)-1)/RIGHT(Z51,LEN(Z51)-(FIND(":",Z51))))</f>
        <v/>
      </c>
      <c r="LJ51" s="403" t="str">
        <f>IF(OR(AA51=Dropdown_list!$AA$20,AA51=Dropdown_list!$AA$21,ISBLANK(AA51)), "", LEFT(AA51,FIND(":",AA51)-1)/RIGHT(AA51,LEN(AA51)-(FIND(":",AA51))))</f>
        <v/>
      </c>
      <c r="LK51" s="403" t="str">
        <f>IF(OR(AB51=Dropdown_list!$AA$20,AB51=Dropdown_list!$AA$21,ISBLANK(AB51)), "", LEFT(AB51,FIND(":",AB51)-1)/RIGHT(AB51,LEN(AB51)-(FIND(":",AB51))))</f>
        <v/>
      </c>
      <c r="LL51" s="403" t="str">
        <f>IF(OR(AC51=Dropdown_list!$AA$20,AC51=Dropdown_list!$AA$21,ISBLANK(AC51)), "", LEFT(AC51,FIND(":",AC51)-1)/RIGHT(AC51,LEN(AC51)-(FIND(":",AC51))))</f>
        <v/>
      </c>
      <c r="LM51" s="403" t="str">
        <f>IF(OR(AD51=Dropdown_list!$AA$20,AD51=Dropdown_list!$AA$21,ISBLANK(AD51)), "", LEFT(AD51,FIND(":",AD51)-1)/RIGHT(AD51,LEN(AD51)-(FIND(":",AD51))))</f>
        <v/>
      </c>
      <c r="LN51" s="403" t="str">
        <f>IF(OR(AE51=Dropdown_list!$AA$20,AE51=Dropdown_list!$AA$21,ISBLANK(AE51)), "", LEFT(AE51,FIND(":",AE51)-1)/RIGHT(AE51,LEN(AE51)-(FIND(":",AE51))))</f>
        <v/>
      </c>
      <c r="LO51" s="403" t="str">
        <f>IF(OR(AF51=Dropdown_list!$AA$20,AF51=Dropdown_list!$AA$21,ISBLANK(AF51)), "", LEFT(AF51,FIND(":",AF51)-1)/RIGHT(AF51,LEN(AF51)-(FIND(":",AF51))))</f>
        <v/>
      </c>
      <c r="LP51" s="403" t="str">
        <f>IF(OR(AG51=Dropdown_list!$AA$20,AG51=Dropdown_list!$AA$21,ISBLANK(AG51)), "", LEFT(AG51,FIND(":",AG51)-1)/RIGHT(AG51,LEN(AG51)-(FIND(":",AG51))))</f>
        <v/>
      </c>
      <c r="LQ51" s="403" t="str">
        <f>IF(OR(AH51=Dropdown_list!$AA$20,AH51=Dropdown_list!$AA$21,ISBLANK(AH51)), "", LEFT(AH51,FIND(":",AH51)-1)/RIGHT(AH51,LEN(AH51)-(FIND(":",AH51))))</f>
        <v/>
      </c>
      <c r="LR51" s="403" t="str">
        <f>IF(OR(AI51=Dropdown_list!$AA$20,AI51=Dropdown_list!$AA$21,ISBLANK(AI51)), "", LEFT(AI51,FIND(":",AI51)-1)/RIGHT(AI51,LEN(AI51)-(FIND(":",AI51))))</f>
        <v/>
      </c>
      <c r="LS51" s="403" t="str">
        <f>IF(OR(AJ51=Dropdown_list!$AA$20,AJ51=Dropdown_list!$AA$21,ISBLANK(AJ51)), "", LEFT(AJ51,FIND(":",AJ51)-1)/RIGHT(AJ51,LEN(AJ51)-(FIND(":",AJ51))))</f>
        <v/>
      </c>
      <c r="LT51" s="403" t="str">
        <f>IF(OR(AK51=Dropdown_list!$AA$20,AK51=Dropdown_list!$AA$21,ISBLANK(AK51)), "", LEFT(AK51,FIND(":",AK51)-1)/RIGHT(AK51,LEN(AK51)-(FIND(":",AK51))))</f>
        <v/>
      </c>
      <c r="LU51" s="403" t="str">
        <f>IF(OR(AL51=Dropdown_list!$AA$20,AL51=Dropdown_list!$AA$21,ISBLANK(AL51)), "", LEFT(AL51,FIND(":",AL51)-1)/RIGHT(AL51,LEN(AL51)-(FIND(":",AL51))))</f>
        <v/>
      </c>
      <c r="LV51" s="403" t="str">
        <f>IF(OR(AM51=Dropdown_list!$AA$20,AM51=Dropdown_list!$AA$21,ISBLANK(AM51)), "", LEFT(AM51,FIND(":",AM51)-1)/RIGHT(AM51,LEN(AM51)-(FIND(":",AM51))))</f>
        <v/>
      </c>
      <c r="LW51" s="403" t="str">
        <f>IF(OR(AN51=Dropdown_list!$AA$20,AN51=Dropdown_list!$AA$21,ISBLANK(AN51)), "", LEFT(AN51,FIND(":",AN51)-1)/RIGHT(AN51,LEN(AN51)-(FIND(":",AN51))))</f>
        <v/>
      </c>
      <c r="LX51" s="403" t="str">
        <f>IF(OR(AO51=Dropdown_list!$AA$20,AO51=Dropdown_list!$AA$21,ISBLANK(AO51)), "", LEFT(AO51,FIND(":",AO51)-1)/RIGHT(AO51,LEN(AO51)-(FIND(":",AO51))))</f>
        <v/>
      </c>
      <c r="LY51" s="403" t="str">
        <f>IF(OR(AP51=Dropdown_list!$AA$20,AP51=Dropdown_list!$AA$21,ISBLANK(AP51)), "", LEFT(AP51,FIND(":",AP51)-1)/RIGHT(AP51,LEN(AP51)-(FIND(":",AP51))))</f>
        <v/>
      </c>
      <c r="LZ51" s="403" t="str">
        <f>IF(OR(AQ51=Dropdown_list!$AA$20,AQ51=Dropdown_list!$AA$21,ISBLANK(AQ51)), "", LEFT(AQ51,FIND(":",AQ51)-1)/RIGHT(AQ51,LEN(AQ51)-(FIND(":",AQ51))))</f>
        <v/>
      </c>
      <c r="MA51" s="403" t="str">
        <f>IF(OR(AR51=Dropdown_list!$AA$20,AR51=Dropdown_list!$AA$21,ISBLANK(AR51)), "", LEFT(AR51,FIND(":",AR51)-1)/RIGHT(AR51,LEN(AR51)-(FIND(":",AR51))))</f>
        <v/>
      </c>
      <c r="MB51" s="403" t="str">
        <f>IF(OR(AS51=Dropdown_list!$AA$20,AS51=Dropdown_list!$AA$21,ISBLANK(AS51)), "", LEFT(AS51,FIND(":",AS51)-1)/RIGHT(AS51,LEN(AS51)-(FIND(":",AS51))))</f>
        <v/>
      </c>
      <c r="MC51" s="403" t="str">
        <f>IF(OR(AT51=Dropdown_list!$AA$20,AT51=Dropdown_list!$AA$21,ISBLANK(AT51)), "", LEFT(AT51,FIND(":",AT51)-1)/RIGHT(AT51,LEN(AT51)-(FIND(":",AT51))))</f>
        <v/>
      </c>
      <c r="MD51" s="403" t="str">
        <f>IF(OR(AU51=Dropdown_list!$AA$20,AU51=Dropdown_list!$AA$21,ISBLANK(AU51)), "", LEFT(AU51,FIND(":",AU51)-1)/RIGHT(AU51,LEN(AU51)-(FIND(":",AU51))))</f>
        <v/>
      </c>
      <c r="ME51" s="403" t="str">
        <f>IF(OR(AV51=Dropdown_list!$AA$20,AV51=Dropdown_list!$AA$21,ISBLANK(AV51)), "", LEFT(AV51,FIND(":",AV51)-1)/RIGHT(AV51,LEN(AV51)-(FIND(":",AV51))))</f>
        <v/>
      </c>
      <c r="MF51" s="403" t="str">
        <f>IF(OR(AW51=Dropdown_list!$AA$20,AW51=Dropdown_list!$AA$21,ISBLANK(AW51)), "", LEFT(AW51,FIND(":",AW51)-1)/RIGHT(AW51,LEN(AW51)-(FIND(":",AW51))))</f>
        <v/>
      </c>
      <c r="MG51" s="403" t="str">
        <f>IF(OR(AX51=Dropdown_list!$AA$20,AX51=Dropdown_list!$AA$21,ISBLANK(AX51)), "", LEFT(AX51,FIND(":",AX51)-1)/RIGHT(AX51,LEN(AX51)-(FIND(":",AX51))))</f>
        <v/>
      </c>
      <c r="MH51" s="403" t="str">
        <f>IF(OR(AY51=Dropdown_list!$AA$20,AY51=Dropdown_list!$AA$21,ISBLANK(AY51)), "", LEFT(AY51,FIND(":",AY51)-1)/RIGHT(AY51,LEN(AY51)-(FIND(":",AY51))))</f>
        <v/>
      </c>
      <c r="MI51" s="403" t="str">
        <f>IF(OR(AZ51=Dropdown_list!$AA$20,AZ51=Dropdown_list!$AA$21,ISBLANK(AZ51)), "", LEFT(AZ51,FIND(":",AZ51)-1)/RIGHT(AZ51,LEN(AZ51)-(FIND(":",AZ51))))</f>
        <v/>
      </c>
      <c r="MJ51" s="404" t="str">
        <f>IF(OR(BA51=Dropdown_list!$AA$20,BA51=Dropdown_list!$AA$21,ISBLANK(BA51)), "", LEFT(BA51,FIND(":",BA51)-1)/RIGHT(BA51,LEN(BA51)-(FIND(":",BA51))))</f>
        <v/>
      </c>
      <c r="ML51" s="411" t="str">
        <f t="shared" si="181"/>
        <v/>
      </c>
      <c r="MM51" s="412" t="str">
        <f t="shared" si="181"/>
        <v/>
      </c>
      <c r="MN51" s="412" t="str">
        <f t="shared" si="181"/>
        <v/>
      </c>
      <c r="MO51" s="412" t="str">
        <f t="shared" si="181"/>
        <v/>
      </c>
      <c r="MP51" s="412" t="str">
        <f t="shared" si="181"/>
        <v/>
      </c>
      <c r="MQ51" s="412" t="str">
        <f t="shared" si="181"/>
        <v/>
      </c>
      <c r="MR51" s="412" t="str">
        <f t="shared" si="181"/>
        <v/>
      </c>
      <c r="MS51" s="412" t="str">
        <f t="shared" si="181"/>
        <v/>
      </c>
      <c r="MT51" s="412" t="str">
        <f t="shared" si="181"/>
        <v/>
      </c>
      <c r="MU51" s="412" t="str">
        <f t="shared" si="181"/>
        <v/>
      </c>
      <c r="MV51" s="412" t="str">
        <f t="shared" si="181"/>
        <v/>
      </c>
      <c r="MW51" s="412" t="str">
        <f t="shared" si="181"/>
        <v/>
      </c>
      <c r="MX51" s="412" t="str">
        <f t="shared" si="181"/>
        <v/>
      </c>
      <c r="MY51" s="412" t="str">
        <f t="shared" si="181"/>
        <v/>
      </c>
      <c r="MZ51" s="412" t="str">
        <f t="shared" si="181"/>
        <v/>
      </c>
      <c r="NA51" s="412" t="str">
        <f t="shared" si="181"/>
        <v/>
      </c>
      <c r="NB51" s="412" t="str">
        <f t="shared" si="182"/>
        <v/>
      </c>
      <c r="NC51" s="412" t="str">
        <f t="shared" si="182"/>
        <v/>
      </c>
      <c r="ND51" s="412" t="str">
        <f t="shared" si="182"/>
        <v/>
      </c>
      <c r="NE51" s="412" t="str">
        <f t="shared" si="182"/>
        <v/>
      </c>
      <c r="NF51" s="412" t="str">
        <f t="shared" si="182"/>
        <v/>
      </c>
      <c r="NG51" s="412" t="str">
        <f t="shared" si="182"/>
        <v/>
      </c>
      <c r="NH51" s="412" t="str">
        <f t="shared" si="182"/>
        <v/>
      </c>
      <c r="NI51" s="412" t="str">
        <f t="shared" si="182"/>
        <v/>
      </c>
      <c r="NJ51" s="412" t="str">
        <f t="shared" si="182"/>
        <v/>
      </c>
      <c r="NK51" s="412" t="str">
        <f t="shared" si="182"/>
        <v/>
      </c>
      <c r="NL51" s="412" t="str">
        <f t="shared" si="182"/>
        <v/>
      </c>
      <c r="NM51" s="412" t="str">
        <f t="shared" si="182"/>
        <v/>
      </c>
      <c r="NN51" s="412" t="str">
        <f t="shared" si="182"/>
        <v/>
      </c>
      <c r="NO51" s="412" t="str">
        <f t="shared" si="182"/>
        <v/>
      </c>
      <c r="NP51" s="412" t="str">
        <f t="shared" si="182"/>
        <v/>
      </c>
      <c r="NQ51" s="412" t="str">
        <f t="shared" si="182"/>
        <v/>
      </c>
      <c r="NR51" s="412" t="str">
        <f t="shared" si="110"/>
        <v/>
      </c>
      <c r="NS51" s="412" t="str">
        <f t="shared" si="110"/>
        <v/>
      </c>
      <c r="NT51" s="412" t="str">
        <f t="shared" si="110"/>
        <v/>
      </c>
      <c r="NU51" s="412" t="str">
        <f t="shared" si="110"/>
        <v/>
      </c>
      <c r="NV51" s="412" t="str">
        <f t="shared" si="110"/>
        <v/>
      </c>
      <c r="NW51" s="412" t="str">
        <f t="shared" si="164"/>
        <v/>
      </c>
      <c r="NX51" s="412" t="str">
        <f t="shared" si="164"/>
        <v/>
      </c>
      <c r="NY51" s="412" t="str">
        <f t="shared" si="164"/>
        <v/>
      </c>
      <c r="NZ51" s="412" t="str">
        <f t="shared" si="164"/>
        <v/>
      </c>
      <c r="OA51" s="412" t="str">
        <f t="shared" si="164"/>
        <v/>
      </c>
      <c r="OB51" s="412" t="str">
        <f t="shared" si="164"/>
        <v/>
      </c>
      <c r="OC51" s="412" t="str">
        <f t="shared" si="164"/>
        <v/>
      </c>
      <c r="OD51" s="412" t="str">
        <f t="shared" si="164"/>
        <v/>
      </c>
      <c r="OE51" s="412" t="str">
        <f t="shared" si="164"/>
        <v/>
      </c>
      <c r="OF51" s="412" t="str">
        <f t="shared" si="164"/>
        <v/>
      </c>
      <c r="OG51" s="413" t="str">
        <f t="shared" si="164"/>
        <v/>
      </c>
    </row>
    <row r="52" spans="2:397" ht="15" customHeight="1">
      <c r="B52" s="66"/>
      <c r="D52" s="786"/>
      <c r="E52" s="219">
        <f t="shared" si="177"/>
        <v>0</v>
      </c>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4"/>
      <c r="BC52" s="668"/>
      <c r="BD52" s="61"/>
      <c r="BE52" s="61"/>
      <c r="BF52" s="88"/>
      <c r="BG52" s="232"/>
      <c r="BH52" s="61"/>
      <c r="BI52" s="61"/>
      <c r="BJ52" s="4"/>
      <c r="BL52" s="84" t="str">
        <f t="shared" si="8"/>
        <v/>
      </c>
      <c r="BM52" s="260">
        <f t="shared" si="9"/>
        <v>0</v>
      </c>
      <c r="BN52" s="525">
        <f t="shared" si="114"/>
        <v>0</v>
      </c>
      <c r="BO52" s="526" t="str">
        <f t="shared" si="139"/>
        <v/>
      </c>
      <c r="BP52" s="525">
        <f t="shared" si="115"/>
        <v>0</v>
      </c>
      <c r="BQ52" s="527">
        <f t="shared" si="12"/>
        <v>0</v>
      </c>
      <c r="BR52" s="527">
        <f t="shared" si="13"/>
        <v>0</v>
      </c>
      <c r="BS52" s="528">
        <f t="shared" si="140"/>
        <v>0</v>
      </c>
      <c r="BT52" s="263" t="str">
        <f t="shared" si="14"/>
        <v/>
      </c>
      <c r="BU52" s="263" t="str">
        <f>IF(BQ52=1, IF(ISBLANK(#REF!),message_complete,""),"")</f>
        <v/>
      </c>
      <c r="BV52" s="263" t="str">
        <f t="shared" si="15"/>
        <v/>
      </c>
      <c r="BW52" s="263" t="str">
        <f t="shared" si="16"/>
        <v/>
      </c>
      <c r="BX52" s="261"/>
      <c r="BY52" s="328" t="str">
        <f t="shared" si="116"/>
        <v/>
      </c>
      <c r="BZ52" s="269" t="str">
        <f t="shared" si="18"/>
        <v/>
      </c>
      <c r="CA52" s="269" t="str">
        <f t="shared" si="19"/>
        <v/>
      </c>
      <c r="CB52" s="269" t="str">
        <f t="shared" si="20"/>
        <v/>
      </c>
      <c r="CC52" s="269" t="str">
        <f t="shared" si="21"/>
        <v/>
      </c>
      <c r="CD52" s="269" t="str">
        <f t="shared" si="117"/>
        <v/>
      </c>
      <c r="CE52" s="269" t="str">
        <f t="shared" si="23"/>
        <v/>
      </c>
      <c r="CF52" s="269" t="str">
        <f t="shared" si="118"/>
        <v/>
      </c>
      <c r="CG52" s="269" t="str">
        <f t="shared" si="119"/>
        <v/>
      </c>
      <c r="CH52" s="269" t="str">
        <f t="shared" si="120"/>
        <v/>
      </c>
      <c r="CI52" s="269" t="str">
        <f t="shared" si="121"/>
        <v/>
      </c>
      <c r="CJ52" s="329" t="str">
        <f t="shared" si="122"/>
        <v/>
      </c>
      <c r="CL52" s="423" t="str">
        <f t="shared" si="77"/>
        <v/>
      </c>
      <c r="CM52" s="419" t="str">
        <f t="shared" si="78"/>
        <v/>
      </c>
      <c r="CN52" s="419" t="str">
        <f t="shared" si="79"/>
        <v/>
      </c>
      <c r="CO52" s="419" t="str">
        <f t="shared" si="80"/>
        <v/>
      </c>
      <c r="CP52" s="419" t="str">
        <f t="shared" si="81"/>
        <v/>
      </c>
      <c r="CQ52" s="424" t="str">
        <f t="shared" si="82"/>
        <v/>
      </c>
      <c r="CR52" s="121" t="str">
        <f t="shared" si="29"/>
        <v/>
      </c>
      <c r="CS52" s="283" t="str">
        <f t="shared" si="30"/>
        <v/>
      </c>
      <c r="CT52" s="264" t="str">
        <f t="shared" si="31"/>
        <v/>
      </c>
      <c r="CU52" s="264" t="str">
        <f t="shared" si="32"/>
        <v/>
      </c>
      <c r="CV52" s="264" t="str">
        <f t="shared" si="33"/>
        <v/>
      </c>
      <c r="CW52" s="264" t="str">
        <f t="shared" si="34"/>
        <v/>
      </c>
      <c r="CX52" s="284" t="str">
        <f t="shared" si="35"/>
        <v/>
      </c>
      <c r="CY52" s="263">
        <f t="shared" si="83"/>
        <v>0</v>
      </c>
      <c r="CZ52" s="263"/>
      <c r="DA52" s="291">
        <f t="shared" si="183"/>
        <v>0</v>
      </c>
      <c r="DB52" s="265">
        <f t="shared" si="183"/>
        <v>0</v>
      </c>
      <c r="DC52" s="265">
        <f t="shared" si="183"/>
        <v>0</v>
      </c>
      <c r="DD52" s="265">
        <f t="shared" si="183"/>
        <v>0</v>
      </c>
      <c r="DE52" s="265">
        <f t="shared" si="183"/>
        <v>0</v>
      </c>
      <c r="DF52" s="265">
        <f t="shared" si="183"/>
        <v>0</v>
      </c>
      <c r="DG52" s="265">
        <f t="shared" si="183"/>
        <v>0</v>
      </c>
      <c r="DH52" s="265">
        <f t="shared" si="183"/>
        <v>0</v>
      </c>
      <c r="DI52" s="265">
        <f t="shared" si="183"/>
        <v>0</v>
      </c>
      <c r="DJ52" s="265">
        <f t="shared" si="183"/>
        <v>0</v>
      </c>
      <c r="DK52" s="265">
        <f t="shared" si="184"/>
        <v>0</v>
      </c>
      <c r="DL52" s="265">
        <f t="shared" si="184"/>
        <v>0</v>
      </c>
      <c r="DM52" s="265">
        <f t="shared" si="184"/>
        <v>0</v>
      </c>
      <c r="DN52" s="265">
        <f t="shared" si="184"/>
        <v>0</v>
      </c>
      <c r="DO52" s="265">
        <f t="shared" si="184"/>
        <v>0</v>
      </c>
      <c r="DP52" s="265">
        <f t="shared" si="184"/>
        <v>0</v>
      </c>
      <c r="DQ52" s="265">
        <f t="shared" si="184"/>
        <v>0</v>
      </c>
      <c r="DR52" s="265">
        <f t="shared" si="184"/>
        <v>0</v>
      </c>
      <c r="DS52" s="265">
        <f t="shared" si="184"/>
        <v>0</v>
      </c>
      <c r="DT52" s="265">
        <f t="shared" si="184"/>
        <v>0</v>
      </c>
      <c r="DU52" s="292">
        <f t="shared" si="184"/>
        <v>0</v>
      </c>
      <c r="DV52" s="291">
        <f t="shared" si="185"/>
        <v>0</v>
      </c>
      <c r="DW52" s="265">
        <f t="shared" si="185"/>
        <v>0</v>
      </c>
      <c r="DX52" s="265">
        <f t="shared" si="185"/>
        <v>0</v>
      </c>
      <c r="DY52" s="265">
        <f t="shared" si="185"/>
        <v>0</v>
      </c>
      <c r="DZ52" s="265">
        <f t="shared" si="185"/>
        <v>0</v>
      </c>
      <c r="EA52" s="265">
        <f t="shared" si="185"/>
        <v>0</v>
      </c>
      <c r="EB52" s="265">
        <f t="shared" si="185"/>
        <v>0</v>
      </c>
      <c r="EC52" s="265">
        <f t="shared" si="185"/>
        <v>0</v>
      </c>
      <c r="ED52" s="265">
        <f t="shared" si="185"/>
        <v>0</v>
      </c>
      <c r="EE52" s="265">
        <f t="shared" si="185"/>
        <v>0</v>
      </c>
      <c r="EF52" s="265">
        <f t="shared" si="186"/>
        <v>0</v>
      </c>
      <c r="EG52" s="265">
        <f t="shared" si="186"/>
        <v>0</v>
      </c>
      <c r="EH52" s="265">
        <f t="shared" si="186"/>
        <v>0</v>
      </c>
      <c r="EI52" s="265">
        <f t="shared" si="186"/>
        <v>0</v>
      </c>
      <c r="EJ52" s="265">
        <f t="shared" si="186"/>
        <v>0</v>
      </c>
      <c r="EK52" s="265">
        <f t="shared" si="186"/>
        <v>0</v>
      </c>
      <c r="EL52" s="265">
        <f t="shared" si="186"/>
        <v>0</v>
      </c>
      <c r="EM52" s="265">
        <f t="shared" si="186"/>
        <v>0</v>
      </c>
      <c r="EN52" s="265">
        <f t="shared" si="186"/>
        <v>0</v>
      </c>
      <c r="EO52" s="265">
        <f t="shared" si="186"/>
        <v>0</v>
      </c>
      <c r="EP52" s="292">
        <f t="shared" si="186"/>
        <v>0</v>
      </c>
      <c r="EQ52" s="414">
        <f t="shared" si="187"/>
        <v>0</v>
      </c>
      <c r="ER52" s="265">
        <f t="shared" si="187"/>
        <v>0</v>
      </c>
      <c r="ES52" s="265">
        <f t="shared" si="187"/>
        <v>0</v>
      </c>
      <c r="ET52" s="265">
        <f t="shared" si="187"/>
        <v>0</v>
      </c>
      <c r="EU52" s="265">
        <f t="shared" si="187"/>
        <v>0</v>
      </c>
      <c r="EV52" s="265">
        <f t="shared" si="187"/>
        <v>0</v>
      </c>
      <c r="EW52" s="265">
        <f t="shared" si="187"/>
        <v>0</v>
      </c>
      <c r="EX52" s="265">
        <f t="shared" si="187"/>
        <v>0</v>
      </c>
      <c r="EY52" s="265">
        <f t="shared" si="187"/>
        <v>0</v>
      </c>
      <c r="EZ52" s="265">
        <f t="shared" si="187"/>
        <v>0</v>
      </c>
      <c r="FA52" s="265">
        <f t="shared" si="188"/>
        <v>0</v>
      </c>
      <c r="FB52" s="265">
        <f t="shared" si="188"/>
        <v>0</v>
      </c>
      <c r="FC52" s="265">
        <f t="shared" si="188"/>
        <v>0</v>
      </c>
      <c r="FD52" s="265">
        <f t="shared" si="188"/>
        <v>0</v>
      </c>
      <c r="FE52" s="265">
        <f t="shared" si="188"/>
        <v>0</v>
      </c>
      <c r="FF52" s="265">
        <f t="shared" si="188"/>
        <v>0</v>
      </c>
      <c r="FG52" s="265">
        <f t="shared" si="188"/>
        <v>0</v>
      </c>
      <c r="FH52" s="265">
        <f t="shared" si="188"/>
        <v>0</v>
      </c>
      <c r="FI52" s="265">
        <f t="shared" si="188"/>
        <v>0</v>
      </c>
      <c r="FJ52" s="265">
        <f t="shared" si="188"/>
        <v>0</v>
      </c>
      <c r="FK52" s="415">
        <f t="shared" si="188"/>
        <v>0</v>
      </c>
      <c r="FL52" s="291">
        <f t="shared" si="189"/>
        <v>0</v>
      </c>
      <c r="FM52" s="265">
        <f t="shared" si="189"/>
        <v>0</v>
      </c>
      <c r="FN52" s="265">
        <f t="shared" si="189"/>
        <v>0</v>
      </c>
      <c r="FO52" s="265">
        <f t="shared" si="189"/>
        <v>0</v>
      </c>
      <c r="FP52" s="265">
        <f t="shared" si="189"/>
        <v>0</v>
      </c>
      <c r="FQ52" s="265">
        <f t="shared" si="189"/>
        <v>0</v>
      </c>
      <c r="FR52" s="265">
        <f t="shared" si="189"/>
        <v>0</v>
      </c>
      <c r="FS52" s="265">
        <f t="shared" si="189"/>
        <v>0</v>
      </c>
      <c r="FT52" s="265">
        <f t="shared" si="189"/>
        <v>0</v>
      </c>
      <c r="FU52" s="265">
        <f t="shared" si="189"/>
        <v>0</v>
      </c>
      <c r="FV52" s="265">
        <f t="shared" si="190"/>
        <v>0</v>
      </c>
      <c r="FW52" s="265">
        <f t="shared" si="190"/>
        <v>0</v>
      </c>
      <c r="FX52" s="265">
        <f t="shared" si="190"/>
        <v>0</v>
      </c>
      <c r="FY52" s="265">
        <f t="shared" si="190"/>
        <v>0</v>
      </c>
      <c r="FZ52" s="265">
        <f t="shared" si="190"/>
        <v>0</v>
      </c>
      <c r="GA52" s="265">
        <f t="shared" si="190"/>
        <v>0</v>
      </c>
      <c r="GB52" s="265">
        <f t="shared" si="190"/>
        <v>0</v>
      </c>
      <c r="GC52" s="265">
        <f t="shared" si="190"/>
        <v>0</v>
      </c>
      <c r="GD52" s="265">
        <f t="shared" si="190"/>
        <v>0</v>
      </c>
      <c r="GE52" s="265">
        <f t="shared" si="190"/>
        <v>0</v>
      </c>
      <c r="GF52" s="292">
        <f t="shared" si="190"/>
        <v>0</v>
      </c>
      <c r="GG52" s="345">
        <f t="shared" si="141"/>
        <v>0</v>
      </c>
      <c r="GH52" s="346">
        <f t="shared" si="179"/>
        <v>0</v>
      </c>
      <c r="GI52" s="346">
        <f t="shared" si="179"/>
        <v>0</v>
      </c>
      <c r="GJ52" s="346">
        <f t="shared" si="179"/>
        <v>0</v>
      </c>
      <c r="GK52" s="346">
        <f t="shared" si="179"/>
        <v>0</v>
      </c>
      <c r="GL52" s="346">
        <f t="shared" si="179"/>
        <v>0</v>
      </c>
      <c r="GM52" s="346">
        <f t="shared" si="179"/>
        <v>0</v>
      </c>
      <c r="GN52" s="346">
        <f t="shared" si="179"/>
        <v>0</v>
      </c>
      <c r="GO52" s="346">
        <f t="shared" si="179"/>
        <v>0</v>
      </c>
      <c r="GP52" s="346">
        <f t="shared" si="179"/>
        <v>0</v>
      </c>
      <c r="GQ52" s="346">
        <f t="shared" si="179"/>
        <v>0</v>
      </c>
      <c r="GR52" s="346">
        <f t="shared" si="179"/>
        <v>0</v>
      </c>
      <c r="GS52" s="346">
        <f t="shared" si="179"/>
        <v>0</v>
      </c>
      <c r="GT52" s="346">
        <f t="shared" si="179"/>
        <v>0</v>
      </c>
      <c r="GU52" s="346">
        <f t="shared" si="179"/>
        <v>0</v>
      </c>
      <c r="GV52" s="346">
        <f t="shared" si="179"/>
        <v>0</v>
      </c>
      <c r="GW52" s="346">
        <f t="shared" si="179"/>
        <v>0</v>
      </c>
      <c r="GX52" s="346">
        <f t="shared" si="179"/>
        <v>0</v>
      </c>
      <c r="GY52" s="346">
        <f t="shared" si="179"/>
        <v>0</v>
      </c>
      <c r="GZ52" s="346">
        <f t="shared" si="179"/>
        <v>0</v>
      </c>
      <c r="HA52" s="347">
        <f t="shared" si="179"/>
        <v>0</v>
      </c>
      <c r="HB52" s="336">
        <f t="shared" si="142"/>
        <v>0</v>
      </c>
      <c r="HC52" s="337">
        <f t="shared" si="143"/>
        <v>0</v>
      </c>
      <c r="HD52" s="337">
        <f t="shared" si="144"/>
        <v>0</v>
      </c>
      <c r="HE52" s="337">
        <f t="shared" si="145"/>
        <v>0</v>
      </c>
      <c r="HF52" s="337">
        <f t="shared" si="146"/>
        <v>0</v>
      </c>
      <c r="HG52" s="337">
        <f t="shared" si="147"/>
        <v>0</v>
      </c>
      <c r="HH52" s="337">
        <f t="shared" si="148"/>
        <v>0</v>
      </c>
      <c r="HI52" s="337">
        <f t="shared" si="149"/>
        <v>0</v>
      </c>
      <c r="HJ52" s="337">
        <f t="shared" si="150"/>
        <v>0</v>
      </c>
      <c r="HK52" s="337">
        <f t="shared" si="151"/>
        <v>0</v>
      </c>
      <c r="HL52" s="337">
        <f t="shared" si="152"/>
        <v>0</v>
      </c>
      <c r="HM52" s="337">
        <f t="shared" si="153"/>
        <v>0</v>
      </c>
      <c r="HN52" s="337">
        <f t="shared" si="154"/>
        <v>0</v>
      </c>
      <c r="HO52" s="337">
        <f t="shared" si="155"/>
        <v>0</v>
      </c>
      <c r="HP52" s="337">
        <f t="shared" si="156"/>
        <v>0</v>
      </c>
      <c r="HQ52" s="337">
        <f t="shared" si="157"/>
        <v>0</v>
      </c>
      <c r="HR52" s="337">
        <f t="shared" si="158"/>
        <v>0</v>
      </c>
      <c r="HS52" s="337">
        <f t="shared" si="159"/>
        <v>0</v>
      </c>
      <c r="HT52" s="337">
        <f t="shared" si="160"/>
        <v>0</v>
      </c>
      <c r="HU52" s="337">
        <f t="shared" si="161"/>
        <v>0</v>
      </c>
      <c r="HV52" s="338">
        <f t="shared" si="162"/>
        <v>0</v>
      </c>
      <c r="HW52" s="297" t="str">
        <f t="shared" si="47"/>
        <v/>
      </c>
      <c r="HX52" s="264" t="str">
        <f t="shared" si="48"/>
        <v/>
      </c>
      <c r="HY52" s="264" t="str">
        <f t="shared" si="49"/>
        <v/>
      </c>
      <c r="HZ52" s="264" t="str">
        <f t="shared" si="50"/>
        <v/>
      </c>
      <c r="IA52" s="264" t="str">
        <f t="shared" si="51"/>
        <v/>
      </c>
      <c r="IB52" s="264" t="str">
        <f t="shared" si="52"/>
        <v/>
      </c>
      <c r="IC52" s="264" t="str">
        <f t="shared" si="53"/>
        <v/>
      </c>
      <c r="ID52" s="264" t="str">
        <f t="shared" si="54"/>
        <v/>
      </c>
      <c r="IE52" s="264" t="str">
        <f t="shared" si="55"/>
        <v/>
      </c>
      <c r="IF52" s="264" t="str">
        <f t="shared" si="56"/>
        <v/>
      </c>
      <c r="IG52" s="264" t="str">
        <f t="shared" si="57"/>
        <v/>
      </c>
      <c r="IH52" s="264" t="str">
        <f t="shared" si="58"/>
        <v/>
      </c>
      <c r="II52" s="264" t="str">
        <f t="shared" si="59"/>
        <v/>
      </c>
      <c r="IJ52" s="264" t="str">
        <f t="shared" si="60"/>
        <v/>
      </c>
      <c r="IK52" s="264" t="str">
        <f t="shared" si="61"/>
        <v/>
      </c>
      <c r="IL52" s="264" t="str">
        <f t="shared" si="62"/>
        <v/>
      </c>
      <c r="IM52" s="264" t="str">
        <f t="shared" si="63"/>
        <v/>
      </c>
      <c r="IN52" s="264" t="str">
        <f t="shared" si="64"/>
        <v/>
      </c>
      <c r="IO52" s="264" t="str">
        <f t="shared" si="65"/>
        <v/>
      </c>
      <c r="IP52" s="264" t="str">
        <f t="shared" si="66"/>
        <v/>
      </c>
      <c r="IQ52" s="284" t="str">
        <f t="shared" si="67"/>
        <v/>
      </c>
      <c r="IR52" s="265">
        <f t="shared" si="105"/>
        <v>0</v>
      </c>
      <c r="IS52" s="266">
        <f t="shared" si="68"/>
        <v>48</v>
      </c>
      <c r="IT52" s="266">
        <f t="shared" si="106"/>
        <v>0</v>
      </c>
      <c r="IU52" s="266">
        <f t="shared" si="69"/>
        <v>0</v>
      </c>
      <c r="IV52" s="302">
        <f t="shared" si="191"/>
        <v>0</v>
      </c>
      <c r="IW52" s="266">
        <f t="shared" si="191"/>
        <v>0</v>
      </c>
      <c r="IX52" s="266">
        <f t="shared" si="191"/>
        <v>0</v>
      </c>
      <c r="IY52" s="266">
        <f t="shared" si="191"/>
        <v>0</v>
      </c>
      <c r="IZ52" s="266">
        <f t="shared" si="191"/>
        <v>0</v>
      </c>
      <c r="JA52" s="266">
        <f t="shared" si="191"/>
        <v>0</v>
      </c>
      <c r="JB52" s="266">
        <f t="shared" si="191"/>
        <v>0</v>
      </c>
      <c r="JC52" s="266">
        <f t="shared" si="191"/>
        <v>0</v>
      </c>
      <c r="JD52" s="266">
        <f t="shared" si="191"/>
        <v>0</v>
      </c>
      <c r="JE52" s="266">
        <f t="shared" si="191"/>
        <v>0</v>
      </c>
      <c r="JF52" s="266">
        <f t="shared" si="192"/>
        <v>0</v>
      </c>
      <c r="JG52" s="266">
        <f t="shared" si="192"/>
        <v>0</v>
      </c>
      <c r="JH52" s="266">
        <f t="shared" si="192"/>
        <v>0</v>
      </c>
      <c r="JI52" s="266">
        <f t="shared" si="192"/>
        <v>0</v>
      </c>
      <c r="JJ52" s="266">
        <f t="shared" si="192"/>
        <v>0</v>
      </c>
      <c r="JK52" s="266">
        <f t="shared" si="192"/>
        <v>0</v>
      </c>
      <c r="JL52" s="266">
        <f t="shared" si="192"/>
        <v>0</v>
      </c>
      <c r="JM52" s="266">
        <f t="shared" si="192"/>
        <v>0</v>
      </c>
      <c r="JN52" s="266">
        <f t="shared" si="192"/>
        <v>0</v>
      </c>
      <c r="JO52" s="266">
        <f t="shared" si="192"/>
        <v>0</v>
      </c>
      <c r="JP52" s="303">
        <f t="shared" si="192"/>
        <v>0</v>
      </c>
      <c r="JQ52" s="291">
        <f t="shared" si="193"/>
        <v>0</v>
      </c>
      <c r="JR52" s="265">
        <f t="shared" si="193"/>
        <v>0</v>
      </c>
      <c r="JS52" s="265">
        <f t="shared" si="193"/>
        <v>0</v>
      </c>
      <c r="JT52" s="265">
        <f t="shared" si="193"/>
        <v>0</v>
      </c>
      <c r="JU52" s="265">
        <f t="shared" si="193"/>
        <v>0</v>
      </c>
      <c r="JV52" s="265">
        <f t="shared" si="193"/>
        <v>0</v>
      </c>
      <c r="JW52" s="265">
        <f t="shared" si="193"/>
        <v>0</v>
      </c>
      <c r="JX52" s="265">
        <f t="shared" si="193"/>
        <v>0</v>
      </c>
      <c r="JY52" s="265">
        <f t="shared" si="193"/>
        <v>0</v>
      </c>
      <c r="JZ52" s="265">
        <f t="shared" si="193"/>
        <v>0</v>
      </c>
      <c r="KA52" s="265">
        <f t="shared" si="194"/>
        <v>0</v>
      </c>
      <c r="KB52" s="265">
        <f t="shared" si="194"/>
        <v>0</v>
      </c>
      <c r="KC52" s="265">
        <f t="shared" si="194"/>
        <v>0</v>
      </c>
      <c r="KD52" s="265">
        <f t="shared" si="194"/>
        <v>0</v>
      </c>
      <c r="KE52" s="265">
        <f t="shared" si="194"/>
        <v>0</v>
      </c>
      <c r="KF52" s="265">
        <f t="shared" si="194"/>
        <v>0</v>
      </c>
      <c r="KG52" s="265">
        <f t="shared" si="194"/>
        <v>0</v>
      </c>
      <c r="KH52" s="265">
        <f t="shared" si="194"/>
        <v>0</v>
      </c>
      <c r="KI52" s="265">
        <f t="shared" si="194"/>
        <v>0</v>
      </c>
      <c r="KJ52" s="265">
        <f t="shared" si="194"/>
        <v>0</v>
      </c>
      <c r="KK52" s="292">
        <f t="shared" si="194"/>
        <v>0</v>
      </c>
      <c r="KL52" s="279">
        <f t="shared" si="107"/>
        <v>48</v>
      </c>
      <c r="KN52" s="262" t="str">
        <f t="shared" ref="KN52:KN60" si="195">$D$51</f>
        <v>Thu</v>
      </c>
      <c r="KO52" s="405" t="str">
        <f>IF(OR(F52=Dropdown_list!$AA$20,F52=Dropdown_list!$AA$21,ISBLANK(F52)), "", LEFT(F52,FIND(":",F52)-1)/RIGHT(F52,LEN(F52)-(FIND(":",F52))))</f>
        <v/>
      </c>
      <c r="KP52" s="406" t="str">
        <f>IF(OR(G52=Dropdown_list!$AA$20,G52=Dropdown_list!$AA$21,ISBLANK(G52)), "", LEFT(G52,FIND(":",G52)-1)/RIGHT(G52,LEN(G52)-(FIND(":",G52))))</f>
        <v/>
      </c>
      <c r="KQ52" s="406" t="str">
        <f>IF(OR(H52=Dropdown_list!$AA$20,H52=Dropdown_list!$AA$21,ISBLANK(H52)), "", LEFT(H52,FIND(":",H52)-1)/RIGHT(H52,LEN(H52)-(FIND(":",H52))))</f>
        <v/>
      </c>
      <c r="KR52" s="406" t="str">
        <f>IF(OR(I52=Dropdown_list!$AA$20,I52=Dropdown_list!$AA$21,ISBLANK(I52)), "", LEFT(I52,FIND(":",I52)-1)/RIGHT(I52,LEN(I52)-(FIND(":",I52))))</f>
        <v/>
      </c>
      <c r="KS52" s="406" t="str">
        <f>IF(OR(J52=Dropdown_list!$AA$20,J52=Dropdown_list!$AA$21,ISBLANK(J52)), "", LEFT(J52,FIND(":",J52)-1)/RIGHT(J52,LEN(J52)-(FIND(":",J52))))</f>
        <v/>
      </c>
      <c r="KT52" s="406" t="str">
        <f>IF(OR(K52=Dropdown_list!$AA$20,K52=Dropdown_list!$AA$21,ISBLANK(K52)), "", LEFT(K52,FIND(":",K52)-1)/RIGHT(K52,LEN(K52)-(FIND(":",K52))))</f>
        <v/>
      </c>
      <c r="KU52" s="406" t="str">
        <f>IF(OR(L52=Dropdown_list!$AA$20,L52=Dropdown_list!$AA$21,ISBLANK(L52)), "", LEFT(L52,FIND(":",L52)-1)/RIGHT(L52,LEN(L52)-(FIND(":",L52))))</f>
        <v/>
      </c>
      <c r="KV52" s="406" t="str">
        <f>IF(OR(M52=Dropdown_list!$AA$20,M52=Dropdown_list!$AA$21,ISBLANK(M52)), "", LEFT(M52,FIND(":",M52)-1)/RIGHT(M52,LEN(M52)-(FIND(":",M52))))</f>
        <v/>
      </c>
      <c r="KW52" s="406" t="str">
        <f>IF(OR(N52=Dropdown_list!$AA$20,N52=Dropdown_list!$AA$21,ISBLANK(N52)), "", LEFT(N52,FIND(":",N52)-1)/RIGHT(N52,LEN(N52)-(FIND(":",N52))))</f>
        <v/>
      </c>
      <c r="KX52" s="406" t="str">
        <f>IF(OR(O52=Dropdown_list!$AA$20,O52=Dropdown_list!$AA$21,ISBLANK(O52)), "", LEFT(O52,FIND(":",O52)-1)/RIGHT(O52,LEN(O52)-(FIND(":",O52))))</f>
        <v/>
      </c>
      <c r="KY52" s="406" t="str">
        <f>IF(OR(P52=Dropdown_list!$AA$20,P52=Dropdown_list!$AA$21,ISBLANK(P52)), "", LEFT(P52,FIND(":",P52)-1)/RIGHT(P52,LEN(P52)-(FIND(":",P52))))</f>
        <v/>
      </c>
      <c r="KZ52" s="406" t="str">
        <f>IF(OR(Q52=Dropdown_list!$AA$20,Q52=Dropdown_list!$AA$21,ISBLANK(Q52)), "", LEFT(Q52,FIND(":",Q52)-1)/RIGHT(Q52,LEN(Q52)-(FIND(":",Q52))))</f>
        <v/>
      </c>
      <c r="LA52" s="406" t="str">
        <f>IF(OR(R52=Dropdown_list!$AA$20,R52=Dropdown_list!$AA$21,ISBLANK(R52)), "", LEFT(R52,FIND(":",R52)-1)/RIGHT(R52,LEN(R52)-(FIND(":",R52))))</f>
        <v/>
      </c>
      <c r="LB52" s="406" t="str">
        <f>IF(OR(S52=Dropdown_list!$AA$20,S52=Dropdown_list!$AA$21,ISBLANK(S52)), "", LEFT(S52,FIND(":",S52)-1)/RIGHT(S52,LEN(S52)-(FIND(":",S52))))</f>
        <v/>
      </c>
      <c r="LC52" s="406" t="str">
        <f>IF(OR(T52=Dropdown_list!$AA$20,T52=Dropdown_list!$AA$21,ISBLANK(T52)), "", LEFT(T52,FIND(":",T52)-1)/RIGHT(T52,LEN(T52)-(FIND(":",T52))))</f>
        <v/>
      </c>
      <c r="LD52" s="406" t="str">
        <f>IF(OR(U52=Dropdown_list!$AA$20,U52=Dropdown_list!$AA$21,ISBLANK(U52)), "", LEFT(U52,FIND(":",U52)-1)/RIGHT(U52,LEN(U52)-(FIND(":",U52))))</f>
        <v/>
      </c>
      <c r="LE52" s="406" t="str">
        <f>IF(OR(V52=Dropdown_list!$AA$20,V52=Dropdown_list!$AA$21,ISBLANK(V52)), "", LEFT(V52,FIND(":",V52)-1)/RIGHT(V52,LEN(V52)-(FIND(":",V52))))</f>
        <v/>
      </c>
      <c r="LF52" s="406" t="str">
        <f>IF(OR(W52=Dropdown_list!$AA$20,W52=Dropdown_list!$AA$21,ISBLANK(W52)), "", LEFT(W52,FIND(":",W52)-1)/RIGHT(W52,LEN(W52)-(FIND(":",W52))))</f>
        <v/>
      </c>
      <c r="LG52" s="406" t="str">
        <f>IF(OR(X52=Dropdown_list!$AA$20,X52=Dropdown_list!$AA$21,ISBLANK(X52)), "", LEFT(X52,FIND(":",X52)-1)/RIGHT(X52,LEN(X52)-(FIND(":",X52))))</f>
        <v/>
      </c>
      <c r="LH52" s="406" t="str">
        <f>IF(OR(Y52=Dropdown_list!$AA$20,Y52=Dropdown_list!$AA$21,ISBLANK(Y52)), "", LEFT(Y52,FIND(":",Y52)-1)/RIGHT(Y52,LEN(Y52)-(FIND(":",Y52))))</f>
        <v/>
      </c>
      <c r="LI52" s="406" t="str">
        <f>IF(OR(Z52=Dropdown_list!$AA$20,Z52=Dropdown_list!$AA$21,ISBLANK(Z52)), "", LEFT(Z52,FIND(":",Z52)-1)/RIGHT(Z52,LEN(Z52)-(FIND(":",Z52))))</f>
        <v/>
      </c>
      <c r="LJ52" s="406" t="str">
        <f>IF(OR(AA52=Dropdown_list!$AA$20,AA52=Dropdown_list!$AA$21,ISBLANK(AA52)), "", LEFT(AA52,FIND(":",AA52)-1)/RIGHT(AA52,LEN(AA52)-(FIND(":",AA52))))</f>
        <v/>
      </c>
      <c r="LK52" s="406" t="str">
        <f>IF(OR(AB52=Dropdown_list!$AA$20,AB52=Dropdown_list!$AA$21,ISBLANK(AB52)), "", LEFT(AB52,FIND(":",AB52)-1)/RIGHT(AB52,LEN(AB52)-(FIND(":",AB52))))</f>
        <v/>
      </c>
      <c r="LL52" s="406" t="str">
        <f>IF(OR(AC52=Dropdown_list!$AA$20,AC52=Dropdown_list!$AA$21,ISBLANK(AC52)), "", LEFT(AC52,FIND(":",AC52)-1)/RIGHT(AC52,LEN(AC52)-(FIND(":",AC52))))</f>
        <v/>
      </c>
      <c r="LM52" s="406" t="str">
        <f>IF(OR(AD52=Dropdown_list!$AA$20,AD52=Dropdown_list!$AA$21,ISBLANK(AD52)), "", LEFT(AD52,FIND(":",AD52)-1)/RIGHT(AD52,LEN(AD52)-(FIND(":",AD52))))</f>
        <v/>
      </c>
      <c r="LN52" s="406" t="str">
        <f>IF(OR(AE52=Dropdown_list!$AA$20,AE52=Dropdown_list!$AA$21,ISBLANK(AE52)), "", LEFT(AE52,FIND(":",AE52)-1)/RIGHT(AE52,LEN(AE52)-(FIND(":",AE52))))</f>
        <v/>
      </c>
      <c r="LO52" s="406" t="str">
        <f>IF(OR(AF52=Dropdown_list!$AA$20,AF52=Dropdown_list!$AA$21,ISBLANK(AF52)), "", LEFT(AF52,FIND(":",AF52)-1)/RIGHT(AF52,LEN(AF52)-(FIND(":",AF52))))</f>
        <v/>
      </c>
      <c r="LP52" s="406" t="str">
        <f>IF(OR(AG52=Dropdown_list!$AA$20,AG52=Dropdown_list!$AA$21,ISBLANK(AG52)), "", LEFT(AG52,FIND(":",AG52)-1)/RIGHT(AG52,LEN(AG52)-(FIND(":",AG52))))</f>
        <v/>
      </c>
      <c r="LQ52" s="406" t="str">
        <f>IF(OR(AH52=Dropdown_list!$AA$20,AH52=Dropdown_list!$AA$21,ISBLANK(AH52)), "", LEFT(AH52,FIND(":",AH52)-1)/RIGHT(AH52,LEN(AH52)-(FIND(":",AH52))))</f>
        <v/>
      </c>
      <c r="LR52" s="406" t="str">
        <f>IF(OR(AI52=Dropdown_list!$AA$20,AI52=Dropdown_list!$AA$21,ISBLANK(AI52)), "", LEFT(AI52,FIND(":",AI52)-1)/RIGHT(AI52,LEN(AI52)-(FIND(":",AI52))))</f>
        <v/>
      </c>
      <c r="LS52" s="406" t="str">
        <f>IF(OR(AJ52=Dropdown_list!$AA$20,AJ52=Dropdown_list!$AA$21,ISBLANK(AJ52)), "", LEFT(AJ52,FIND(":",AJ52)-1)/RIGHT(AJ52,LEN(AJ52)-(FIND(":",AJ52))))</f>
        <v/>
      </c>
      <c r="LT52" s="406" t="str">
        <f>IF(OR(AK52=Dropdown_list!$AA$20,AK52=Dropdown_list!$AA$21,ISBLANK(AK52)), "", LEFT(AK52,FIND(":",AK52)-1)/RIGHT(AK52,LEN(AK52)-(FIND(":",AK52))))</f>
        <v/>
      </c>
      <c r="LU52" s="406" t="str">
        <f>IF(OR(AL52=Dropdown_list!$AA$20,AL52=Dropdown_list!$AA$21,ISBLANK(AL52)), "", LEFT(AL52,FIND(":",AL52)-1)/RIGHT(AL52,LEN(AL52)-(FIND(":",AL52))))</f>
        <v/>
      </c>
      <c r="LV52" s="406" t="str">
        <f>IF(OR(AM52=Dropdown_list!$AA$20,AM52=Dropdown_list!$AA$21,ISBLANK(AM52)), "", LEFT(AM52,FIND(":",AM52)-1)/RIGHT(AM52,LEN(AM52)-(FIND(":",AM52))))</f>
        <v/>
      </c>
      <c r="LW52" s="406" t="str">
        <f>IF(OR(AN52=Dropdown_list!$AA$20,AN52=Dropdown_list!$AA$21,ISBLANK(AN52)), "", LEFT(AN52,FIND(":",AN52)-1)/RIGHT(AN52,LEN(AN52)-(FIND(":",AN52))))</f>
        <v/>
      </c>
      <c r="LX52" s="406" t="str">
        <f>IF(OR(AO52=Dropdown_list!$AA$20,AO52=Dropdown_list!$AA$21,ISBLANK(AO52)), "", LEFT(AO52,FIND(":",AO52)-1)/RIGHT(AO52,LEN(AO52)-(FIND(":",AO52))))</f>
        <v/>
      </c>
      <c r="LY52" s="406" t="str">
        <f>IF(OR(AP52=Dropdown_list!$AA$20,AP52=Dropdown_list!$AA$21,ISBLANK(AP52)), "", LEFT(AP52,FIND(":",AP52)-1)/RIGHT(AP52,LEN(AP52)-(FIND(":",AP52))))</f>
        <v/>
      </c>
      <c r="LZ52" s="406" t="str">
        <f>IF(OR(AQ52=Dropdown_list!$AA$20,AQ52=Dropdown_list!$AA$21,ISBLANK(AQ52)), "", LEFT(AQ52,FIND(":",AQ52)-1)/RIGHT(AQ52,LEN(AQ52)-(FIND(":",AQ52))))</f>
        <v/>
      </c>
      <c r="MA52" s="406" t="str">
        <f>IF(OR(AR52=Dropdown_list!$AA$20,AR52=Dropdown_list!$AA$21,ISBLANK(AR52)), "", LEFT(AR52,FIND(":",AR52)-1)/RIGHT(AR52,LEN(AR52)-(FIND(":",AR52))))</f>
        <v/>
      </c>
      <c r="MB52" s="406" t="str">
        <f>IF(OR(AS52=Dropdown_list!$AA$20,AS52=Dropdown_list!$AA$21,ISBLANK(AS52)), "", LEFT(AS52,FIND(":",AS52)-1)/RIGHT(AS52,LEN(AS52)-(FIND(":",AS52))))</f>
        <v/>
      </c>
      <c r="MC52" s="406" t="str">
        <f>IF(OR(AT52=Dropdown_list!$AA$20,AT52=Dropdown_list!$AA$21,ISBLANK(AT52)), "", LEFT(AT52,FIND(":",AT52)-1)/RIGHT(AT52,LEN(AT52)-(FIND(":",AT52))))</f>
        <v/>
      </c>
      <c r="MD52" s="406" t="str">
        <f>IF(OR(AU52=Dropdown_list!$AA$20,AU52=Dropdown_list!$AA$21,ISBLANK(AU52)), "", LEFT(AU52,FIND(":",AU52)-1)/RIGHT(AU52,LEN(AU52)-(FIND(":",AU52))))</f>
        <v/>
      </c>
      <c r="ME52" s="406" t="str">
        <f>IF(OR(AV52=Dropdown_list!$AA$20,AV52=Dropdown_list!$AA$21,ISBLANK(AV52)), "", LEFT(AV52,FIND(":",AV52)-1)/RIGHT(AV52,LEN(AV52)-(FIND(":",AV52))))</f>
        <v/>
      </c>
      <c r="MF52" s="406" t="str">
        <f>IF(OR(AW52=Dropdown_list!$AA$20,AW52=Dropdown_list!$AA$21,ISBLANK(AW52)), "", LEFT(AW52,FIND(":",AW52)-1)/RIGHT(AW52,LEN(AW52)-(FIND(":",AW52))))</f>
        <v/>
      </c>
      <c r="MG52" s="406" t="str">
        <f>IF(OR(AX52=Dropdown_list!$AA$20,AX52=Dropdown_list!$AA$21,ISBLANK(AX52)), "", LEFT(AX52,FIND(":",AX52)-1)/RIGHT(AX52,LEN(AX52)-(FIND(":",AX52))))</f>
        <v/>
      </c>
      <c r="MH52" s="406" t="str">
        <f>IF(OR(AY52=Dropdown_list!$AA$20,AY52=Dropdown_list!$AA$21,ISBLANK(AY52)), "", LEFT(AY52,FIND(":",AY52)-1)/RIGHT(AY52,LEN(AY52)-(FIND(":",AY52))))</f>
        <v/>
      </c>
      <c r="MI52" s="406" t="str">
        <f>IF(OR(AZ52=Dropdown_list!$AA$20,AZ52=Dropdown_list!$AA$21,ISBLANK(AZ52)), "", LEFT(AZ52,FIND(":",AZ52)-1)/RIGHT(AZ52,LEN(AZ52)-(FIND(":",AZ52))))</f>
        <v/>
      </c>
      <c r="MJ52" s="407" t="str">
        <f>IF(OR(BA52=Dropdown_list!$AA$20,BA52=Dropdown_list!$AA$21,ISBLANK(BA52)), "", LEFT(BA52,FIND(":",BA52)-1)/RIGHT(BA52,LEN(BA52)-(FIND(":",BA52))))</f>
        <v/>
      </c>
      <c r="ML52" s="414" t="str">
        <f t="shared" si="181"/>
        <v/>
      </c>
      <c r="MM52" s="265" t="str">
        <f t="shared" si="181"/>
        <v/>
      </c>
      <c r="MN52" s="265" t="str">
        <f t="shared" si="181"/>
        <v/>
      </c>
      <c r="MO52" s="265" t="str">
        <f t="shared" si="181"/>
        <v/>
      </c>
      <c r="MP52" s="265" t="str">
        <f t="shared" si="181"/>
        <v/>
      </c>
      <c r="MQ52" s="265" t="str">
        <f t="shared" si="181"/>
        <v/>
      </c>
      <c r="MR52" s="265" t="str">
        <f t="shared" si="181"/>
        <v/>
      </c>
      <c r="MS52" s="265" t="str">
        <f t="shared" si="181"/>
        <v/>
      </c>
      <c r="MT52" s="265" t="str">
        <f t="shared" si="181"/>
        <v/>
      </c>
      <c r="MU52" s="265" t="str">
        <f t="shared" si="181"/>
        <v/>
      </c>
      <c r="MV52" s="265" t="str">
        <f t="shared" si="181"/>
        <v/>
      </c>
      <c r="MW52" s="265" t="str">
        <f t="shared" si="181"/>
        <v/>
      </c>
      <c r="MX52" s="265" t="str">
        <f t="shared" si="181"/>
        <v/>
      </c>
      <c r="MY52" s="265" t="str">
        <f t="shared" si="181"/>
        <v/>
      </c>
      <c r="MZ52" s="265" t="str">
        <f t="shared" si="181"/>
        <v/>
      </c>
      <c r="NA52" s="265" t="str">
        <f t="shared" si="181"/>
        <v/>
      </c>
      <c r="NB52" s="265" t="str">
        <f t="shared" si="182"/>
        <v/>
      </c>
      <c r="NC52" s="265" t="str">
        <f t="shared" si="182"/>
        <v/>
      </c>
      <c r="ND52" s="265" t="str">
        <f t="shared" si="182"/>
        <v/>
      </c>
      <c r="NE52" s="265" t="str">
        <f t="shared" si="182"/>
        <v/>
      </c>
      <c r="NF52" s="265" t="str">
        <f t="shared" si="182"/>
        <v/>
      </c>
      <c r="NG52" s="265" t="str">
        <f t="shared" si="182"/>
        <v/>
      </c>
      <c r="NH52" s="265" t="str">
        <f t="shared" si="182"/>
        <v/>
      </c>
      <c r="NI52" s="265" t="str">
        <f t="shared" si="182"/>
        <v/>
      </c>
      <c r="NJ52" s="265" t="str">
        <f t="shared" si="182"/>
        <v/>
      </c>
      <c r="NK52" s="265" t="str">
        <f t="shared" si="182"/>
        <v/>
      </c>
      <c r="NL52" s="265" t="str">
        <f t="shared" si="182"/>
        <v/>
      </c>
      <c r="NM52" s="265" t="str">
        <f t="shared" si="182"/>
        <v/>
      </c>
      <c r="NN52" s="265" t="str">
        <f t="shared" si="182"/>
        <v/>
      </c>
      <c r="NO52" s="265" t="str">
        <f t="shared" si="182"/>
        <v/>
      </c>
      <c r="NP52" s="265" t="str">
        <f t="shared" si="182"/>
        <v/>
      </c>
      <c r="NQ52" s="265" t="str">
        <f t="shared" si="182"/>
        <v/>
      </c>
      <c r="NR52" s="265" t="str">
        <f t="shared" si="110"/>
        <v/>
      </c>
      <c r="NS52" s="265" t="str">
        <f t="shared" si="110"/>
        <v/>
      </c>
      <c r="NT52" s="265" t="str">
        <f t="shared" si="110"/>
        <v/>
      </c>
      <c r="NU52" s="265" t="str">
        <f t="shared" si="110"/>
        <v/>
      </c>
      <c r="NV52" s="265" t="str">
        <f t="shared" si="110"/>
        <v/>
      </c>
      <c r="NW52" s="265" t="str">
        <f t="shared" si="164"/>
        <v/>
      </c>
      <c r="NX52" s="265" t="str">
        <f t="shared" si="164"/>
        <v/>
      </c>
      <c r="NY52" s="265" t="str">
        <f t="shared" si="164"/>
        <v/>
      </c>
      <c r="NZ52" s="265" t="str">
        <f t="shared" si="164"/>
        <v/>
      </c>
      <c r="OA52" s="265" t="str">
        <f t="shared" si="164"/>
        <v/>
      </c>
      <c r="OB52" s="265" t="str">
        <f t="shared" si="164"/>
        <v/>
      </c>
      <c r="OC52" s="265" t="str">
        <f t="shared" si="164"/>
        <v/>
      </c>
      <c r="OD52" s="265" t="str">
        <f t="shared" si="164"/>
        <v/>
      </c>
      <c r="OE52" s="265" t="str">
        <f t="shared" si="164"/>
        <v/>
      </c>
      <c r="OF52" s="265" t="str">
        <f t="shared" si="164"/>
        <v/>
      </c>
      <c r="OG52" s="415" t="str">
        <f t="shared" si="164"/>
        <v/>
      </c>
    </row>
    <row r="53" spans="2:397" ht="15" customHeight="1">
      <c r="B53" s="66"/>
      <c r="D53" s="786"/>
      <c r="E53" s="220">
        <f t="shared" si="177"/>
        <v>0</v>
      </c>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4"/>
      <c r="BC53" s="668"/>
      <c r="BD53" s="61"/>
      <c r="BE53" s="61"/>
      <c r="BF53" s="88"/>
      <c r="BG53" s="232"/>
      <c r="BH53" s="61"/>
      <c r="BI53" s="61"/>
      <c r="BJ53" s="4"/>
      <c r="BL53" s="84" t="str">
        <f t="shared" ref="BL53:BL84" si="196">IFERROR(IF(COUNTA(F53:BA53)=0,"",IF(LEN(BT53)&gt;0,BT53,IF(LEN(BU53)&gt;0,BU53,IF(LEN(BV53)&gt;0,BV53, IF(LEN(BW53)&gt;0,BW53,"Check: OK"))))),"")</f>
        <v/>
      </c>
      <c r="BM53" s="260">
        <f t="shared" ref="BM53:BM84" si="197">IF(LEN(BL53)=0, 0, IF(BL53="Check: OK", 0,1))</f>
        <v>0</v>
      </c>
      <c r="BN53" s="525">
        <f t="shared" si="114"/>
        <v>0</v>
      </c>
      <c r="BO53" s="526" t="str">
        <f t="shared" si="139"/>
        <v/>
      </c>
      <c r="BP53" s="525">
        <f t="shared" si="115"/>
        <v>0</v>
      </c>
      <c r="BQ53" s="527">
        <f t="shared" ref="BQ53:BQ84" si="198">IF(COUNTA(F53:BA53)&gt;0, 1,0)</f>
        <v>0</v>
      </c>
      <c r="BR53" s="527">
        <f t="shared" ref="BR53:BR84" si="199">IF(ISBLANK(BG53),0, IF(BG53=active,1,0))</f>
        <v>0</v>
      </c>
      <c r="BS53" s="528">
        <f t="shared" si="140"/>
        <v>0</v>
      </c>
      <c r="BT53" s="263" t="str">
        <f t="shared" si="14"/>
        <v/>
      </c>
      <c r="BU53" s="263" t="str">
        <f>IF(BQ53=1, IF(ISBLANK(#REF!),message_complete,""),"")</f>
        <v/>
      </c>
      <c r="BV53" s="263" t="str">
        <f t="shared" ref="BV53:BV84" si="200">IF(BQ53=1,IF(OR(AND(OR(BG53 = active, BG53 = overnight),OR(ISBLANK(BH53),ISBLANK(BI53))),AND(BC53="Yes",OR(LEN(BD53)=0,LEN(BE53)=0))),message_crossover,""),"")</f>
        <v/>
      </c>
      <c r="BW53" s="263" t="str">
        <f t="shared" ref="BW53:BW84" si="201">IF(BQ53=1, IF(AND(OR(BG53=No_sleep, ISBLANK(BG53)),BC53= yes), IF(AND(BE53 &lt;&gt; 0,BD53 &gt;BE53), message_missinghour, ""), ""),"")</f>
        <v/>
      </c>
      <c r="BX53" s="261"/>
      <c r="BY53" s="328" t="str">
        <f t="shared" si="116"/>
        <v/>
      </c>
      <c r="BZ53" s="269" t="str">
        <f t="shared" ref="BZ53:BZ84" si="202">IF(BQ53=1,IF(BC53=yes,MIN(BH53,BD53),MIN(night_cutoff,BH53)),"")</f>
        <v/>
      </c>
      <c r="CA53" s="269" t="str">
        <f t="shared" ref="CA53:CA84" si="203">IF(BQ53=1,IF(BC53 = yes, IF(ISBLANK(BH53),BD53, IF(OR(AND(BE53&gt;BH53, BE53&gt;BD53),AND(BE53&lt;BH53, BE53&lt;BD53)), BH53,MIN(BH53,BD53))), IF(ISBLANK(BH53), night_cutoff,  MIN(night_cutoff,BH53))),"")</f>
        <v/>
      </c>
      <c r="CB53" s="269" t="str">
        <f t="shared" ref="CB53:CB84" si="204">IF(BQ53=1,IF(ISBLANK(BH53), 1, BH53),"")</f>
        <v/>
      </c>
      <c r="CC53" s="269" t="str">
        <f t="shared" ref="CC53:CC84" si="205">IF(BQ53=1,IF(BC53 = yes, IF(ISBLANK(BH53), 1, IF(OR(AND(BE53&gt;BH53, BE53&gt;BD53),AND(BE53&lt;BH53, BE53&lt;BD53)), MIN(BH53,BD53),BH53)), IF(ISBLANK(BH53), 1, BH53)),"")</f>
        <v/>
      </c>
      <c r="CD53" s="269" t="str">
        <f t="shared" si="117"/>
        <v/>
      </c>
      <c r="CE53" s="269" t="str">
        <f t="shared" ref="CE53:CE84" si="206">IF(BQ53=1,IF(ISBLANK(BH53),1, BH53),"")</f>
        <v/>
      </c>
      <c r="CF53" s="269" t="str">
        <f t="shared" si="118"/>
        <v/>
      </c>
      <c r="CG53" s="269" t="str">
        <f t="shared" si="119"/>
        <v/>
      </c>
      <c r="CH53" s="269" t="str">
        <f t="shared" si="120"/>
        <v/>
      </c>
      <c r="CI53" s="269" t="str">
        <f t="shared" si="121"/>
        <v/>
      </c>
      <c r="CJ53" s="329" t="str">
        <f t="shared" si="122"/>
        <v/>
      </c>
      <c r="CL53" s="423" t="str">
        <f t="shared" si="77"/>
        <v/>
      </c>
      <c r="CM53" s="419" t="str">
        <f t="shared" si="78"/>
        <v/>
      </c>
      <c r="CN53" s="419" t="str">
        <f t="shared" si="79"/>
        <v/>
      </c>
      <c r="CO53" s="419" t="str">
        <f t="shared" si="80"/>
        <v/>
      </c>
      <c r="CP53" s="419" t="str">
        <f t="shared" si="81"/>
        <v/>
      </c>
      <c r="CQ53" s="424" t="str">
        <f t="shared" si="82"/>
        <v/>
      </c>
      <c r="CR53" s="121" t="str">
        <f t="shared" ref="CR53:CR84" si="207">IFERROR(MIN(CC53,CA53) - BZ53,"")</f>
        <v/>
      </c>
      <c r="CS53" s="283" t="str">
        <f t="shared" ref="CS53:CS84" si="208">IF(BQ53=1,(BZ53-BY53)*24,"")</f>
        <v/>
      </c>
      <c r="CT53" s="264" t="str">
        <f t="shared" ref="CT53:CT84" si="209">IF(BQ53=1,(CB53-CA53)*24,"")</f>
        <v/>
      </c>
      <c r="CU53" s="264" t="str">
        <f t="shared" ref="CU53:CU84" si="210">IF(BQ53=1,(CD53-CC53)*24,"")</f>
        <v/>
      </c>
      <c r="CV53" s="264" t="str">
        <f t="shared" ref="CV53:CV84" si="211">IF(BQ53=1,(CF53-CE53)*24,"")</f>
        <v/>
      </c>
      <c r="CW53" s="264" t="str">
        <f t="shared" ref="CW53:CW84" si="212">IF(BQ53=1,(CH53-CG53)*24,"")</f>
        <v/>
      </c>
      <c r="CX53" s="284" t="str">
        <f t="shared" ref="CX53:CX84" si="213">IF(BQ53=1,(CJ53-CI53)*24,"")</f>
        <v/>
      </c>
      <c r="CY53" s="263">
        <f t="shared" si="83"/>
        <v>0</v>
      </c>
      <c r="CZ53" s="263"/>
      <c r="DA53" s="291">
        <f t="shared" si="183"/>
        <v>0</v>
      </c>
      <c r="DB53" s="265">
        <f t="shared" si="183"/>
        <v>0</v>
      </c>
      <c r="DC53" s="265">
        <f t="shared" si="183"/>
        <v>0</v>
      </c>
      <c r="DD53" s="265">
        <f t="shared" si="183"/>
        <v>0</v>
      </c>
      <c r="DE53" s="265">
        <f t="shared" si="183"/>
        <v>0</v>
      </c>
      <c r="DF53" s="265">
        <f t="shared" si="183"/>
        <v>0</v>
      </c>
      <c r="DG53" s="265">
        <f t="shared" si="183"/>
        <v>0</v>
      </c>
      <c r="DH53" s="265">
        <f t="shared" si="183"/>
        <v>0</v>
      </c>
      <c r="DI53" s="265">
        <f t="shared" si="183"/>
        <v>0</v>
      </c>
      <c r="DJ53" s="265">
        <f t="shared" si="183"/>
        <v>0</v>
      </c>
      <c r="DK53" s="265">
        <f t="shared" si="184"/>
        <v>0</v>
      </c>
      <c r="DL53" s="265">
        <f t="shared" si="184"/>
        <v>0</v>
      </c>
      <c r="DM53" s="265">
        <f t="shared" si="184"/>
        <v>0</v>
      </c>
      <c r="DN53" s="265">
        <f t="shared" si="184"/>
        <v>0</v>
      </c>
      <c r="DO53" s="265">
        <f t="shared" si="184"/>
        <v>0</v>
      </c>
      <c r="DP53" s="265">
        <f t="shared" si="184"/>
        <v>0</v>
      </c>
      <c r="DQ53" s="265">
        <f t="shared" si="184"/>
        <v>0</v>
      </c>
      <c r="DR53" s="265">
        <f t="shared" si="184"/>
        <v>0</v>
      </c>
      <c r="DS53" s="265">
        <f t="shared" si="184"/>
        <v>0</v>
      </c>
      <c r="DT53" s="265">
        <f t="shared" si="184"/>
        <v>0</v>
      </c>
      <c r="DU53" s="292">
        <f t="shared" si="184"/>
        <v>0</v>
      </c>
      <c r="DV53" s="291">
        <f t="shared" si="185"/>
        <v>0</v>
      </c>
      <c r="DW53" s="265">
        <f t="shared" si="185"/>
        <v>0</v>
      </c>
      <c r="DX53" s="265">
        <f t="shared" si="185"/>
        <v>0</v>
      </c>
      <c r="DY53" s="265">
        <f t="shared" si="185"/>
        <v>0</v>
      </c>
      <c r="DZ53" s="265">
        <f t="shared" si="185"/>
        <v>0</v>
      </c>
      <c r="EA53" s="265">
        <f t="shared" si="185"/>
        <v>0</v>
      </c>
      <c r="EB53" s="265">
        <f t="shared" si="185"/>
        <v>0</v>
      </c>
      <c r="EC53" s="265">
        <f t="shared" si="185"/>
        <v>0</v>
      </c>
      <c r="ED53" s="265">
        <f t="shared" si="185"/>
        <v>0</v>
      </c>
      <c r="EE53" s="265">
        <f t="shared" si="185"/>
        <v>0</v>
      </c>
      <c r="EF53" s="265">
        <f t="shared" si="186"/>
        <v>0</v>
      </c>
      <c r="EG53" s="265">
        <f t="shared" si="186"/>
        <v>0</v>
      </c>
      <c r="EH53" s="265">
        <f t="shared" si="186"/>
        <v>0</v>
      </c>
      <c r="EI53" s="265">
        <f t="shared" si="186"/>
        <v>0</v>
      </c>
      <c r="EJ53" s="265">
        <f t="shared" si="186"/>
        <v>0</v>
      </c>
      <c r="EK53" s="265">
        <f t="shared" si="186"/>
        <v>0</v>
      </c>
      <c r="EL53" s="265">
        <f t="shared" si="186"/>
        <v>0</v>
      </c>
      <c r="EM53" s="265">
        <f t="shared" si="186"/>
        <v>0</v>
      </c>
      <c r="EN53" s="265">
        <f t="shared" si="186"/>
        <v>0</v>
      </c>
      <c r="EO53" s="265">
        <f t="shared" si="186"/>
        <v>0</v>
      </c>
      <c r="EP53" s="292">
        <f t="shared" si="186"/>
        <v>0</v>
      </c>
      <c r="EQ53" s="414">
        <f t="shared" si="187"/>
        <v>0</v>
      </c>
      <c r="ER53" s="265">
        <f t="shared" si="187"/>
        <v>0</v>
      </c>
      <c r="ES53" s="265">
        <f t="shared" si="187"/>
        <v>0</v>
      </c>
      <c r="ET53" s="265">
        <f t="shared" si="187"/>
        <v>0</v>
      </c>
      <c r="EU53" s="265">
        <f t="shared" si="187"/>
        <v>0</v>
      </c>
      <c r="EV53" s="265">
        <f t="shared" si="187"/>
        <v>0</v>
      </c>
      <c r="EW53" s="265">
        <f t="shared" si="187"/>
        <v>0</v>
      </c>
      <c r="EX53" s="265">
        <f t="shared" si="187"/>
        <v>0</v>
      </c>
      <c r="EY53" s="265">
        <f t="shared" si="187"/>
        <v>0</v>
      </c>
      <c r="EZ53" s="265">
        <f t="shared" si="187"/>
        <v>0</v>
      </c>
      <c r="FA53" s="265">
        <f t="shared" si="188"/>
        <v>0</v>
      </c>
      <c r="FB53" s="265">
        <f t="shared" si="188"/>
        <v>0</v>
      </c>
      <c r="FC53" s="265">
        <f t="shared" si="188"/>
        <v>0</v>
      </c>
      <c r="FD53" s="265">
        <f t="shared" si="188"/>
        <v>0</v>
      </c>
      <c r="FE53" s="265">
        <f t="shared" si="188"/>
        <v>0</v>
      </c>
      <c r="FF53" s="265">
        <f t="shared" si="188"/>
        <v>0</v>
      </c>
      <c r="FG53" s="265">
        <f t="shared" si="188"/>
        <v>0</v>
      </c>
      <c r="FH53" s="265">
        <f t="shared" si="188"/>
        <v>0</v>
      </c>
      <c r="FI53" s="265">
        <f t="shared" si="188"/>
        <v>0</v>
      </c>
      <c r="FJ53" s="265">
        <f t="shared" si="188"/>
        <v>0</v>
      </c>
      <c r="FK53" s="415">
        <f t="shared" si="188"/>
        <v>0</v>
      </c>
      <c r="FL53" s="291">
        <f t="shared" si="189"/>
        <v>0</v>
      </c>
      <c r="FM53" s="265">
        <f t="shared" si="189"/>
        <v>0</v>
      </c>
      <c r="FN53" s="265">
        <f t="shared" si="189"/>
        <v>0</v>
      </c>
      <c r="FO53" s="265">
        <f t="shared" si="189"/>
        <v>0</v>
      </c>
      <c r="FP53" s="265">
        <f t="shared" si="189"/>
        <v>0</v>
      </c>
      <c r="FQ53" s="265">
        <f t="shared" si="189"/>
        <v>0</v>
      </c>
      <c r="FR53" s="265">
        <f t="shared" si="189"/>
        <v>0</v>
      </c>
      <c r="FS53" s="265">
        <f t="shared" si="189"/>
        <v>0</v>
      </c>
      <c r="FT53" s="265">
        <f t="shared" si="189"/>
        <v>0</v>
      </c>
      <c r="FU53" s="265">
        <f t="shared" si="189"/>
        <v>0</v>
      </c>
      <c r="FV53" s="265">
        <f t="shared" si="190"/>
        <v>0</v>
      </c>
      <c r="FW53" s="265">
        <f t="shared" si="190"/>
        <v>0</v>
      </c>
      <c r="FX53" s="265">
        <f t="shared" si="190"/>
        <v>0</v>
      </c>
      <c r="FY53" s="265">
        <f t="shared" si="190"/>
        <v>0</v>
      </c>
      <c r="FZ53" s="265">
        <f t="shared" si="190"/>
        <v>0</v>
      </c>
      <c r="GA53" s="265">
        <f t="shared" si="190"/>
        <v>0</v>
      </c>
      <c r="GB53" s="265">
        <f t="shared" si="190"/>
        <v>0</v>
      </c>
      <c r="GC53" s="265">
        <f t="shared" si="190"/>
        <v>0</v>
      </c>
      <c r="GD53" s="265">
        <f t="shared" si="190"/>
        <v>0</v>
      </c>
      <c r="GE53" s="265">
        <f t="shared" si="190"/>
        <v>0</v>
      </c>
      <c r="GF53" s="292">
        <f t="shared" si="190"/>
        <v>0</v>
      </c>
      <c r="GG53" s="345">
        <f t="shared" si="141"/>
        <v>0</v>
      </c>
      <c r="GH53" s="346">
        <f t="shared" si="179"/>
        <v>0</v>
      </c>
      <c r="GI53" s="346">
        <f t="shared" si="179"/>
        <v>0</v>
      </c>
      <c r="GJ53" s="346">
        <f t="shared" si="179"/>
        <v>0</v>
      </c>
      <c r="GK53" s="346">
        <f t="shared" si="179"/>
        <v>0</v>
      </c>
      <c r="GL53" s="346">
        <f t="shared" si="179"/>
        <v>0</v>
      </c>
      <c r="GM53" s="346">
        <f t="shared" si="179"/>
        <v>0</v>
      </c>
      <c r="GN53" s="346">
        <f t="shared" si="179"/>
        <v>0</v>
      </c>
      <c r="GO53" s="346">
        <f t="shared" si="179"/>
        <v>0</v>
      </c>
      <c r="GP53" s="346">
        <f t="shared" si="179"/>
        <v>0</v>
      </c>
      <c r="GQ53" s="346">
        <f t="shared" si="179"/>
        <v>0</v>
      </c>
      <c r="GR53" s="346">
        <f t="shared" si="179"/>
        <v>0</v>
      </c>
      <c r="GS53" s="346">
        <f t="shared" si="179"/>
        <v>0</v>
      </c>
      <c r="GT53" s="346">
        <f t="shared" si="179"/>
        <v>0</v>
      </c>
      <c r="GU53" s="346">
        <f t="shared" si="179"/>
        <v>0</v>
      </c>
      <c r="GV53" s="346">
        <f t="shared" si="179"/>
        <v>0</v>
      </c>
      <c r="GW53" s="346">
        <f t="shared" si="179"/>
        <v>0</v>
      </c>
      <c r="GX53" s="346">
        <f t="shared" si="179"/>
        <v>0</v>
      </c>
      <c r="GY53" s="346">
        <f t="shared" si="179"/>
        <v>0</v>
      </c>
      <c r="GZ53" s="346">
        <f t="shared" si="179"/>
        <v>0</v>
      </c>
      <c r="HA53" s="347">
        <f t="shared" si="179"/>
        <v>0</v>
      </c>
      <c r="HB53" s="336">
        <f t="shared" si="142"/>
        <v>0</v>
      </c>
      <c r="HC53" s="337">
        <f t="shared" si="143"/>
        <v>0</v>
      </c>
      <c r="HD53" s="337">
        <f t="shared" si="144"/>
        <v>0</v>
      </c>
      <c r="HE53" s="337">
        <f t="shared" si="145"/>
        <v>0</v>
      </c>
      <c r="HF53" s="337">
        <f t="shared" si="146"/>
        <v>0</v>
      </c>
      <c r="HG53" s="337">
        <f t="shared" si="147"/>
        <v>0</v>
      </c>
      <c r="HH53" s="337">
        <f t="shared" si="148"/>
        <v>0</v>
      </c>
      <c r="HI53" s="337">
        <f t="shared" si="149"/>
        <v>0</v>
      </c>
      <c r="HJ53" s="337">
        <f t="shared" si="150"/>
        <v>0</v>
      </c>
      <c r="HK53" s="337">
        <f t="shared" si="151"/>
        <v>0</v>
      </c>
      <c r="HL53" s="337">
        <f t="shared" si="152"/>
        <v>0</v>
      </c>
      <c r="HM53" s="337">
        <f t="shared" si="153"/>
        <v>0</v>
      </c>
      <c r="HN53" s="337">
        <f t="shared" si="154"/>
        <v>0</v>
      </c>
      <c r="HO53" s="337">
        <f t="shared" si="155"/>
        <v>0</v>
      </c>
      <c r="HP53" s="337">
        <f t="shared" si="156"/>
        <v>0</v>
      </c>
      <c r="HQ53" s="337">
        <f t="shared" si="157"/>
        <v>0</v>
      </c>
      <c r="HR53" s="337">
        <f t="shared" si="158"/>
        <v>0</v>
      </c>
      <c r="HS53" s="337">
        <f t="shared" si="159"/>
        <v>0</v>
      </c>
      <c r="HT53" s="337">
        <f t="shared" si="160"/>
        <v>0</v>
      </c>
      <c r="HU53" s="337">
        <f t="shared" si="161"/>
        <v>0</v>
      </c>
      <c r="HV53" s="338">
        <f t="shared" si="162"/>
        <v>0</v>
      </c>
      <c r="HW53" s="297" t="str">
        <f t="shared" ref="HW53:HW84" si="214">IFERROR(IF($BG53=overnight,SUM(EQ53,GG53)/$IR53,""),"")</f>
        <v/>
      </c>
      <c r="HX53" s="264" t="str">
        <f t="shared" ref="HX53:HX84" si="215">IFERROR(IF($BG53=overnight,SUM(ER53,GH53)/$IR53,""),"")</f>
        <v/>
      </c>
      <c r="HY53" s="264" t="str">
        <f t="shared" ref="HY53:HY84" si="216">IFERROR(IF($BG53=overnight,SUM(ES53,GI53)/$IR53,""),"")</f>
        <v/>
      </c>
      <c r="HZ53" s="264" t="str">
        <f t="shared" ref="HZ53:HZ84" si="217">IFERROR(IF($BG53=overnight,SUM(ET53,GJ53)/$IR53,""),"")</f>
        <v/>
      </c>
      <c r="IA53" s="264" t="str">
        <f t="shared" ref="IA53:IA84" si="218">IFERROR(IF($BG53=overnight,SUM(EU53,GK53)/$IR53,""),"")</f>
        <v/>
      </c>
      <c r="IB53" s="264" t="str">
        <f t="shared" ref="IB53:IB84" si="219">IFERROR(IF($BG53=overnight,SUM(EV53,GL53)/$IR53,""),"")</f>
        <v/>
      </c>
      <c r="IC53" s="264" t="str">
        <f t="shared" ref="IC53:IC84" si="220">IFERROR(IF($BG53=overnight,SUM(EW53,GM53)/$IR53,""),"")</f>
        <v/>
      </c>
      <c r="ID53" s="264" t="str">
        <f t="shared" ref="ID53:ID84" si="221">IFERROR(IF($BG53=overnight,SUM(EX53,GN53)/$IR53,""),"")</f>
        <v/>
      </c>
      <c r="IE53" s="264" t="str">
        <f t="shared" ref="IE53:IE84" si="222">IFERROR(IF($BG53=overnight,SUM(EY53,GO53)/$IR53,""),"")</f>
        <v/>
      </c>
      <c r="IF53" s="264" t="str">
        <f t="shared" ref="IF53:IF84" si="223">IFERROR(IF($BG53=overnight,SUM(EZ53,GP53)/$IR53,""),"")</f>
        <v/>
      </c>
      <c r="IG53" s="264" t="str">
        <f t="shared" ref="IG53:IG84" si="224">IFERROR(IF($BG53=overnight,SUM(FA53,GQ53)/$IR53,""),"")</f>
        <v/>
      </c>
      <c r="IH53" s="264" t="str">
        <f t="shared" ref="IH53:IH84" si="225">IFERROR(IF($BG53=overnight,SUM(FB53,GR53)/$IR53,""),"")</f>
        <v/>
      </c>
      <c r="II53" s="264" t="str">
        <f t="shared" ref="II53:II84" si="226">IFERROR(IF($BG53=overnight,SUM(FC53,GS53)/$IR53,""),"")</f>
        <v/>
      </c>
      <c r="IJ53" s="264" t="str">
        <f t="shared" ref="IJ53:IJ84" si="227">IFERROR(IF($BG53=overnight,SUM(FD53,GT53)/$IR53,""),"")</f>
        <v/>
      </c>
      <c r="IK53" s="264" t="str">
        <f t="shared" ref="IK53:IK84" si="228">IFERROR(IF($BG53=overnight,SUM(FE53,GU53)/$IR53,""),"")</f>
        <v/>
      </c>
      <c r="IL53" s="264" t="str">
        <f t="shared" ref="IL53:IL84" si="229">IFERROR(IF($BG53=overnight,SUM(FF53,GV53)/$IR53,""),"")</f>
        <v/>
      </c>
      <c r="IM53" s="264" t="str">
        <f t="shared" ref="IM53:IM84" si="230">IFERROR(IF($BG53=overnight,SUM(FG53,GW53)/$IR53,""),"")</f>
        <v/>
      </c>
      <c r="IN53" s="264" t="str">
        <f t="shared" ref="IN53:IN84" si="231">IFERROR(IF($BG53=overnight,SUM(FH53,GX53)/$IR53,""),"")</f>
        <v/>
      </c>
      <c r="IO53" s="264" t="str">
        <f t="shared" ref="IO53:IO84" si="232">IFERROR(IF($BG53=overnight,SUM(FI53,GY53)/$IR53,""),"")</f>
        <v/>
      </c>
      <c r="IP53" s="264" t="str">
        <f t="shared" ref="IP53:IP84" si="233">IFERROR(IF($BG53=overnight,SUM(FJ53,GZ53)/$IR53,""),"")</f>
        <v/>
      </c>
      <c r="IQ53" s="284" t="str">
        <f t="shared" ref="IQ53:IQ84" si="234">IFERROR(IF($BG53=overnight,SUM(FK53,HA53)/$IR53,""),"")</f>
        <v/>
      </c>
      <c r="IR53" s="265">
        <f t="shared" si="105"/>
        <v>0</v>
      </c>
      <c r="IS53" s="266">
        <f t="shared" ref="IS53:IS84" si="235">COUNTBLANK(F53:BA53)</f>
        <v>48</v>
      </c>
      <c r="IT53" s="266">
        <f t="shared" si="106"/>
        <v>0</v>
      </c>
      <c r="IU53" s="266">
        <f t="shared" ref="IU53:IU84" si="236">COUNTIF($F53:$BA53,$V$12)</f>
        <v>0</v>
      </c>
      <c r="IV53" s="302">
        <f t="shared" si="191"/>
        <v>0</v>
      </c>
      <c r="IW53" s="266">
        <f t="shared" si="191"/>
        <v>0</v>
      </c>
      <c r="IX53" s="266">
        <f t="shared" si="191"/>
        <v>0</v>
      </c>
      <c r="IY53" s="266">
        <f t="shared" si="191"/>
        <v>0</v>
      </c>
      <c r="IZ53" s="266">
        <f t="shared" si="191"/>
        <v>0</v>
      </c>
      <c r="JA53" s="266">
        <f t="shared" si="191"/>
        <v>0</v>
      </c>
      <c r="JB53" s="266">
        <f t="shared" si="191"/>
        <v>0</v>
      </c>
      <c r="JC53" s="266">
        <f t="shared" si="191"/>
        <v>0</v>
      </c>
      <c r="JD53" s="266">
        <f t="shared" si="191"/>
        <v>0</v>
      </c>
      <c r="JE53" s="266">
        <f t="shared" si="191"/>
        <v>0</v>
      </c>
      <c r="JF53" s="266">
        <f t="shared" si="192"/>
        <v>0</v>
      </c>
      <c r="JG53" s="266">
        <f t="shared" si="192"/>
        <v>0</v>
      </c>
      <c r="JH53" s="266">
        <f t="shared" si="192"/>
        <v>0</v>
      </c>
      <c r="JI53" s="266">
        <f t="shared" si="192"/>
        <v>0</v>
      </c>
      <c r="JJ53" s="266">
        <f t="shared" si="192"/>
        <v>0</v>
      </c>
      <c r="JK53" s="266">
        <f t="shared" si="192"/>
        <v>0</v>
      </c>
      <c r="JL53" s="266">
        <f t="shared" si="192"/>
        <v>0</v>
      </c>
      <c r="JM53" s="266">
        <f t="shared" si="192"/>
        <v>0</v>
      </c>
      <c r="JN53" s="266">
        <f t="shared" si="192"/>
        <v>0</v>
      </c>
      <c r="JO53" s="266">
        <f t="shared" si="192"/>
        <v>0</v>
      </c>
      <c r="JP53" s="303">
        <f t="shared" si="192"/>
        <v>0</v>
      </c>
      <c r="JQ53" s="291">
        <f t="shared" si="193"/>
        <v>0</v>
      </c>
      <c r="JR53" s="265">
        <f t="shared" si="193"/>
        <v>0</v>
      </c>
      <c r="JS53" s="265">
        <f t="shared" si="193"/>
        <v>0</v>
      </c>
      <c r="JT53" s="265">
        <f t="shared" si="193"/>
        <v>0</v>
      </c>
      <c r="JU53" s="265">
        <f t="shared" si="193"/>
        <v>0</v>
      </c>
      <c r="JV53" s="265">
        <f t="shared" si="193"/>
        <v>0</v>
      </c>
      <c r="JW53" s="265">
        <f t="shared" si="193"/>
        <v>0</v>
      </c>
      <c r="JX53" s="265">
        <f t="shared" si="193"/>
        <v>0</v>
      </c>
      <c r="JY53" s="265">
        <f t="shared" si="193"/>
        <v>0</v>
      </c>
      <c r="JZ53" s="265">
        <f t="shared" si="193"/>
        <v>0</v>
      </c>
      <c r="KA53" s="265">
        <f t="shared" si="194"/>
        <v>0</v>
      </c>
      <c r="KB53" s="265">
        <f t="shared" si="194"/>
        <v>0</v>
      </c>
      <c r="KC53" s="265">
        <f t="shared" si="194"/>
        <v>0</v>
      </c>
      <c r="KD53" s="265">
        <f t="shared" si="194"/>
        <v>0</v>
      </c>
      <c r="KE53" s="265">
        <f t="shared" si="194"/>
        <v>0</v>
      </c>
      <c r="KF53" s="265">
        <f t="shared" si="194"/>
        <v>0</v>
      </c>
      <c r="KG53" s="265">
        <f t="shared" si="194"/>
        <v>0</v>
      </c>
      <c r="KH53" s="265">
        <f t="shared" si="194"/>
        <v>0</v>
      </c>
      <c r="KI53" s="265">
        <f t="shared" si="194"/>
        <v>0</v>
      </c>
      <c r="KJ53" s="265">
        <f t="shared" si="194"/>
        <v>0</v>
      </c>
      <c r="KK53" s="292">
        <f t="shared" si="194"/>
        <v>0</v>
      </c>
      <c r="KL53" s="279">
        <f t="shared" si="107"/>
        <v>48</v>
      </c>
      <c r="KN53" s="262" t="str">
        <f t="shared" si="195"/>
        <v>Thu</v>
      </c>
      <c r="KO53" s="405" t="str">
        <f>IF(OR(F53=Dropdown_list!$AA$20,F53=Dropdown_list!$AA$21,ISBLANK(F53)), "", LEFT(F53,FIND(":",F53)-1)/RIGHT(F53,LEN(F53)-(FIND(":",F53))))</f>
        <v/>
      </c>
      <c r="KP53" s="406" t="str">
        <f>IF(OR(G53=Dropdown_list!$AA$20,G53=Dropdown_list!$AA$21,ISBLANK(G53)), "", LEFT(G53,FIND(":",G53)-1)/RIGHT(G53,LEN(G53)-(FIND(":",G53))))</f>
        <v/>
      </c>
      <c r="KQ53" s="406" t="str">
        <f>IF(OR(H53=Dropdown_list!$AA$20,H53=Dropdown_list!$AA$21,ISBLANK(H53)), "", LEFT(H53,FIND(":",H53)-1)/RIGHT(H53,LEN(H53)-(FIND(":",H53))))</f>
        <v/>
      </c>
      <c r="KR53" s="406" t="str">
        <f>IF(OR(I53=Dropdown_list!$AA$20,I53=Dropdown_list!$AA$21,ISBLANK(I53)), "", LEFT(I53,FIND(":",I53)-1)/RIGHT(I53,LEN(I53)-(FIND(":",I53))))</f>
        <v/>
      </c>
      <c r="KS53" s="406" t="str">
        <f>IF(OR(J53=Dropdown_list!$AA$20,J53=Dropdown_list!$AA$21,ISBLANK(J53)), "", LEFT(J53,FIND(":",J53)-1)/RIGHT(J53,LEN(J53)-(FIND(":",J53))))</f>
        <v/>
      </c>
      <c r="KT53" s="406" t="str">
        <f>IF(OR(K53=Dropdown_list!$AA$20,K53=Dropdown_list!$AA$21,ISBLANK(K53)), "", LEFT(K53,FIND(":",K53)-1)/RIGHT(K53,LEN(K53)-(FIND(":",K53))))</f>
        <v/>
      </c>
      <c r="KU53" s="406" t="str">
        <f>IF(OR(L53=Dropdown_list!$AA$20,L53=Dropdown_list!$AA$21,ISBLANK(L53)), "", LEFT(L53,FIND(":",L53)-1)/RIGHT(L53,LEN(L53)-(FIND(":",L53))))</f>
        <v/>
      </c>
      <c r="KV53" s="406" t="str">
        <f>IF(OR(M53=Dropdown_list!$AA$20,M53=Dropdown_list!$AA$21,ISBLANK(M53)), "", LEFT(M53,FIND(":",M53)-1)/RIGHT(M53,LEN(M53)-(FIND(":",M53))))</f>
        <v/>
      </c>
      <c r="KW53" s="406" t="str">
        <f>IF(OR(N53=Dropdown_list!$AA$20,N53=Dropdown_list!$AA$21,ISBLANK(N53)), "", LEFT(N53,FIND(":",N53)-1)/RIGHT(N53,LEN(N53)-(FIND(":",N53))))</f>
        <v/>
      </c>
      <c r="KX53" s="406" t="str">
        <f>IF(OR(O53=Dropdown_list!$AA$20,O53=Dropdown_list!$AA$21,ISBLANK(O53)), "", LEFT(O53,FIND(":",O53)-1)/RIGHT(O53,LEN(O53)-(FIND(":",O53))))</f>
        <v/>
      </c>
      <c r="KY53" s="406" t="str">
        <f>IF(OR(P53=Dropdown_list!$AA$20,P53=Dropdown_list!$AA$21,ISBLANK(P53)), "", LEFT(P53,FIND(":",P53)-1)/RIGHT(P53,LEN(P53)-(FIND(":",P53))))</f>
        <v/>
      </c>
      <c r="KZ53" s="406" t="str">
        <f>IF(OR(Q53=Dropdown_list!$AA$20,Q53=Dropdown_list!$AA$21,ISBLANK(Q53)), "", LEFT(Q53,FIND(":",Q53)-1)/RIGHT(Q53,LEN(Q53)-(FIND(":",Q53))))</f>
        <v/>
      </c>
      <c r="LA53" s="406" t="str">
        <f>IF(OR(R53=Dropdown_list!$AA$20,R53=Dropdown_list!$AA$21,ISBLANK(R53)), "", LEFT(R53,FIND(":",R53)-1)/RIGHT(R53,LEN(R53)-(FIND(":",R53))))</f>
        <v/>
      </c>
      <c r="LB53" s="406" t="str">
        <f>IF(OR(S53=Dropdown_list!$AA$20,S53=Dropdown_list!$AA$21,ISBLANK(S53)), "", LEFT(S53,FIND(":",S53)-1)/RIGHT(S53,LEN(S53)-(FIND(":",S53))))</f>
        <v/>
      </c>
      <c r="LC53" s="406" t="str">
        <f>IF(OR(T53=Dropdown_list!$AA$20,T53=Dropdown_list!$AA$21,ISBLANK(T53)), "", LEFT(T53,FIND(":",T53)-1)/RIGHT(T53,LEN(T53)-(FIND(":",T53))))</f>
        <v/>
      </c>
      <c r="LD53" s="406" t="str">
        <f>IF(OR(U53=Dropdown_list!$AA$20,U53=Dropdown_list!$AA$21,ISBLANK(U53)), "", LEFT(U53,FIND(":",U53)-1)/RIGHT(U53,LEN(U53)-(FIND(":",U53))))</f>
        <v/>
      </c>
      <c r="LE53" s="406" t="str">
        <f>IF(OR(V53=Dropdown_list!$AA$20,V53=Dropdown_list!$AA$21,ISBLANK(V53)), "", LEFT(V53,FIND(":",V53)-1)/RIGHT(V53,LEN(V53)-(FIND(":",V53))))</f>
        <v/>
      </c>
      <c r="LF53" s="406" t="str">
        <f>IF(OR(W53=Dropdown_list!$AA$20,W53=Dropdown_list!$AA$21,ISBLANK(W53)), "", LEFT(W53,FIND(":",W53)-1)/RIGHT(W53,LEN(W53)-(FIND(":",W53))))</f>
        <v/>
      </c>
      <c r="LG53" s="406" t="str">
        <f>IF(OR(X53=Dropdown_list!$AA$20,X53=Dropdown_list!$AA$21,ISBLANK(X53)), "", LEFT(X53,FIND(":",X53)-1)/RIGHT(X53,LEN(X53)-(FIND(":",X53))))</f>
        <v/>
      </c>
      <c r="LH53" s="406" t="str">
        <f>IF(OR(Y53=Dropdown_list!$AA$20,Y53=Dropdown_list!$AA$21,ISBLANK(Y53)), "", LEFT(Y53,FIND(":",Y53)-1)/RIGHT(Y53,LEN(Y53)-(FIND(":",Y53))))</f>
        <v/>
      </c>
      <c r="LI53" s="406" t="str">
        <f>IF(OR(Z53=Dropdown_list!$AA$20,Z53=Dropdown_list!$AA$21,ISBLANK(Z53)), "", LEFT(Z53,FIND(":",Z53)-1)/RIGHT(Z53,LEN(Z53)-(FIND(":",Z53))))</f>
        <v/>
      </c>
      <c r="LJ53" s="406" t="str">
        <f>IF(OR(AA53=Dropdown_list!$AA$20,AA53=Dropdown_list!$AA$21,ISBLANK(AA53)), "", LEFT(AA53,FIND(":",AA53)-1)/RIGHT(AA53,LEN(AA53)-(FIND(":",AA53))))</f>
        <v/>
      </c>
      <c r="LK53" s="406" t="str">
        <f>IF(OR(AB53=Dropdown_list!$AA$20,AB53=Dropdown_list!$AA$21,ISBLANK(AB53)), "", LEFT(AB53,FIND(":",AB53)-1)/RIGHT(AB53,LEN(AB53)-(FIND(":",AB53))))</f>
        <v/>
      </c>
      <c r="LL53" s="406" t="str">
        <f>IF(OR(AC53=Dropdown_list!$AA$20,AC53=Dropdown_list!$AA$21,ISBLANK(AC53)), "", LEFT(AC53,FIND(":",AC53)-1)/RIGHT(AC53,LEN(AC53)-(FIND(":",AC53))))</f>
        <v/>
      </c>
      <c r="LM53" s="406" t="str">
        <f>IF(OR(AD53=Dropdown_list!$AA$20,AD53=Dropdown_list!$AA$21,ISBLANK(AD53)), "", LEFT(AD53,FIND(":",AD53)-1)/RIGHT(AD53,LEN(AD53)-(FIND(":",AD53))))</f>
        <v/>
      </c>
      <c r="LN53" s="406" t="str">
        <f>IF(OR(AE53=Dropdown_list!$AA$20,AE53=Dropdown_list!$AA$21,ISBLANK(AE53)), "", LEFT(AE53,FIND(":",AE53)-1)/RIGHT(AE53,LEN(AE53)-(FIND(":",AE53))))</f>
        <v/>
      </c>
      <c r="LO53" s="406" t="str">
        <f>IF(OR(AF53=Dropdown_list!$AA$20,AF53=Dropdown_list!$AA$21,ISBLANK(AF53)), "", LEFT(AF53,FIND(":",AF53)-1)/RIGHT(AF53,LEN(AF53)-(FIND(":",AF53))))</f>
        <v/>
      </c>
      <c r="LP53" s="406" t="str">
        <f>IF(OR(AG53=Dropdown_list!$AA$20,AG53=Dropdown_list!$AA$21,ISBLANK(AG53)), "", LEFT(AG53,FIND(":",AG53)-1)/RIGHT(AG53,LEN(AG53)-(FIND(":",AG53))))</f>
        <v/>
      </c>
      <c r="LQ53" s="406" t="str">
        <f>IF(OR(AH53=Dropdown_list!$AA$20,AH53=Dropdown_list!$AA$21,ISBLANK(AH53)), "", LEFT(AH53,FIND(":",AH53)-1)/RIGHT(AH53,LEN(AH53)-(FIND(":",AH53))))</f>
        <v/>
      </c>
      <c r="LR53" s="406" t="str">
        <f>IF(OR(AI53=Dropdown_list!$AA$20,AI53=Dropdown_list!$AA$21,ISBLANK(AI53)), "", LEFT(AI53,FIND(":",AI53)-1)/RIGHT(AI53,LEN(AI53)-(FIND(":",AI53))))</f>
        <v/>
      </c>
      <c r="LS53" s="406" t="str">
        <f>IF(OR(AJ53=Dropdown_list!$AA$20,AJ53=Dropdown_list!$AA$21,ISBLANK(AJ53)), "", LEFT(AJ53,FIND(":",AJ53)-1)/RIGHT(AJ53,LEN(AJ53)-(FIND(":",AJ53))))</f>
        <v/>
      </c>
      <c r="LT53" s="406" t="str">
        <f>IF(OR(AK53=Dropdown_list!$AA$20,AK53=Dropdown_list!$AA$21,ISBLANK(AK53)), "", LEFT(AK53,FIND(":",AK53)-1)/RIGHT(AK53,LEN(AK53)-(FIND(":",AK53))))</f>
        <v/>
      </c>
      <c r="LU53" s="406" t="str">
        <f>IF(OR(AL53=Dropdown_list!$AA$20,AL53=Dropdown_list!$AA$21,ISBLANK(AL53)), "", LEFT(AL53,FIND(":",AL53)-1)/RIGHT(AL53,LEN(AL53)-(FIND(":",AL53))))</f>
        <v/>
      </c>
      <c r="LV53" s="406" t="str">
        <f>IF(OR(AM53=Dropdown_list!$AA$20,AM53=Dropdown_list!$AA$21,ISBLANK(AM53)), "", LEFT(AM53,FIND(":",AM53)-1)/RIGHT(AM53,LEN(AM53)-(FIND(":",AM53))))</f>
        <v/>
      </c>
      <c r="LW53" s="406" t="str">
        <f>IF(OR(AN53=Dropdown_list!$AA$20,AN53=Dropdown_list!$AA$21,ISBLANK(AN53)), "", LEFT(AN53,FIND(":",AN53)-1)/RIGHT(AN53,LEN(AN53)-(FIND(":",AN53))))</f>
        <v/>
      </c>
      <c r="LX53" s="406" t="str">
        <f>IF(OR(AO53=Dropdown_list!$AA$20,AO53=Dropdown_list!$AA$21,ISBLANK(AO53)), "", LEFT(AO53,FIND(":",AO53)-1)/RIGHT(AO53,LEN(AO53)-(FIND(":",AO53))))</f>
        <v/>
      </c>
      <c r="LY53" s="406" t="str">
        <f>IF(OR(AP53=Dropdown_list!$AA$20,AP53=Dropdown_list!$AA$21,ISBLANK(AP53)), "", LEFT(AP53,FIND(":",AP53)-1)/RIGHT(AP53,LEN(AP53)-(FIND(":",AP53))))</f>
        <v/>
      </c>
      <c r="LZ53" s="406" t="str">
        <f>IF(OR(AQ53=Dropdown_list!$AA$20,AQ53=Dropdown_list!$AA$21,ISBLANK(AQ53)), "", LEFT(AQ53,FIND(":",AQ53)-1)/RIGHT(AQ53,LEN(AQ53)-(FIND(":",AQ53))))</f>
        <v/>
      </c>
      <c r="MA53" s="406" t="str">
        <f>IF(OR(AR53=Dropdown_list!$AA$20,AR53=Dropdown_list!$AA$21,ISBLANK(AR53)), "", LEFT(AR53,FIND(":",AR53)-1)/RIGHT(AR53,LEN(AR53)-(FIND(":",AR53))))</f>
        <v/>
      </c>
      <c r="MB53" s="406" t="str">
        <f>IF(OR(AS53=Dropdown_list!$AA$20,AS53=Dropdown_list!$AA$21,ISBLANK(AS53)), "", LEFT(AS53,FIND(":",AS53)-1)/RIGHT(AS53,LEN(AS53)-(FIND(":",AS53))))</f>
        <v/>
      </c>
      <c r="MC53" s="406" t="str">
        <f>IF(OR(AT53=Dropdown_list!$AA$20,AT53=Dropdown_list!$AA$21,ISBLANK(AT53)), "", LEFT(AT53,FIND(":",AT53)-1)/RIGHT(AT53,LEN(AT53)-(FIND(":",AT53))))</f>
        <v/>
      </c>
      <c r="MD53" s="406" t="str">
        <f>IF(OR(AU53=Dropdown_list!$AA$20,AU53=Dropdown_list!$AA$21,ISBLANK(AU53)), "", LEFT(AU53,FIND(":",AU53)-1)/RIGHT(AU53,LEN(AU53)-(FIND(":",AU53))))</f>
        <v/>
      </c>
      <c r="ME53" s="406" t="str">
        <f>IF(OR(AV53=Dropdown_list!$AA$20,AV53=Dropdown_list!$AA$21,ISBLANK(AV53)), "", LEFT(AV53,FIND(":",AV53)-1)/RIGHT(AV53,LEN(AV53)-(FIND(":",AV53))))</f>
        <v/>
      </c>
      <c r="MF53" s="406" t="str">
        <f>IF(OR(AW53=Dropdown_list!$AA$20,AW53=Dropdown_list!$AA$21,ISBLANK(AW53)), "", LEFT(AW53,FIND(":",AW53)-1)/RIGHT(AW53,LEN(AW53)-(FIND(":",AW53))))</f>
        <v/>
      </c>
      <c r="MG53" s="406" t="str">
        <f>IF(OR(AX53=Dropdown_list!$AA$20,AX53=Dropdown_list!$AA$21,ISBLANK(AX53)), "", LEFT(AX53,FIND(":",AX53)-1)/RIGHT(AX53,LEN(AX53)-(FIND(":",AX53))))</f>
        <v/>
      </c>
      <c r="MH53" s="406" t="str">
        <f>IF(OR(AY53=Dropdown_list!$AA$20,AY53=Dropdown_list!$AA$21,ISBLANK(AY53)), "", LEFT(AY53,FIND(":",AY53)-1)/RIGHT(AY53,LEN(AY53)-(FIND(":",AY53))))</f>
        <v/>
      </c>
      <c r="MI53" s="406" t="str">
        <f>IF(OR(AZ53=Dropdown_list!$AA$20,AZ53=Dropdown_list!$AA$21,ISBLANK(AZ53)), "", LEFT(AZ53,FIND(":",AZ53)-1)/RIGHT(AZ53,LEN(AZ53)-(FIND(":",AZ53))))</f>
        <v/>
      </c>
      <c r="MJ53" s="407" t="str">
        <f>IF(OR(BA53=Dropdown_list!$AA$20,BA53=Dropdown_list!$AA$21,ISBLANK(BA53)), "", LEFT(BA53,FIND(":",BA53)-1)/RIGHT(BA53,LEN(BA53)-(FIND(":",BA53))))</f>
        <v/>
      </c>
      <c r="ML53" s="414" t="str">
        <f t="shared" si="181"/>
        <v/>
      </c>
      <c r="MM53" s="265" t="str">
        <f t="shared" si="181"/>
        <v/>
      </c>
      <c r="MN53" s="265" t="str">
        <f t="shared" si="181"/>
        <v/>
      </c>
      <c r="MO53" s="265" t="str">
        <f t="shared" si="181"/>
        <v/>
      </c>
      <c r="MP53" s="265" t="str">
        <f t="shared" si="181"/>
        <v/>
      </c>
      <c r="MQ53" s="265" t="str">
        <f t="shared" si="181"/>
        <v/>
      </c>
      <c r="MR53" s="265" t="str">
        <f t="shared" si="181"/>
        <v/>
      </c>
      <c r="MS53" s="265" t="str">
        <f t="shared" si="181"/>
        <v/>
      </c>
      <c r="MT53" s="265" t="str">
        <f t="shared" si="181"/>
        <v/>
      </c>
      <c r="MU53" s="265" t="str">
        <f t="shared" si="181"/>
        <v/>
      </c>
      <c r="MV53" s="265" t="str">
        <f t="shared" si="181"/>
        <v/>
      </c>
      <c r="MW53" s="265" t="str">
        <f t="shared" si="181"/>
        <v/>
      </c>
      <c r="MX53" s="265" t="str">
        <f t="shared" si="181"/>
        <v/>
      </c>
      <c r="MY53" s="265" t="str">
        <f t="shared" si="181"/>
        <v/>
      </c>
      <c r="MZ53" s="265" t="str">
        <f t="shared" si="181"/>
        <v/>
      </c>
      <c r="NA53" s="265" t="str">
        <f t="shared" si="181"/>
        <v/>
      </c>
      <c r="NB53" s="265" t="str">
        <f t="shared" si="182"/>
        <v/>
      </c>
      <c r="NC53" s="265" t="str">
        <f t="shared" si="182"/>
        <v/>
      </c>
      <c r="ND53" s="265" t="str">
        <f t="shared" si="182"/>
        <v/>
      </c>
      <c r="NE53" s="265" t="str">
        <f t="shared" si="182"/>
        <v/>
      </c>
      <c r="NF53" s="265" t="str">
        <f t="shared" si="182"/>
        <v/>
      </c>
      <c r="NG53" s="265" t="str">
        <f t="shared" si="182"/>
        <v/>
      </c>
      <c r="NH53" s="265" t="str">
        <f t="shared" si="182"/>
        <v/>
      </c>
      <c r="NI53" s="265" t="str">
        <f t="shared" si="182"/>
        <v/>
      </c>
      <c r="NJ53" s="265" t="str">
        <f t="shared" si="182"/>
        <v/>
      </c>
      <c r="NK53" s="265" t="str">
        <f t="shared" si="182"/>
        <v/>
      </c>
      <c r="NL53" s="265" t="str">
        <f t="shared" si="182"/>
        <v/>
      </c>
      <c r="NM53" s="265" t="str">
        <f t="shared" si="182"/>
        <v/>
      </c>
      <c r="NN53" s="265" t="str">
        <f t="shared" si="182"/>
        <v/>
      </c>
      <c r="NO53" s="265" t="str">
        <f t="shared" si="182"/>
        <v/>
      </c>
      <c r="NP53" s="265" t="str">
        <f t="shared" si="182"/>
        <v/>
      </c>
      <c r="NQ53" s="265" t="str">
        <f t="shared" si="182"/>
        <v/>
      </c>
      <c r="NR53" s="265" t="str">
        <f t="shared" si="110"/>
        <v/>
      </c>
      <c r="NS53" s="265" t="str">
        <f t="shared" si="110"/>
        <v/>
      </c>
      <c r="NT53" s="265" t="str">
        <f t="shared" si="110"/>
        <v/>
      </c>
      <c r="NU53" s="265" t="str">
        <f t="shared" si="110"/>
        <v/>
      </c>
      <c r="NV53" s="265" t="str">
        <f t="shared" si="110"/>
        <v/>
      </c>
      <c r="NW53" s="265" t="str">
        <f t="shared" si="164"/>
        <v/>
      </c>
      <c r="NX53" s="265" t="str">
        <f t="shared" si="164"/>
        <v/>
      </c>
      <c r="NY53" s="265" t="str">
        <f t="shared" si="164"/>
        <v/>
      </c>
      <c r="NZ53" s="265" t="str">
        <f t="shared" si="164"/>
        <v/>
      </c>
      <c r="OA53" s="265" t="str">
        <f t="shared" si="164"/>
        <v/>
      </c>
      <c r="OB53" s="265" t="str">
        <f t="shared" si="164"/>
        <v/>
      </c>
      <c r="OC53" s="265" t="str">
        <f t="shared" si="164"/>
        <v/>
      </c>
      <c r="OD53" s="265" t="str">
        <f t="shared" si="164"/>
        <v/>
      </c>
      <c r="OE53" s="265" t="str">
        <f t="shared" si="164"/>
        <v/>
      </c>
      <c r="OF53" s="265" t="str">
        <f t="shared" si="164"/>
        <v/>
      </c>
      <c r="OG53" s="415" t="str">
        <f t="shared" si="164"/>
        <v/>
      </c>
    </row>
    <row r="54" spans="2:397" ht="15" customHeight="1">
      <c r="B54" s="66"/>
      <c r="D54" s="786"/>
      <c r="E54" s="221">
        <f t="shared" si="177"/>
        <v>0</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4"/>
      <c r="BC54" s="668"/>
      <c r="BD54" s="61"/>
      <c r="BE54" s="61"/>
      <c r="BF54" s="88"/>
      <c r="BG54" s="232"/>
      <c r="BH54" s="61"/>
      <c r="BI54" s="61"/>
      <c r="BJ54" s="4"/>
      <c r="BL54" s="84" t="str">
        <f t="shared" si="196"/>
        <v/>
      </c>
      <c r="BM54" s="260">
        <f t="shared" si="197"/>
        <v>0</v>
      </c>
      <c r="BN54" s="525">
        <f t="shared" si="114"/>
        <v>0</v>
      </c>
      <c r="BO54" s="526" t="str">
        <f t="shared" si="139"/>
        <v/>
      </c>
      <c r="BP54" s="525">
        <f t="shared" si="115"/>
        <v>0</v>
      </c>
      <c r="BQ54" s="527">
        <f t="shared" si="198"/>
        <v>0</v>
      </c>
      <c r="BR54" s="527">
        <f t="shared" si="199"/>
        <v>0</v>
      </c>
      <c r="BS54" s="528">
        <f t="shared" si="140"/>
        <v>0</v>
      </c>
      <c r="BT54" s="263" t="str">
        <f t="shared" si="14"/>
        <v/>
      </c>
      <c r="BU54" s="263" t="str">
        <f>IF(BQ54=1, IF(ISBLANK(#REF!),message_complete,""),"")</f>
        <v/>
      </c>
      <c r="BV54" s="263" t="str">
        <f t="shared" si="200"/>
        <v/>
      </c>
      <c r="BW54" s="263" t="str">
        <f t="shared" si="201"/>
        <v/>
      </c>
      <c r="BX54" s="261"/>
      <c r="BY54" s="328" t="str">
        <f t="shared" si="116"/>
        <v/>
      </c>
      <c r="BZ54" s="269" t="str">
        <f t="shared" si="202"/>
        <v/>
      </c>
      <c r="CA54" s="269" t="str">
        <f t="shared" si="203"/>
        <v/>
      </c>
      <c r="CB54" s="269" t="str">
        <f t="shared" si="204"/>
        <v/>
      </c>
      <c r="CC54" s="269" t="str">
        <f t="shared" si="205"/>
        <v/>
      </c>
      <c r="CD54" s="269" t="str">
        <f t="shared" si="117"/>
        <v/>
      </c>
      <c r="CE54" s="269" t="str">
        <f t="shared" si="206"/>
        <v/>
      </c>
      <c r="CF54" s="269" t="str">
        <f t="shared" si="118"/>
        <v/>
      </c>
      <c r="CG54" s="269" t="str">
        <f t="shared" si="119"/>
        <v/>
      </c>
      <c r="CH54" s="269" t="str">
        <f t="shared" si="120"/>
        <v/>
      </c>
      <c r="CI54" s="269" t="str">
        <f t="shared" si="121"/>
        <v/>
      </c>
      <c r="CJ54" s="329" t="str">
        <f t="shared" si="122"/>
        <v/>
      </c>
      <c r="CL54" s="423" t="str">
        <f t="shared" si="77"/>
        <v/>
      </c>
      <c r="CM54" s="419" t="str">
        <f t="shared" si="78"/>
        <v/>
      </c>
      <c r="CN54" s="419" t="str">
        <f t="shared" si="79"/>
        <v/>
      </c>
      <c r="CO54" s="419" t="str">
        <f t="shared" si="80"/>
        <v/>
      </c>
      <c r="CP54" s="419" t="str">
        <f t="shared" si="81"/>
        <v/>
      </c>
      <c r="CQ54" s="424" t="str">
        <f t="shared" si="82"/>
        <v/>
      </c>
      <c r="CR54" s="121" t="str">
        <f t="shared" si="207"/>
        <v/>
      </c>
      <c r="CS54" s="283" t="str">
        <f t="shared" si="208"/>
        <v/>
      </c>
      <c r="CT54" s="264" t="str">
        <f t="shared" si="209"/>
        <v/>
      </c>
      <c r="CU54" s="264" t="str">
        <f t="shared" si="210"/>
        <v/>
      </c>
      <c r="CV54" s="264" t="str">
        <f t="shared" si="211"/>
        <v/>
      </c>
      <c r="CW54" s="264" t="str">
        <f t="shared" si="212"/>
        <v/>
      </c>
      <c r="CX54" s="284" t="str">
        <f t="shared" si="213"/>
        <v/>
      </c>
      <c r="CY54" s="263">
        <f t="shared" si="83"/>
        <v>0</v>
      </c>
      <c r="CZ54" s="263"/>
      <c r="DA54" s="291">
        <f t="shared" si="183"/>
        <v>0</v>
      </c>
      <c r="DB54" s="265">
        <f t="shared" si="183"/>
        <v>0</v>
      </c>
      <c r="DC54" s="265">
        <f t="shared" si="183"/>
        <v>0</v>
      </c>
      <c r="DD54" s="265">
        <f t="shared" si="183"/>
        <v>0</v>
      </c>
      <c r="DE54" s="265">
        <f t="shared" si="183"/>
        <v>0</v>
      </c>
      <c r="DF54" s="265">
        <f t="shared" si="183"/>
        <v>0</v>
      </c>
      <c r="DG54" s="265">
        <f t="shared" si="183"/>
        <v>0</v>
      </c>
      <c r="DH54" s="265">
        <f t="shared" si="183"/>
        <v>0</v>
      </c>
      <c r="DI54" s="265">
        <f t="shared" si="183"/>
        <v>0</v>
      </c>
      <c r="DJ54" s="265">
        <f t="shared" si="183"/>
        <v>0</v>
      </c>
      <c r="DK54" s="265">
        <f t="shared" si="184"/>
        <v>0</v>
      </c>
      <c r="DL54" s="265">
        <f t="shared" si="184"/>
        <v>0</v>
      </c>
      <c r="DM54" s="265">
        <f t="shared" si="184"/>
        <v>0</v>
      </c>
      <c r="DN54" s="265">
        <f t="shared" si="184"/>
        <v>0</v>
      </c>
      <c r="DO54" s="265">
        <f t="shared" si="184"/>
        <v>0</v>
      </c>
      <c r="DP54" s="265">
        <f t="shared" si="184"/>
        <v>0</v>
      </c>
      <c r="DQ54" s="265">
        <f t="shared" si="184"/>
        <v>0</v>
      </c>
      <c r="DR54" s="265">
        <f t="shared" si="184"/>
        <v>0</v>
      </c>
      <c r="DS54" s="265">
        <f t="shared" si="184"/>
        <v>0</v>
      </c>
      <c r="DT54" s="265">
        <f t="shared" si="184"/>
        <v>0</v>
      </c>
      <c r="DU54" s="292">
        <f t="shared" si="184"/>
        <v>0</v>
      </c>
      <c r="DV54" s="291">
        <f t="shared" si="185"/>
        <v>0</v>
      </c>
      <c r="DW54" s="265">
        <f t="shared" si="185"/>
        <v>0</v>
      </c>
      <c r="DX54" s="265">
        <f t="shared" si="185"/>
        <v>0</v>
      </c>
      <c r="DY54" s="265">
        <f t="shared" si="185"/>
        <v>0</v>
      </c>
      <c r="DZ54" s="265">
        <f t="shared" si="185"/>
        <v>0</v>
      </c>
      <c r="EA54" s="265">
        <f t="shared" si="185"/>
        <v>0</v>
      </c>
      <c r="EB54" s="265">
        <f t="shared" si="185"/>
        <v>0</v>
      </c>
      <c r="EC54" s="265">
        <f t="shared" si="185"/>
        <v>0</v>
      </c>
      <c r="ED54" s="265">
        <f t="shared" si="185"/>
        <v>0</v>
      </c>
      <c r="EE54" s="265">
        <f t="shared" si="185"/>
        <v>0</v>
      </c>
      <c r="EF54" s="265">
        <f t="shared" si="186"/>
        <v>0</v>
      </c>
      <c r="EG54" s="265">
        <f t="shared" si="186"/>
        <v>0</v>
      </c>
      <c r="EH54" s="265">
        <f t="shared" si="186"/>
        <v>0</v>
      </c>
      <c r="EI54" s="265">
        <f t="shared" si="186"/>
        <v>0</v>
      </c>
      <c r="EJ54" s="265">
        <f t="shared" si="186"/>
        <v>0</v>
      </c>
      <c r="EK54" s="265">
        <f t="shared" si="186"/>
        <v>0</v>
      </c>
      <c r="EL54" s="265">
        <f t="shared" si="186"/>
        <v>0</v>
      </c>
      <c r="EM54" s="265">
        <f t="shared" si="186"/>
        <v>0</v>
      </c>
      <c r="EN54" s="265">
        <f t="shared" si="186"/>
        <v>0</v>
      </c>
      <c r="EO54" s="265">
        <f t="shared" si="186"/>
        <v>0</v>
      </c>
      <c r="EP54" s="292">
        <f t="shared" si="186"/>
        <v>0</v>
      </c>
      <c r="EQ54" s="414">
        <f t="shared" si="187"/>
        <v>0</v>
      </c>
      <c r="ER54" s="265">
        <f t="shared" si="187"/>
        <v>0</v>
      </c>
      <c r="ES54" s="265">
        <f t="shared" si="187"/>
        <v>0</v>
      </c>
      <c r="ET54" s="265">
        <f t="shared" si="187"/>
        <v>0</v>
      </c>
      <c r="EU54" s="265">
        <f t="shared" si="187"/>
        <v>0</v>
      </c>
      <c r="EV54" s="265">
        <f t="shared" si="187"/>
        <v>0</v>
      </c>
      <c r="EW54" s="265">
        <f t="shared" si="187"/>
        <v>0</v>
      </c>
      <c r="EX54" s="265">
        <f t="shared" si="187"/>
        <v>0</v>
      </c>
      <c r="EY54" s="265">
        <f t="shared" si="187"/>
        <v>0</v>
      </c>
      <c r="EZ54" s="265">
        <f t="shared" si="187"/>
        <v>0</v>
      </c>
      <c r="FA54" s="265">
        <f t="shared" si="188"/>
        <v>0</v>
      </c>
      <c r="FB54" s="265">
        <f t="shared" si="188"/>
        <v>0</v>
      </c>
      <c r="FC54" s="265">
        <f t="shared" si="188"/>
        <v>0</v>
      </c>
      <c r="FD54" s="265">
        <f t="shared" si="188"/>
        <v>0</v>
      </c>
      <c r="FE54" s="265">
        <f t="shared" si="188"/>
        <v>0</v>
      </c>
      <c r="FF54" s="265">
        <f t="shared" si="188"/>
        <v>0</v>
      </c>
      <c r="FG54" s="265">
        <f t="shared" si="188"/>
        <v>0</v>
      </c>
      <c r="FH54" s="265">
        <f t="shared" si="188"/>
        <v>0</v>
      </c>
      <c r="FI54" s="265">
        <f t="shared" si="188"/>
        <v>0</v>
      </c>
      <c r="FJ54" s="265">
        <f t="shared" si="188"/>
        <v>0</v>
      </c>
      <c r="FK54" s="415">
        <f t="shared" si="188"/>
        <v>0</v>
      </c>
      <c r="FL54" s="291">
        <f t="shared" si="189"/>
        <v>0</v>
      </c>
      <c r="FM54" s="265">
        <f t="shared" si="189"/>
        <v>0</v>
      </c>
      <c r="FN54" s="265">
        <f t="shared" si="189"/>
        <v>0</v>
      </c>
      <c r="FO54" s="265">
        <f t="shared" si="189"/>
        <v>0</v>
      </c>
      <c r="FP54" s="265">
        <f t="shared" si="189"/>
        <v>0</v>
      </c>
      <c r="FQ54" s="265">
        <f t="shared" si="189"/>
        <v>0</v>
      </c>
      <c r="FR54" s="265">
        <f t="shared" si="189"/>
        <v>0</v>
      </c>
      <c r="FS54" s="265">
        <f t="shared" si="189"/>
        <v>0</v>
      </c>
      <c r="FT54" s="265">
        <f t="shared" si="189"/>
        <v>0</v>
      </c>
      <c r="FU54" s="265">
        <f t="shared" si="189"/>
        <v>0</v>
      </c>
      <c r="FV54" s="265">
        <f t="shared" si="190"/>
        <v>0</v>
      </c>
      <c r="FW54" s="265">
        <f t="shared" si="190"/>
        <v>0</v>
      </c>
      <c r="FX54" s="265">
        <f t="shared" si="190"/>
        <v>0</v>
      </c>
      <c r="FY54" s="265">
        <f t="shared" si="190"/>
        <v>0</v>
      </c>
      <c r="FZ54" s="265">
        <f t="shared" si="190"/>
        <v>0</v>
      </c>
      <c r="GA54" s="265">
        <f t="shared" si="190"/>
        <v>0</v>
      </c>
      <c r="GB54" s="265">
        <f t="shared" si="190"/>
        <v>0</v>
      </c>
      <c r="GC54" s="265">
        <f t="shared" si="190"/>
        <v>0</v>
      </c>
      <c r="GD54" s="265">
        <f t="shared" si="190"/>
        <v>0</v>
      </c>
      <c r="GE54" s="265">
        <f t="shared" si="190"/>
        <v>0</v>
      </c>
      <c r="GF54" s="292">
        <f t="shared" si="190"/>
        <v>0</v>
      </c>
      <c r="GG54" s="345">
        <f t="shared" si="141"/>
        <v>0</v>
      </c>
      <c r="GH54" s="346">
        <f t="shared" si="179"/>
        <v>0</v>
      </c>
      <c r="GI54" s="346">
        <f t="shared" si="179"/>
        <v>0</v>
      </c>
      <c r="GJ54" s="346">
        <f t="shared" si="179"/>
        <v>0</v>
      </c>
      <c r="GK54" s="346">
        <f t="shared" si="179"/>
        <v>0</v>
      </c>
      <c r="GL54" s="346">
        <f t="shared" si="179"/>
        <v>0</v>
      </c>
      <c r="GM54" s="346">
        <f t="shared" si="179"/>
        <v>0</v>
      </c>
      <c r="GN54" s="346">
        <f t="shared" si="179"/>
        <v>0</v>
      </c>
      <c r="GO54" s="346">
        <f t="shared" si="179"/>
        <v>0</v>
      </c>
      <c r="GP54" s="346">
        <f t="shared" si="179"/>
        <v>0</v>
      </c>
      <c r="GQ54" s="346">
        <f t="shared" si="179"/>
        <v>0</v>
      </c>
      <c r="GR54" s="346">
        <f t="shared" si="179"/>
        <v>0</v>
      </c>
      <c r="GS54" s="346">
        <f t="shared" si="179"/>
        <v>0</v>
      </c>
      <c r="GT54" s="346">
        <f t="shared" si="179"/>
        <v>0</v>
      </c>
      <c r="GU54" s="346">
        <f t="shared" si="179"/>
        <v>0</v>
      </c>
      <c r="GV54" s="346">
        <f t="shared" si="179"/>
        <v>0</v>
      </c>
      <c r="GW54" s="346">
        <f t="shared" si="179"/>
        <v>0</v>
      </c>
      <c r="GX54" s="346">
        <f t="shared" si="179"/>
        <v>0</v>
      </c>
      <c r="GY54" s="346">
        <f t="shared" si="179"/>
        <v>0</v>
      </c>
      <c r="GZ54" s="346">
        <f t="shared" si="179"/>
        <v>0</v>
      </c>
      <c r="HA54" s="347">
        <f t="shared" si="179"/>
        <v>0</v>
      </c>
      <c r="HB54" s="336">
        <f t="shared" si="142"/>
        <v>0</v>
      </c>
      <c r="HC54" s="337">
        <f t="shared" si="143"/>
        <v>0</v>
      </c>
      <c r="HD54" s="337">
        <f t="shared" si="144"/>
        <v>0</v>
      </c>
      <c r="HE54" s="337">
        <f t="shared" si="145"/>
        <v>0</v>
      </c>
      <c r="HF54" s="337">
        <f t="shared" si="146"/>
        <v>0</v>
      </c>
      <c r="HG54" s="337">
        <f t="shared" si="147"/>
        <v>0</v>
      </c>
      <c r="HH54" s="337">
        <f t="shared" si="148"/>
        <v>0</v>
      </c>
      <c r="HI54" s="337">
        <f t="shared" si="149"/>
        <v>0</v>
      </c>
      <c r="HJ54" s="337">
        <f t="shared" si="150"/>
        <v>0</v>
      </c>
      <c r="HK54" s="337">
        <f t="shared" si="151"/>
        <v>0</v>
      </c>
      <c r="HL54" s="337">
        <f t="shared" si="152"/>
        <v>0</v>
      </c>
      <c r="HM54" s="337">
        <f t="shared" si="153"/>
        <v>0</v>
      </c>
      <c r="HN54" s="337">
        <f t="shared" si="154"/>
        <v>0</v>
      </c>
      <c r="HO54" s="337">
        <f t="shared" si="155"/>
        <v>0</v>
      </c>
      <c r="HP54" s="337">
        <f t="shared" si="156"/>
        <v>0</v>
      </c>
      <c r="HQ54" s="337">
        <f t="shared" si="157"/>
        <v>0</v>
      </c>
      <c r="HR54" s="337">
        <f t="shared" si="158"/>
        <v>0</v>
      </c>
      <c r="HS54" s="337">
        <f t="shared" si="159"/>
        <v>0</v>
      </c>
      <c r="HT54" s="337">
        <f t="shared" si="160"/>
        <v>0</v>
      </c>
      <c r="HU54" s="337">
        <f t="shared" si="161"/>
        <v>0</v>
      </c>
      <c r="HV54" s="338">
        <f t="shared" si="162"/>
        <v>0</v>
      </c>
      <c r="HW54" s="297" t="str">
        <f t="shared" si="214"/>
        <v/>
      </c>
      <c r="HX54" s="264" t="str">
        <f t="shared" si="215"/>
        <v/>
      </c>
      <c r="HY54" s="264" t="str">
        <f t="shared" si="216"/>
        <v/>
      </c>
      <c r="HZ54" s="264" t="str">
        <f t="shared" si="217"/>
        <v/>
      </c>
      <c r="IA54" s="264" t="str">
        <f t="shared" si="218"/>
        <v/>
      </c>
      <c r="IB54" s="264" t="str">
        <f t="shared" si="219"/>
        <v/>
      </c>
      <c r="IC54" s="264" t="str">
        <f t="shared" si="220"/>
        <v/>
      </c>
      <c r="ID54" s="264" t="str">
        <f t="shared" si="221"/>
        <v/>
      </c>
      <c r="IE54" s="264" t="str">
        <f t="shared" si="222"/>
        <v/>
      </c>
      <c r="IF54" s="264" t="str">
        <f t="shared" si="223"/>
        <v/>
      </c>
      <c r="IG54" s="264" t="str">
        <f t="shared" si="224"/>
        <v/>
      </c>
      <c r="IH54" s="264" t="str">
        <f t="shared" si="225"/>
        <v/>
      </c>
      <c r="II54" s="264" t="str">
        <f t="shared" si="226"/>
        <v/>
      </c>
      <c r="IJ54" s="264" t="str">
        <f t="shared" si="227"/>
        <v/>
      </c>
      <c r="IK54" s="264" t="str">
        <f t="shared" si="228"/>
        <v/>
      </c>
      <c r="IL54" s="264" t="str">
        <f t="shared" si="229"/>
        <v/>
      </c>
      <c r="IM54" s="264" t="str">
        <f t="shared" si="230"/>
        <v/>
      </c>
      <c r="IN54" s="264" t="str">
        <f t="shared" si="231"/>
        <v/>
      </c>
      <c r="IO54" s="264" t="str">
        <f t="shared" si="232"/>
        <v/>
      </c>
      <c r="IP54" s="264" t="str">
        <f t="shared" si="233"/>
        <v/>
      </c>
      <c r="IQ54" s="284" t="str">
        <f t="shared" si="234"/>
        <v/>
      </c>
      <c r="IR54" s="265">
        <f t="shared" si="105"/>
        <v>0</v>
      </c>
      <c r="IS54" s="266">
        <f t="shared" si="235"/>
        <v>48</v>
      </c>
      <c r="IT54" s="266">
        <f t="shared" si="106"/>
        <v>0</v>
      </c>
      <c r="IU54" s="266">
        <f t="shared" si="236"/>
        <v>0</v>
      </c>
      <c r="IV54" s="302">
        <f t="shared" si="191"/>
        <v>0</v>
      </c>
      <c r="IW54" s="266">
        <f t="shared" si="191"/>
        <v>0</v>
      </c>
      <c r="IX54" s="266">
        <f t="shared" si="191"/>
        <v>0</v>
      </c>
      <c r="IY54" s="266">
        <f t="shared" si="191"/>
        <v>0</v>
      </c>
      <c r="IZ54" s="266">
        <f t="shared" si="191"/>
        <v>0</v>
      </c>
      <c r="JA54" s="266">
        <f t="shared" si="191"/>
        <v>0</v>
      </c>
      <c r="JB54" s="266">
        <f t="shared" si="191"/>
        <v>0</v>
      </c>
      <c r="JC54" s="266">
        <f t="shared" si="191"/>
        <v>0</v>
      </c>
      <c r="JD54" s="266">
        <f t="shared" si="191"/>
        <v>0</v>
      </c>
      <c r="JE54" s="266">
        <f t="shared" si="191"/>
        <v>0</v>
      </c>
      <c r="JF54" s="266">
        <f t="shared" si="192"/>
        <v>0</v>
      </c>
      <c r="JG54" s="266">
        <f t="shared" si="192"/>
        <v>0</v>
      </c>
      <c r="JH54" s="266">
        <f t="shared" si="192"/>
        <v>0</v>
      </c>
      <c r="JI54" s="266">
        <f t="shared" si="192"/>
        <v>0</v>
      </c>
      <c r="JJ54" s="266">
        <f t="shared" si="192"/>
        <v>0</v>
      </c>
      <c r="JK54" s="266">
        <f t="shared" si="192"/>
        <v>0</v>
      </c>
      <c r="JL54" s="266">
        <f t="shared" si="192"/>
        <v>0</v>
      </c>
      <c r="JM54" s="266">
        <f t="shared" si="192"/>
        <v>0</v>
      </c>
      <c r="JN54" s="266">
        <f t="shared" si="192"/>
        <v>0</v>
      </c>
      <c r="JO54" s="266">
        <f t="shared" si="192"/>
        <v>0</v>
      </c>
      <c r="JP54" s="303">
        <f t="shared" si="192"/>
        <v>0</v>
      </c>
      <c r="JQ54" s="291">
        <f t="shared" si="193"/>
        <v>0</v>
      </c>
      <c r="JR54" s="265">
        <f t="shared" si="193"/>
        <v>0</v>
      </c>
      <c r="JS54" s="265">
        <f t="shared" si="193"/>
        <v>0</v>
      </c>
      <c r="JT54" s="265">
        <f t="shared" si="193"/>
        <v>0</v>
      </c>
      <c r="JU54" s="265">
        <f t="shared" si="193"/>
        <v>0</v>
      </c>
      <c r="JV54" s="265">
        <f t="shared" si="193"/>
        <v>0</v>
      </c>
      <c r="JW54" s="265">
        <f t="shared" si="193"/>
        <v>0</v>
      </c>
      <c r="JX54" s="265">
        <f t="shared" si="193"/>
        <v>0</v>
      </c>
      <c r="JY54" s="265">
        <f t="shared" si="193"/>
        <v>0</v>
      </c>
      <c r="JZ54" s="265">
        <f t="shared" si="193"/>
        <v>0</v>
      </c>
      <c r="KA54" s="265">
        <f t="shared" si="194"/>
        <v>0</v>
      </c>
      <c r="KB54" s="265">
        <f t="shared" si="194"/>
        <v>0</v>
      </c>
      <c r="KC54" s="265">
        <f t="shared" si="194"/>
        <v>0</v>
      </c>
      <c r="KD54" s="265">
        <f t="shared" si="194"/>
        <v>0</v>
      </c>
      <c r="KE54" s="265">
        <f t="shared" si="194"/>
        <v>0</v>
      </c>
      <c r="KF54" s="265">
        <f t="shared" si="194"/>
        <v>0</v>
      </c>
      <c r="KG54" s="265">
        <f t="shared" si="194"/>
        <v>0</v>
      </c>
      <c r="KH54" s="265">
        <f t="shared" si="194"/>
        <v>0</v>
      </c>
      <c r="KI54" s="265">
        <f t="shared" si="194"/>
        <v>0</v>
      </c>
      <c r="KJ54" s="265">
        <f t="shared" si="194"/>
        <v>0</v>
      </c>
      <c r="KK54" s="292">
        <f t="shared" si="194"/>
        <v>0</v>
      </c>
      <c r="KL54" s="279">
        <f t="shared" si="107"/>
        <v>48</v>
      </c>
      <c r="KN54" s="262" t="str">
        <f t="shared" si="195"/>
        <v>Thu</v>
      </c>
      <c r="KO54" s="405" t="str">
        <f>IF(OR(F54=Dropdown_list!$AA$20,F54=Dropdown_list!$AA$21,ISBLANK(F54)), "", LEFT(F54,FIND(":",F54)-1)/RIGHT(F54,LEN(F54)-(FIND(":",F54))))</f>
        <v/>
      </c>
      <c r="KP54" s="406" t="str">
        <f>IF(OR(G54=Dropdown_list!$AA$20,G54=Dropdown_list!$AA$21,ISBLANK(G54)), "", LEFT(G54,FIND(":",G54)-1)/RIGHT(G54,LEN(G54)-(FIND(":",G54))))</f>
        <v/>
      </c>
      <c r="KQ54" s="406" t="str">
        <f>IF(OR(H54=Dropdown_list!$AA$20,H54=Dropdown_list!$AA$21,ISBLANK(H54)), "", LEFT(H54,FIND(":",H54)-1)/RIGHT(H54,LEN(H54)-(FIND(":",H54))))</f>
        <v/>
      </c>
      <c r="KR54" s="406" t="str">
        <f>IF(OR(I54=Dropdown_list!$AA$20,I54=Dropdown_list!$AA$21,ISBLANK(I54)), "", LEFT(I54,FIND(":",I54)-1)/RIGHT(I54,LEN(I54)-(FIND(":",I54))))</f>
        <v/>
      </c>
      <c r="KS54" s="406" t="str">
        <f>IF(OR(J54=Dropdown_list!$AA$20,J54=Dropdown_list!$AA$21,ISBLANK(J54)), "", LEFT(J54,FIND(":",J54)-1)/RIGHT(J54,LEN(J54)-(FIND(":",J54))))</f>
        <v/>
      </c>
      <c r="KT54" s="406" t="str">
        <f>IF(OR(K54=Dropdown_list!$AA$20,K54=Dropdown_list!$AA$21,ISBLANK(K54)), "", LEFT(K54,FIND(":",K54)-1)/RIGHT(K54,LEN(K54)-(FIND(":",K54))))</f>
        <v/>
      </c>
      <c r="KU54" s="406" t="str">
        <f>IF(OR(L54=Dropdown_list!$AA$20,L54=Dropdown_list!$AA$21,ISBLANK(L54)), "", LEFT(L54,FIND(":",L54)-1)/RIGHT(L54,LEN(L54)-(FIND(":",L54))))</f>
        <v/>
      </c>
      <c r="KV54" s="406" t="str">
        <f>IF(OR(M54=Dropdown_list!$AA$20,M54=Dropdown_list!$AA$21,ISBLANK(M54)), "", LEFT(M54,FIND(":",M54)-1)/RIGHT(M54,LEN(M54)-(FIND(":",M54))))</f>
        <v/>
      </c>
      <c r="KW54" s="406" t="str">
        <f>IF(OR(N54=Dropdown_list!$AA$20,N54=Dropdown_list!$AA$21,ISBLANK(N54)), "", LEFT(N54,FIND(":",N54)-1)/RIGHT(N54,LEN(N54)-(FIND(":",N54))))</f>
        <v/>
      </c>
      <c r="KX54" s="406" t="str">
        <f>IF(OR(O54=Dropdown_list!$AA$20,O54=Dropdown_list!$AA$21,ISBLANK(O54)), "", LEFT(O54,FIND(":",O54)-1)/RIGHT(O54,LEN(O54)-(FIND(":",O54))))</f>
        <v/>
      </c>
      <c r="KY54" s="406" t="str">
        <f>IF(OR(P54=Dropdown_list!$AA$20,P54=Dropdown_list!$AA$21,ISBLANK(P54)), "", LEFT(P54,FIND(":",P54)-1)/RIGHT(P54,LEN(P54)-(FIND(":",P54))))</f>
        <v/>
      </c>
      <c r="KZ54" s="406" t="str">
        <f>IF(OR(Q54=Dropdown_list!$AA$20,Q54=Dropdown_list!$AA$21,ISBLANK(Q54)), "", LEFT(Q54,FIND(":",Q54)-1)/RIGHT(Q54,LEN(Q54)-(FIND(":",Q54))))</f>
        <v/>
      </c>
      <c r="LA54" s="406" t="str">
        <f>IF(OR(R54=Dropdown_list!$AA$20,R54=Dropdown_list!$AA$21,ISBLANK(R54)), "", LEFT(R54,FIND(":",R54)-1)/RIGHT(R54,LEN(R54)-(FIND(":",R54))))</f>
        <v/>
      </c>
      <c r="LB54" s="406" t="str">
        <f>IF(OR(S54=Dropdown_list!$AA$20,S54=Dropdown_list!$AA$21,ISBLANK(S54)), "", LEFT(S54,FIND(":",S54)-1)/RIGHT(S54,LEN(S54)-(FIND(":",S54))))</f>
        <v/>
      </c>
      <c r="LC54" s="406" t="str">
        <f>IF(OR(T54=Dropdown_list!$AA$20,T54=Dropdown_list!$AA$21,ISBLANK(T54)), "", LEFT(T54,FIND(":",T54)-1)/RIGHT(T54,LEN(T54)-(FIND(":",T54))))</f>
        <v/>
      </c>
      <c r="LD54" s="406" t="str">
        <f>IF(OR(U54=Dropdown_list!$AA$20,U54=Dropdown_list!$AA$21,ISBLANK(U54)), "", LEFT(U54,FIND(":",U54)-1)/RIGHT(U54,LEN(U54)-(FIND(":",U54))))</f>
        <v/>
      </c>
      <c r="LE54" s="406" t="str">
        <f>IF(OR(V54=Dropdown_list!$AA$20,V54=Dropdown_list!$AA$21,ISBLANK(V54)), "", LEFT(V54,FIND(":",V54)-1)/RIGHT(V54,LEN(V54)-(FIND(":",V54))))</f>
        <v/>
      </c>
      <c r="LF54" s="406" t="str">
        <f>IF(OR(W54=Dropdown_list!$AA$20,W54=Dropdown_list!$AA$21,ISBLANK(W54)), "", LEFT(W54,FIND(":",W54)-1)/RIGHT(W54,LEN(W54)-(FIND(":",W54))))</f>
        <v/>
      </c>
      <c r="LG54" s="406" t="str">
        <f>IF(OR(X54=Dropdown_list!$AA$20,X54=Dropdown_list!$AA$21,ISBLANK(X54)), "", LEFT(X54,FIND(":",X54)-1)/RIGHT(X54,LEN(X54)-(FIND(":",X54))))</f>
        <v/>
      </c>
      <c r="LH54" s="406" t="str">
        <f>IF(OR(Y54=Dropdown_list!$AA$20,Y54=Dropdown_list!$AA$21,ISBLANK(Y54)), "", LEFT(Y54,FIND(":",Y54)-1)/RIGHT(Y54,LEN(Y54)-(FIND(":",Y54))))</f>
        <v/>
      </c>
      <c r="LI54" s="406" t="str">
        <f>IF(OR(Z54=Dropdown_list!$AA$20,Z54=Dropdown_list!$AA$21,ISBLANK(Z54)), "", LEFT(Z54,FIND(":",Z54)-1)/RIGHT(Z54,LEN(Z54)-(FIND(":",Z54))))</f>
        <v/>
      </c>
      <c r="LJ54" s="406" t="str">
        <f>IF(OR(AA54=Dropdown_list!$AA$20,AA54=Dropdown_list!$AA$21,ISBLANK(AA54)), "", LEFT(AA54,FIND(":",AA54)-1)/RIGHT(AA54,LEN(AA54)-(FIND(":",AA54))))</f>
        <v/>
      </c>
      <c r="LK54" s="406" t="str">
        <f>IF(OR(AB54=Dropdown_list!$AA$20,AB54=Dropdown_list!$AA$21,ISBLANK(AB54)), "", LEFT(AB54,FIND(":",AB54)-1)/RIGHT(AB54,LEN(AB54)-(FIND(":",AB54))))</f>
        <v/>
      </c>
      <c r="LL54" s="406" t="str">
        <f>IF(OR(AC54=Dropdown_list!$AA$20,AC54=Dropdown_list!$AA$21,ISBLANK(AC54)), "", LEFT(AC54,FIND(":",AC54)-1)/RIGHT(AC54,LEN(AC54)-(FIND(":",AC54))))</f>
        <v/>
      </c>
      <c r="LM54" s="406" t="str">
        <f>IF(OR(AD54=Dropdown_list!$AA$20,AD54=Dropdown_list!$AA$21,ISBLANK(AD54)), "", LEFT(AD54,FIND(":",AD54)-1)/RIGHT(AD54,LEN(AD54)-(FIND(":",AD54))))</f>
        <v/>
      </c>
      <c r="LN54" s="406" t="str">
        <f>IF(OR(AE54=Dropdown_list!$AA$20,AE54=Dropdown_list!$AA$21,ISBLANK(AE54)), "", LEFT(AE54,FIND(":",AE54)-1)/RIGHT(AE54,LEN(AE54)-(FIND(":",AE54))))</f>
        <v/>
      </c>
      <c r="LO54" s="406" t="str">
        <f>IF(OR(AF54=Dropdown_list!$AA$20,AF54=Dropdown_list!$AA$21,ISBLANK(AF54)), "", LEFT(AF54,FIND(":",AF54)-1)/RIGHT(AF54,LEN(AF54)-(FIND(":",AF54))))</f>
        <v/>
      </c>
      <c r="LP54" s="406" t="str">
        <f>IF(OR(AG54=Dropdown_list!$AA$20,AG54=Dropdown_list!$AA$21,ISBLANK(AG54)), "", LEFT(AG54,FIND(":",AG54)-1)/RIGHT(AG54,LEN(AG54)-(FIND(":",AG54))))</f>
        <v/>
      </c>
      <c r="LQ54" s="406" t="str">
        <f>IF(OR(AH54=Dropdown_list!$AA$20,AH54=Dropdown_list!$AA$21,ISBLANK(AH54)), "", LEFT(AH54,FIND(":",AH54)-1)/RIGHT(AH54,LEN(AH54)-(FIND(":",AH54))))</f>
        <v/>
      </c>
      <c r="LR54" s="406" t="str">
        <f>IF(OR(AI54=Dropdown_list!$AA$20,AI54=Dropdown_list!$AA$21,ISBLANK(AI54)), "", LEFT(AI54,FIND(":",AI54)-1)/RIGHT(AI54,LEN(AI54)-(FIND(":",AI54))))</f>
        <v/>
      </c>
      <c r="LS54" s="406" t="str">
        <f>IF(OR(AJ54=Dropdown_list!$AA$20,AJ54=Dropdown_list!$AA$21,ISBLANK(AJ54)), "", LEFT(AJ54,FIND(":",AJ54)-1)/RIGHT(AJ54,LEN(AJ54)-(FIND(":",AJ54))))</f>
        <v/>
      </c>
      <c r="LT54" s="406" t="str">
        <f>IF(OR(AK54=Dropdown_list!$AA$20,AK54=Dropdown_list!$AA$21,ISBLANK(AK54)), "", LEFT(AK54,FIND(":",AK54)-1)/RIGHT(AK54,LEN(AK54)-(FIND(":",AK54))))</f>
        <v/>
      </c>
      <c r="LU54" s="406" t="str">
        <f>IF(OR(AL54=Dropdown_list!$AA$20,AL54=Dropdown_list!$AA$21,ISBLANK(AL54)), "", LEFT(AL54,FIND(":",AL54)-1)/RIGHT(AL54,LEN(AL54)-(FIND(":",AL54))))</f>
        <v/>
      </c>
      <c r="LV54" s="406" t="str">
        <f>IF(OR(AM54=Dropdown_list!$AA$20,AM54=Dropdown_list!$AA$21,ISBLANK(AM54)), "", LEFT(AM54,FIND(":",AM54)-1)/RIGHT(AM54,LEN(AM54)-(FIND(":",AM54))))</f>
        <v/>
      </c>
      <c r="LW54" s="406" t="str">
        <f>IF(OR(AN54=Dropdown_list!$AA$20,AN54=Dropdown_list!$AA$21,ISBLANK(AN54)), "", LEFT(AN54,FIND(":",AN54)-1)/RIGHT(AN54,LEN(AN54)-(FIND(":",AN54))))</f>
        <v/>
      </c>
      <c r="LX54" s="406" t="str">
        <f>IF(OR(AO54=Dropdown_list!$AA$20,AO54=Dropdown_list!$AA$21,ISBLANK(AO54)), "", LEFT(AO54,FIND(":",AO54)-1)/RIGHT(AO54,LEN(AO54)-(FIND(":",AO54))))</f>
        <v/>
      </c>
      <c r="LY54" s="406" t="str">
        <f>IF(OR(AP54=Dropdown_list!$AA$20,AP54=Dropdown_list!$AA$21,ISBLANK(AP54)), "", LEFT(AP54,FIND(":",AP54)-1)/RIGHT(AP54,LEN(AP54)-(FIND(":",AP54))))</f>
        <v/>
      </c>
      <c r="LZ54" s="406" t="str">
        <f>IF(OR(AQ54=Dropdown_list!$AA$20,AQ54=Dropdown_list!$AA$21,ISBLANK(AQ54)), "", LEFT(AQ54,FIND(":",AQ54)-1)/RIGHT(AQ54,LEN(AQ54)-(FIND(":",AQ54))))</f>
        <v/>
      </c>
      <c r="MA54" s="406" t="str">
        <f>IF(OR(AR54=Dropdown_list!$AA$20,AR54=Dropdown_list!$AA$21,ISBLANK(AR54)), "", LEFT(AR54,FIND(":",AR54)-1)/RIGHT(AR54,LEN(AR54)-(FIND(":",AR54))))</f>
        <v/>
      </c>
      <c r="MB54" s="406" t="str">
        <f>IF(OR(AS54=Dropdown_list!$AA$20,AS54=Dropdown_list!$AA$21,ISBLANK(AS54)), "", LEFT(AS54,FIND(":",AS54)-1)/RIGHT(AS54,LEN(AS54)-(FIND(":",AS54))))</f>
        <v/>
      </c>
      <c r="MC54" s="406" t="str">
        <f>IF(OR(AT54=Dropdown_list!$AA$20,AT54=Dropdown_list!$AA$21,ISBLANK(AT54)), "", LEFT(AT54,FIND(":",AT54)-1)/RIGHT(AT54,LEN(AT54)-(FIND(":",AT54))))</f>
        <v/>
      </c>
      <c r="MD54" s="406" t="str">
        <f>IF(OR(AU54=Dropdown_list!$AA$20,AU54=Dropdown_list!$AA$21,ISBLANK(AU54)), "", LEFT(AU54,FIND(":",AU54)-1)/RIGHT(AU54,LEN(AU54)-(FIND(":",AU54))))</f>
        <v/>
      </c>
      <c r="ME54" s="406" t="str">
        <f>IF(OR(AV54=Dropdown_list!$AA$20,AV54=Dropdown_list!$AA$21,ISBLANK(AV54)), "", LEFT(AV54,FIND(":",AV54)-1)/RIGHT(AV54,LEN(AV54)-(FIND(":",AV54))))</f>
        <v/>
      </c>
      <c r="MF54" s="406" t="str">
        <f>IF(OR(AW54=Dropdown_list!$AA$20,AW54=Dropdown_list!$AA$21,ISBLANK(AW54)), "", LEFT(AW54,FIND(":",AW54)-1)/RIGHT(AW54,LEN(AW54)-(FIND(":",AW54))))</f>
        <v/>
      </c>
      <c r="MG54" s="406" t="str">
        <f>IF(OR(AX54=Dropdown_list!$AA$20,AX54=Dropdown_list!$AA$21,ISBLANK(AX54)), "", LEFT(AX54,FIND(":",AX54)-1)/RIGHT(AX54,LEN(AX54)-(FIND(":",AX54))))</f>
        <v/>
      </c>
      <c r="MH54" s="406" t="str">
        <f>IF(OR(AY54=Dropdown_list!$AA$20,AY54=Dropdown_list!$AA$21,ISBLANK(AY54)), "", LEFT(AY54,FIND(":",AY54)-1)/RIGHT(AY54,LEN(AY54)-(FIND(":",AY54))))</f>
        <v/>
      </c>
      <c r="MI54" s="406" t="str">
        <f>IF(OR(AZ54=Dropdown_list!$AA$20,AZ54=Dropdown_list!$AA$21,ISBLANK(AZ54)), "", LEFT(AZ54,FIND(":",AZ54)-1)/RIGHT(AZ54,LEN(AZ54)-(FIND(":",AZ54))))</f>
        <v/>
      </c>
      <c r="MJ54" s="407" t="str">
        <f>IF(OR(BA54=Dropdown_list!$AA$20,BA54=Dropdown_list!$AA$21,ISBLANK(BA54)), "", LEFT(BA54,FIND(":",BA54)-1)/RIGHT(BA54,LEN(BA54)-(FIND(":",BA54))))</f>
        <v/>
      </c>
      <c r="ML54" s="414" t="str">
        <f t="shared" si="181"/>
        <v/>
      </c>
      <c r="MM54" s="265" t="str">
        <f t="shared" si="181"/>
        <v/>
      </c>
      <c r="MN54" s="265" t="str">
        <f t="shared" si="181"/>
        <v/>
      </c>
      <c r="MO54" s="265" t="str">
        <f t="shared" si="181"/>
        <v/>
      </c>
      <c r="MP54" s="265" t="str">
        <f t="shared" si="181"/>
        <v/>
      </c>
      <c r="MQ54" s="265" t="str">
        <f t="shared" si="181"/>
        <v/>
      </c>
      <c r="MR54" s="265" t="str">
        <f t="shared" si="181"/>
        <v/>
      </c>
      <c r="MS54" s="265" t="str">
        <f t="shared" si="181"/>
        <v/>
      </c>
      <c r="MT54" s="265" t="str">
        <f t="shared" si="181"/>
        <v/>
      </c>
      <c r="MU54" s="265" t="str">
        <f t="shared" si="181"/>
        <v/>
      </c>
      <c r="MV54" s="265" t="str">
        <f t="shared" si="181"/>
        <v/>
      </c>
      <c r="MW54" s="265" t="str">
        <f t="shared" si="181"/>
        <v/>
      </c>
      <c r="MX54" s="265" t="str">
        <f t="shared" si="181"/>
        <v/>
      </c>
      <c r="MY54" s="265" t="str">
        <f t="shared" si="181"/>
        <v/>
      </c>
      <c r="MZ54" s="265" t="str">
        <f t="shared" si="181"/>
        <v/>
      </c>
      <c r="NA54" s="265" t="str">
        <f t="shared" si="181"/>
        <v/>
      </c>
      <c r="NB54" s="265" t="str">
        <f t="shared" si="182"/>
        <v/>
      </c>
      <c r="NC54" s="265" t="str">
        <f t="shared" si="182"/>
        <v/>
      </c>
      <c r="ND54" s="265" t="str">
        <f t="shared" si="182"/>
        <v/>
      </c>
      <c r="NE54" s="265" t="str">
        <f t="shared" si="182"/>
        <v/>
      </c>
      <c r="NF54" s="265" t="str">
        <f t="shared" si="182"/>
        <v/>
      </c>
      <c r="NG54" s="265" t="str">
        <f t="shared" si="182"/>
        <v/>
      </c>
      <c r="NH54" s="265" t="str">
        <f t="shared" si="182"/>
        <v/>
      </c>
      <c r="NI54" s="265" t="str">
        <f t="shared" si="182"/>
        <v/>
      </c>
      <c r="NJ54" s="265" t="str">
        <f t="shared" si="182"/>
        <v/>
      </c>
      <c r="NK54" s="265" t="str">
        <f t="shared" si="182"/>
        <v/>
      </c>
      <c r="NL54" s="265" t="str">
        <f t="shared" si="182"/>
        <v/>
      </c>
      <c r="NM54" s="265" t="str">
        <f t="shared" si="182"/>
        <v/>
      </c>
      <c r="NN54" s="265" t="str">
        <f t="shared" si="182"/>
        <v/>
      </c>
      <c r="NO54" s="265" t="str">
        <f t="shared" si="182"/>
        <v/>
      </c>
      <c r="NP54" s="265" t="str">
        <f t="shared" si="182"/>
        <v/>
      </c>
      <c r="NQ54" s="265" t="str">
        <f t="shared" si="182"/>
        <v/>
      </c>
      <c r="NR54" s="265" t="str">
        <f t="shared" si="110"/>
        <v/>
      </c>
      <c r="NS54" s="265" t="str">
        <f t="shared" si="110"/>
        <v/>
      </c>
      <c r="NT54" s="265" t="str">
        <f t="shared" si="110"/>
        <v/>
      </c>
      <c r="NU54" s="265" t="str">
        <f t="shared" si="110"/>
        <v/>
      </c>
      <c r="NV54" s="265" t="str">
        <f t="shared" si="110"/>
        <v/>
      </c>
      <c r="NW54" s="265" t="str">
        <f t="shared" si="164"/>
        <v/>
      </c>
      <c r="NX54" s="265" t="str">
        <f t="shared" si="164"/>
        <v/>
      </c>
      <c r="NY54" s="265" t="str">
        <f t="shared" si="164"/>
        <v/>
      </c>
      <c r="NZ54" s="265" t="str">
        <f t="shared" si="164"/>
        <v/>
      </c>
      <c r="OA54" s="265" t="str">
        <f t="shared" si="164"/>
        <v/>
      </c>
      <c r="OB54" s="265" t="str">
        <f t="shared" si="164"/>
        <v/>
      </c>
      <c r="OC54" s="265" t="str">
        <f t="shared" si="164"/>
        <v/>
      </c>
      <c r="OD54" s="265" t="str">
        <f t="shared" si="164"/>
        <v/>
      </c>
      <c r="OE54" s="265" t="str">
        <f t="shared" si="164"/>
        <v/>
      </c>
      <c r="OF54" s="265" t="str">
        <f t="shared" si="164"/>
        <v/>
      </c>
      <c r="OG54" s="415" t="str">
        <f t="shared" si="164"/>
        <v/>
      </c>
    </row>
    <row r="55" spans="2:397" ht="15" customHeight="1">
      <c r="B55" s="66"/>
      <c r="D55" s="786"/>
      <c r="E55" s="222">
        <f t="shared" si="177"/>
        <v>0</v>
      </c>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4"/>
      <c r="BC55" s="668"/>
      <c r="BD55" s="61"/>
      <c r="BE55" s="61"/>
      <c r="BF55" s="88"/>
      <c r="BG55" s="232"/>
      <c r="BH55" s="61"/>
      <c r="BI55" s="61"/>
      <c r="BJ55" s="4"/>
      <c r="BL55" s="84" t="str">
        <f t="shared" si="196"/>
        <v/>
      </c>
      <c r="BM55" s="260">
        <f t="shared" si="197"/>
        <v>0</v>
      </c>
      <c r="BN55" s="525">
        <f t="shared" si="114"/>
        <v>0</v>
      </c>
      <c r="BO55" s="526" t="str">
        <f t="shared" si="139"/>
        <v/>
      </c>
      <c r="BP55" s="525">
        <f t="shared" si="115"/>
        <v>0</v>
      </c>
      <c r="BQ55" s="527">
        <f t="shared" si="198"/>
        <v>0</v>
      </c>
      <c r="BR55" s="527">
        <f t="shared" si="199"/>
        <v>0</v>
      </c>
      <c r="BS55" s="528">
        <f t="shared" si="140"/>
        <v>0</v>
      </c>
      <c r="BT55" s="263" t="str">
        <f t="shared" si="14"/>
        <v/>
      </c>
      <c r="BU55" s="263" t="str">
        <f>IF(BQ55=1, IF(ISBLANK(#REF!),message_complete,""),"")</f>
        <v/>
      </c>
      <c r="BV55" s="263" t="str">
        <f t="shared" si="200"/>
        <v/>
      </c>
      <c r="BW55" s="263" t="str">
        <f t="shared" si="201"/>
        <v/>
      </c>
      <c r="BX55" s="261"/>
      <c r="BY55" s="328" t="str">
        <f t="shared" si="116"/>
        <v/>
      </c>
      <c r="BZ55" s="269" t="str">
        <f t="shared" si="202"/>
        <v/>
      </c>
      <c r="CA55" s="269" t="str">
        <f t="shared" si="203"/>
        <v/>
      </c>
      <c r="CB55" s="269" t="str">
        <f t="shared" si="204"/>
        <v/>
      </c>
      <c r="CC55" s="269" t="str">
        <f t="shared" si="205"/>
        <v/>
      </c>
      <c r="CD55" s="269" t="str">
        <f t="shared" si="117"/>
        <v/>
      </c>
      <c r="CE55" s="269" t="str">
        <f t="shared" si="206"/>
        <v/>
      </c>
      <c r="CF55" s="269" t="str">
        <f t="shared" si="118"/>
        <v/>
      </c>
      <c r="CG55" s="269" t="str">
        <f t="shared" si="119"/>
        <v/>
      </c>
      <c r="CH55" s="269" t="str">
        <f t="shared" si="120"/>
        <v/>
      </c>
      <c r="CI55" s="269" t="str">
        <f t="shared" si="121"/>
        <v/>
      </c>
      <c r="CJ55" s="329" t="str">
        <f t="shared" si="122"/>
        <v/>
      </c>
      <c r="CL55" s="423" t="str">
        <f t="shared" si="77"/>
        <v/>
      </c>
      <c r="CM55" s="419" t="str">
        <f t="shared" si="78"/>
        <v/>
      </c>
      <c r="CN55" s="419" t="str">
        <f t="shared" si="79"/>
        <v/>
      </c>
      <c r="CO55" s="419" t="str">
        <f t="shared" si="80"/>
        <v/>
      </c>
      <c r="CP55" s="419" t="str">
        <f t="shared" si="81"/>
        <v/>
      </c>
      <c r="CQ55" s="424" t="str">
        <f t="shared" si="82"/>
        <v/>
      </c>
      <c r="CR55" s="121" t="str">
        <f t="shared" si="207"/>
        <v/>
      </c>
      <c r="CS55" s="283" t="str">
        <f t="shared" si="208"/>
        <v/>
      </c>
      <c r="CT55" s="264" t="str">
        <f t="shared" si="209"/>
        <v/>
      </c>
      <c r="CU55" s="264" t="str">
        <f t="shared" si="210"/>
        <v/>
      </c>
      <c r="CV55" s="264" t="str">
        <f t="shared" si="211"/>
        <v/>
      </c>
      <c r="CW55" s="264" t="str">
        <f t="shared" si="212"/>
        <v/>
      </c>
      <c r="CX55" s="284" t="str">
        <f t="shared" si="213"/>
        <v/>
      </c>
      <c r="CY55" s="263">
        <f t="shared" si="83"/>
        <v>0</v>
      </c>
      <c r="CZ55" s="263"/>
      <c r="DA55" s="291">
        <f t="shared" si="183"/>
        <v>0</v>
      </c>
      <c r="DB55" s="265">
        <f t="shared" si="183"/>
        <v>0</v>
      </c>
      <c r="DC55" s="265">
        <f t="shared" si="183"/>
        <v>0</v>
      </c>
      <c r="DD55" s="265">
        <f t="shared" si="183"/>
        <v>0</v>
      </c>
      <c r="DE55" s="265">
        <f t="shared" si="183"/>
        <v>0</v>
      </c>
      <c r="DF55" s="265">
        <f t="shared" si="183"/>
        <v>0</v>
      </c>
      <c r="DG55" s="265">
        <f t="shared" si="183"/>
        <v>0</v>
      </c>
      <c r="DH55" s="265">
        <f t="shared" si="183"/>
        <v>0</v>
      </c>
      <c r="DI55" s="265">
        <f t="shared" si="183"/>
        <v>0</v>
      </c>
      <c r="DJ55" s="265">
        <f t="shared" si="183"/>
        <v>0</v>
      </c>
      <c r="DK55" s="265">
        <f t="shared" si="184"/>
        <v>0</v>
      </c>
      <c r="DL55" s="265">
        <f t="shared" si="184"/>
        <v>0</v>
      </c>
      <c r="DM55" s="265">
        <f t="shared" si="184"/>
        <v>0</v>
      </c>
      <c r="DN55" s="265">
        <f t="shared" si="184"/>
        <v>0</v>
      </c>
      <c r="DO55" s="265">
        <f t="shared" si="184"/>
        <v>0</v>
      </c>
      <c r="DP55" s="265">
        <f t="shared" si="184"/>
        <v>0</v>
      </c>
      <c r="DQ55" s="265">
        <f t="shared" si="184"/>
        <v>0</v>
      </c>
      <c r="DR55" s="265">
        <f t="shared" si="184"/>
        <v>0</v>
      </c>
      <c r="DS55" s="265">
        <f t="shared" si="184"/>
        <v>0</v>
      </c>
      <c r="DT55" s="265">
        <f t="shared" si="184"/>
        <v>0</v>
      </c>
      <c r="DU55" s="292">
        <f t="shared" si="184"/>
        <v>0</v>
      </c>
      <c r="DV55" s="291">
        <f t="shared" si="185"/>
        <v>0</v>
      </c>
      <c r="DW55" s="265">
        <f t="shared" si="185"/>
        <v>0</v>
      </c>
      <c r="DX55" s="265">
        <f t="shared" si="185"/>
        <v>0</v>
      </c>
      <c r="DY55" s="265">
        <f t="shared" si="185"/>
        <v>0</v>
      </c>
      <c r="DZ55" s="265">
        <f t="shared" si="185"/>
        <v>0</v>
      </c>
      <c r="EA55" s="265">
        <f t="shared" si="185"/>
        <v>0</v>
      </c>
      <c r="EB55" s="265">
        <f t="shared" si="185"/>
        <v>0</v>
      </c>
      <c r="EC55" s="265">
        <f t="shared" si="185"/>
        <v>0</v>
      </c>
      <c r="ED55" s="265">
        <f t="shared" si="185"/>
        <v>0</v>
      </c>
      <c r="EE55" s="265">
        <f t="shared" si="185"/>
        <v>0</v>
      </c>
      <c r="EF55" s="265">
        <f t="shared" si="186"/>
        <v>0</v>
      </c>
      <c r="EG55" s="265">
        <f t="shared" si="186"/>
        <v>0</v>
      </c>
      <c r="EH55" s="265">
        <f t="shared" si="186"/>
        <v>0</v>
      </c>
      <c r="EI55" s="265">
        <f t="shared" si="186"/>
        <v>0</v>
      </c>
      <c r="EJ55" s="265">
        <f t="shared" si="186"/>
        <v>0</v>
      </c>
      <c r="EK55" s="265">
        <f t="shared" si="186"/>
        <v>0</v>
      </c>
      <c r="EL55" s="265">
        <f t="shared" si="186"/>
        <v>0</v>
      </c>
      <c r="EM55" s="265">
        <f t="shared" si="186"/>
        <v>0</v>
      </c>
      <c r="EN55" s="265">
        <f t="shared" si="186"/>
        <v>0</v>
      </c>
      <c r="EO55" s="265">
        <f t="shared" si="186"/>
        <v>0</v>
      </c>
      <c r="EP55" s="292">
        <f t="shared" si="186"/>
        <v>0</v>
      </c>
      <c r="EQ55" s="414">
        <f t="shared" si="187"/>
        <v>0</v>
      </c>
      <c r="ER55" s="265">
        <f t="shared" si="187"/>
        <v>0</v>
      </c>
      <c r="ES55" s="265">
        <f t="shared" si="187"/>
        <v>0</v>
      </c>
      <c r="ET55" s="265">
        <f t="shared" si="187"/>
        <v>0</v>
      </c>
      <c r="EU55" s="265">
        <f t="shared" si="187"/>
        <v>0</v>
      </c>
      <c r="EV55" s="265">
        <f t="shared" si="187"/>
        <v>0</v>
      </c>
      <c r="EW55" s="265">
        <f t="shared" si="187"/>
        <v>0</v>
      </c>
      <c r="EX55" s="265">
        <f t="shared" si="187"/>
        <v>0</v>
      </c>
      <c r="EY55" s="265">
        <f t="shared" si="187"/>
        <v>0</v>
      </c>
      <c r="EZ55" s="265">
        <f t="shared" si="187"/>
        <v>0</v>
      </c>
      <c r="FA55" s="265">
        <f t="shared" si="188"/>
        <v>0</v>
      </c>
      <c r="FB55" s="265">
        <f t="shared" si="188"/>
        <v>0</v>
      </c>
      <c r="FC55" s="265">
        <f t="shared" si="188"/>
        <v>0</v>
      </c>
      <c r="FD55" s="265">
        <f t="shared" si="188"/>
        <v>0</v>
      </c>
      <c r="FE55" s="265">
        <f t="shared" si="188"/>
        <v>0</v>
      </c>
      <c r="FF55" s="265">
        <f t="shared" si="188"/>
        <v>0</v>
      </c>
      <c r="FG55" s="265">
        <f t="shared" si="188"/>
        <v>0</v>
      </c>
      <c r="FH55" s="265">
        <f t="shared" si="188"/>
        <v>0</v>
      </c>
      <c r="FI55" s="265">
        <f t="shared" si="188"/>
        <v>0</v>
      </c>
      <c r="FJ55" s="265">
        <f t="shared" si="188"/>
        <v>0</v>
      </c>
      <c r="FK55" s="415">
        <f t="shared" si="188"/>
        <v>0</v>
      </c>
      <c r="FL55" s="291">
        <f t="shared" si="189"/>
        <v>0</v>
      </c>
      <c r="FM55" s="265">
        <f t="shared" si="189"/>
        <v>0</v>
      </c>
      <c r="FN55" s="265">
        <f t="shared" si="189"/>
        <v>0</v>
      </c>
      <c r="FO55" s="265">
        <f t="shared" si="189"/>
        <v>0</v>
      </c>
      <c r="FP55" s="265">
        <f t="shared" si="189"/>
        <v>0</v>
      </c>
      <c r="FQ55" s="265">
        <f t="shared" si="189"/>
        <v>0</v>
      </c>
      <c r="FR55" s="265">
        <f t="shared" si="189"/>
        <v>0</v>
      </c>
      <c r="FS55" s="265">
        <f t="shared" si="189"/>
        <v>0</v>
      </c>
      <c r="FT55" s="265">
        <f t="shared" si="189"/>
        <v>0</v>
      </c>
      <c r="FU55" s="265">
        <f t="shared" si="189"/>
        <v>0</v>
      </c>
      <c r="FV55" s="265">
        <f t="shared" si="190"/>
        <v>0</v>
      </c>
      <c r="FW55" s="265">
        <f t="shared" si="190"/>
        <v>0</v>
      </c>
      <c r="FX55" s="265">
        <f t="shared" si="190"/>
        <v>0</v>
      </c>
      <c r="FY55" s="265">
        <f t="shared" si="190"/>
        <v>0</v>
      </c>
      <c r="FZ55" s="265">
        <f t="shared" si="190"/>
        <v>0</v>
      </c>
      <c r="GA55" s="265">
        <f t="shared" si="190"/>
        <v>0</v>
      </c>
      <c r="GB55" s="265">
        <f t="shared" si="190"/>
        <v>0</v>
      </c>
      <c r="GC55" s="265">
        <f t="shared" si="190"/>
        <v>0</v>
      </c>
      <c r="GD55" s="265">
        <f t="shared" si="190"/>
        <v>0</v>
      </c>
      <c r="GE55" s="265">
        <f t="shared" si="190"/>
        <v>0</v>
      </c>
      <c r="GF55" s="292">
        <f t="shared" si="190"/>
        <v>0</v>
      </c>
      <c r="GG55" s="345">
        <f t="shared" si="141"/>
        <v>0</v>
      </c>
      <c r="GH55" s="346">
        <f t="shared" si="179"/>
        <v>0</v>
      </c>
      <c r="GI55" s="346">
        <f t="shared" si="179"/>
        <v>0</v>
      </c>
      <c r="GJ55" s="346">
        <f t="shared" si="179"/>
        <v>0</v>
      </c>
      <c r="GK55" s="346">
        <f t="shared" si="179"/>
        <v>0</v>
      </c>
      <c r="GL55" s="346">
        <f t="shared" si="179"/>
        <v>0</v>
      </c>
      <c r="GM55" s="346">
        <f t="shared" si="179"/>
        <v>0</v>
      </c>
      <c r="GN55" s="346">
        <f t="shared" si="179"/>
        <v>0</v>
      </c>
      <c r="GO55" s="346">
        <f t="shared" si="179"/>
        <v>0</v>
      </c>
      <c r="GP55" s="346">
        <f t="shared" si="179"/>
        <v>0</v>
      </c>
      <c r="GQ55" s="346">
        <f t="shared" si="179"/>
        <v>0</v>
      </c>
      <c r="GR55" s="346">
        <f t="shared" si="179"/>
        <v>0</v>
      </c>
      <c r="GS55" s="346">
        <f t="shared" si="179"/>
        <v>0</v>
      </c>
      <c r="GT55" s="346">
        <f t="shared" si="179"/>
        <v>0</v>
      </c>
      <c r="GU55" s="346">
        <f t="shared" si="179"/>
        <v>0</v>
      </c>
      <c r="GV55" s="346">
        <f t="shared" si="179"/>
        <v>0</v>
      </c>
      <c r="GW55" s="346">
        <f t="shared" si="179"/>
        <v>0</v>
      </c>
      <c r="GX55" s="346">
        <f t="shared" si="179"/>
        <v>0</v>
      </c>
      <c r="GY55" s="346">
        <f t="shared" si="179"/>
        <v>0</v>
      </c>
      <c r="GZ55" s="346">
        <f t="shared" si="179"/>
        <v>0</v>
      </c>
      <c r="HA55" s="347">
        <f t="shared" si="179"/>
        <v>0</v>
      </c>
      <c r="HB55" s="336">
        <f t="shared" si="142"/>
        <v>0</v>
      </c>
      <c r="HC55" s="337">
        <f t="shared" si="143"/>
        <v>0</v>
      </c>
      <c r="HD55" s="337">
        <f t="shared" si="144"/>
        <v>0</v>
      </c>
      <c r="HE55" s="337">
        <f t="shared" si="145"/>
        <v>0</v>
      </c>
      <c r="HF55" s="337">
        <f t="shared" si="146"/>
        <v>0</v>
      </c>
      <c r="HG55" s="337">
        <f t="shared" si="147"/>
        <v>0</v>
      </c>
      <c r="HH55" s="337">
        <f t="shared" si="148"/>
        <v>0</v>
      </c>
      <c r="HI55" s="337">
        <f t="shared" si="149"/>
        <v>0</v>
      </c>
      <c r="HJ55" s="337">
        <f t="shared" si="150"/>
        <v>0</v>
      </c>
      <c r="HK55" s="337">
        <f t="shared" si="151"/>
        <v>0</v>
      </c>
      <c r="HL55" s="337">
        <f t="shared" si="152"/>
        <v>0</v>
      </c>
      <c r="HM55" s="337">
        <f t="shared" si="153"/>
        <v>0</v>
      </c>
      <c r="HN55" s="337">
        <f t="shared" si="154"/>
        <v>0</v>
      </c>
      <c r="HO55" s="337">
        <f t="shared" si="155"/>
        <v>0</v>
      </c>
      <c r="HP55" s="337">
        <f t="shared" si="156"/>
        <v>0</v>
      </c>
      <c r="HQ55" s="337">
        <f t="shared" si="157"/>
        <v>0</v>
      </c>
      <c r="HR55" s="337">
        <f t="shared" si="158"/>
        <v>0</v>
      </c>
      <c r="HS55" s="337">
        <f t="shared" si="159"/>
        <v>0</v>
      </c>
      <c r="HT55" s="337">
        <f t="shared" si="160"/>
        <v>0</v>
      </c>
      <c r="HU55" s="337">
        <f t="shared" si="161"/>
        <v>0</v>
      </c>
      <c r="HV55" s="338">
        <f t="shared" si="162"/>
        <v>0</v>
      </c>
      <c r="HW55" s="297" t="str">
        <f t="shared" si="214"/>
        <v/>
      </c>
      <c r="HX55" s="264" t="str">
        <f t="shared" si="215"/>
        <v/>
      </c>
      <c r="HY55" s="264" t="str">
        <f t="shared" si="216"/>
        <v/>
      </c>
      <c r="HZ55" s="264" t="str">
        <f t="shared" si="217"/>
        <v/>
      </c>
      <c r="IA55" s="264" t="str">
        <f t="shared" si="218"/>
        <v/>
      </c>
      <c r="IB55" s="264" t="str">
        <f t="shared" si="219"/>
        <v/>
      </c>
      <c r="IC55" s="264" t="str">
        <f t="shared" si="220"/>
        <v/>
      </c>
      <c r="ID55" s="264" t="str">
        <f t="shared" si="221"/>
        <v/>
      </c>
      <c r="IE55" s="264" t="str">
        <f t="shared" si="222"/>
        <v/>
      </c>
      <c r="IF55" s="264" t="str">
        <f t="shared" si="223"/>
        <v/>
      </c>
      <c r="IG55" s="264" t="str">
        <f t="shared" si="224"/>
        <v/>
      </c>
      <c r="IH55" s="264" t="str">
        <f t="shared" si="225"/>
        <v/>
      </c>
      <c r="II55" s="264" t="str">
        <f t="shared" si="226"/>
        <v/>
      </c>
      <c r="IJ55" s="264" t="str">
        <f t="shared" si="227"/>
        <v/>
      </c>
      <c r="IK55" s="264" t="str">
        <f t="shared" si="228"/>
        <v/>
      </c>
      <c r="IL55" s="264" t="str">
        <f t="shared" si="229"/>
        <v/>
      </c>
      <c r="IM55" s="264" t="str">
        <f t="shared" si="230"/>
        <v/>
      </c>
      <c r="IN55" s="264" t="str">
        <f t="shared" si="231"/>
        <v/>
      </c>
      <c r="IO55" s="264" t="str">
        <f t="shared" si="232"/>
        <v/>
      </c>
      <c r="IP55" s="264" t="str">
        <f t="shared" si="233"/>
        <v/>
      </c>
      <c r="IQ55" s="284" t="str">
        <f t="shared" si="234"/>
        <v/>
      </c>
      <c r="IR55" s="265">
        <f t="shared" si="105"/>
        <v>0</v>
      </c>
      <c r="IS55" s="266">
        <f t="shared" si="235"/>
        <v>48</v>
      </c>
      <c r="IT55" s="266">
        <f t="shared" si="106"/>
        <v>0</v>
      </c>
      <c r="IU55" s="266">
        <f t="shared" si="236"/>
        <v>0</v>
      </c>
      <c r="IV55" s="302">
        <f t="shared" si="191"/>
        <v>0</v>
      </c>
      <c r="IW55" s="266">
        <f t="shared" si="191"/>
        <v>0</v>
      </c>
      <c r="IX55" s="266">
        <f t="shared" si="191"/>
        <v>0</v>
      </c>
      <c r="IY55" s="266">
        <f t="shared" si="191"/>
        <v>0</v>
      </c>
      <c r="IZ55" s="266">
        <f t="shared" si="191"/>
        <v>0</v>
      </c>
      <c r="JA55" s="266">
        <f t="shared" si="191"/>
        <v>0</v>
      </c>
      <c r="JB55" s="266">
        <f t="shared" si="191"/>
        <v>0</v>
      </c>
      <c r="JC55" s="266">
        <f t="shared" si="191"/>
        <v>0</v>
      </c>
      <c r="JD55" s="266">
        <f t="shared" si="191"/>
        <v>0</v>
      </c>
      <c r="JE55" s="266">
        <f t="shared" si="191"/>
        <v>0</v>
      </c>
      <c r="JF55" s="266">
        <f t="shared" si="192"/>
        <v>0</v>
      </c>
      <c r="JG55" s="266">
        <f t="shared" si="192"/>
        <v>0</v>
      </c>
      <c r="JH55" s="266">
        <f t="shared" si="192"/>
        <v>0</v>
      </c>
      <c r="JI55" s="266">
        <f t="shared" si="192"/>
        <v>0</v>
      </c>
      <c r="JJ55" s="266">
        <f t="shared" si="192"/>
        <v>0</v>
      </c>
      <c r="JK55" s="266">
        <f t="shared" si="192"/>
        <v>0</v>
      </c>
      <c r="JL55" s="266">
        <f t="shared" si="192"/>
        <v>0</v>
      </c>
      <c r="JM55" s="266">
        <f t="shared" si="192"/>
        <v>0</v>
      </c>
      <c r="JN55" s="266">
        <f t="shared" si="192"/>
        <v>0</v>
      </c>
      <c r="JO55" s="266">
        <f t="shared" si="192"/>
        <v>0</v>
      </c>
      <c r="JP55" s="303">
        <f t="shared" si="192"/>
        <v>0</v>
      </c>
      <c r="JQ55" s="291">
        <f t="shared" si="193"/>
        <v>0</v>
      </c>
      <c r="JR55" s="265">
        <f t="shared" si="193"/>
        <v>0</v>
      </c>
      <c r="JS55" s="265">
        <f t="shared" si="193"/>
        <v>0</v>
      </c>
      <c r="JT55" s="265">
        <f t="shared" si="193"/>
        <v>0</v>
      </c>
      <c r="JU55" s="265">
        <f t="shared" si="193"/>
        <v>0</v>
      </c>
      <c r="JV55" s="265">
        <f t="shared" si="193"/>
        <v>0</v>
      </c>
      <c r="JW55" s="265">
        <f t="shared" si="193"/>
        <v>0</v>
      </c>
      <c r="JX55" s="265">
        <f t="shared" si="193"/>
        <v>0</v>
      </c>
      <c r="JY55" s="265">
        <f t="shared" si="193"/>
        <v>0</v>
      </c>
      <c r="JZ55" s="265">
        <f t="shared" si="193"/>
        <v>0</v>
      </c>
      <c r="KA55" s="265">
        <f t="shared" si="194"/>
        <v>0</v>
      </c>
      <c r="KB55" s="265">
        <f t="shared" si="194"/>
        <v>0</v>
      </c>
      <c r="KC55" s="265">
        <f t="shared" si="194"/>
        <v>0</v>
      </c>
      <c r="KD55" s="265">
        <f t="shared" si="194"/>
        <v>0</v>
      </c>
      <c r="KE55" s="265">
        <f t="shared" si="194"/>
        <v>0</v>
      </c>
      <c r="KF55" s="265">
        <f t="shared" si="194"/>
        <v>0</v>
      </c>
      <c r="KG55" s="265">
        <f t="shared" si="194"/>
        <v>0</v>
      </c>
      <c r="KH55" s="265">
        <f t="shared" si="194"/>
        <v>0</v>
      </c>
      <c r="KI55" s="265">
        <f t="shared" si="194"/>
        <v>0</v>
      </c>
      <c r="KJ55" s="265">
        <f t="shared" si="194"/>
        <v>0</v>
      </c>
      <c r="KK55" s="292">
        <f t="shared" si="194"/>
        <v>0</v>
      </c>
      <c r="KL55" s="279">
        <f t="shared" si="107"/>
        <v>48</v>
      </c>
      <c r="KN55" s="262" t="str">
        <f t="shared" si="195"/>
        <v>Thu</v>
      </c>
      <c r="KO55" s="405" t="str">
        <f>IF(OR(F55=Dropdown_list!$AA$20,F55=Dropdown_list!$AA$21,ISBLANK(F55)), "", LEFT(F55,FIND(":",F55)-1)/RIGHT(F55,LEN(F55)-(FIND(":",F55))))</f>
        <v/>
      </c>
      <c r="KP55" s="406" t="str">
        <f>IF(OR(G55=Dropdown_list!$AA$20,G55=Dropdown_list!$AA$21,ISBLANK(G55)), "", LEFT(G55,FIND(":",G55)-1)/RIGHT(G55,LEN(G55)-(FIND(":",G55))))</f>
        <v/>
      </c>
      <c r="KQ55" s="406" t="str">
        <f>IF(OR(H55=Dropdown_list!$AA$20,H55=Dropdown_list!$AA$21,ISBLANK(H55)), "", LEFT(H55,FIND(":",H55)-1)/RIGHT(H55,LEN(H55)-(FIND(":",H55))))</f>
        <v/>
      </c>
      <c r="KR55" s="406" t="str">
        <f>IF(OR(I55=Dropdown_list!$AA$20,I55=Dropdown_list!$AA$21,ISBLANK(I55)), "", LEFT(I55,FIND(":",I55)-1)/RIGHT(I55,LEN(I55)-(FIND(":",I55))))</f>
        <v/>
      </c>
      <c r="KS55" s="406" t="str">
        <f>IF(OR(J55=Dropdown_list!$AA$20,J55=Dropdown_list!$AA$21,ISBLANK(J55)), "", LEFT(J55,FIND(":",J55)-1)/RIGHT(J55,LEN(J55)-(FIND(":",J55))))</f>
        <v/>
      </c>
      <c r="KT55" s="406" t="str">
        <f>IF(OR(K55=Dropdown_list!$AA$20,K55=Dropdown_list!$AA$21,ISBLANK(K55)), "", LEFT(K55,FIND(":",K55)-1)/RIGHT(K55,LEN(K55)-(FIND(":",K55))))</f>
        <v/>
      </c>
      <c r="KU55" s="406" t="str">
        <f>IF(OR(L55=Dropdown_list!$AA$20,L55=Dropdown_list!$AA$21,ISBLANK(L55)), "", LEFT(L55,FIND(":",L55)-1)/RIGHT(L55,LEN(L55)-(FIND(":",L55))))</f>
        <v/>
      </c>
      <c r="KV55" s="406" t="str">
        <f>IF(OR(M55=Dropdown_list!$AA$20,M55=Dropdown_list!$AA$21,ISBLANK(M55)), "", LEFT(M55,FIND(":",M55)-1)/RIGHT(M55,LEN(M55)-(FIND(":",M55))))</f>
        <v/>
      </c>
      <c r="KW55" s="406" t="str">
        <f>IF(OR(N55=Dropdown_list!$AA$20,N55=Dropdown_list!$AA$21,ISBLANK(N55)), "", LEFT(N55,FIND(":",N55)-1)/RIGHT(N55,LEN(N55)-(FIND(":",N55))))</f>
        <v/>
      </c>
      <c r="KX55" s="406" t="str">
        <f>IF(OR(O55=Dropdown_list!$AA$20,O55=Dropdown_list!$AA$21,ISBLANK(O55)), "", LEFT(O55,FIND(":",O55)-1)/RIGHT(O55,LEN(O55)-(FIND(":",O55))))</f>
        <v/>
      </c>
      <c r="KY55" s="406" t="str">
        <f>IF(OR(P55=Dropdown_list!$AA$20,P55=Dropdown_list!$AA$21,ISBLANK(P55)), "", LEFT(P55,FIND(":",P55)-1)/RIGHT(P55,LEN(P55)-(FIND(":",P55))))</f>
        <v/>
      </c>
      <c r="KZ55" s="406" t="str">
        <f>IF(OR(Q55=Dropdown_list!$AA$20,Q55=Dropdown_list!$AA$21,ISBLANK(Q55)), "", LEFT(Q55,FIND(":",Q55)-1)/RIGHT(Q55,LEN(Q55)-(FIND(":",Q55))))</f>
        <v/>
      </c>
      <c r="LA55" s="406" t="str">
        <f>IF(OR(R55=Dropdown_list!$AA$20,R55=Dropdown_list!$AA$21,ISBLANK(R55)), "", LEFT(R55,FIND(":",R55)-1)/RIGHT(R55,LEN(R55)-(FIND(":",R55))))</f>
        <v/>
      </c>
      <c r="LB55" s="406" t="str">
        <f>IF(OR(S55=Dropdown_list!$AA$20,S55=Dropdown_list!$AA$21,ISBLANK(S55)), "", LEFT(S55,FIND(":",S55)-1)/RIGHT(S55,LEN(S55)-(FIND(":",S55))))</f>
        <v/>
      </c>
      <c r="LC55" s="406" t="str">
        <f>IF(OR(T55=Dropdown_list!$AA$20,T55=Dropdown_list!$AA$21,ISBLANK(T55)), "", LEFT(T55,FIND(":",T55)-1)/RIGHT(T55,LEN(T55)-(FIND(":",T55))))</f>
        <v/>
      </c>
      <c r="LD55" s="406" t="str">
        <f>IF(OR(U55=Dropdown_list!$AA$20,U55=Dropdown_list!$AA$21,ISBLANK(U55)), "", LEFT(U55,FIND(":",U55)-1)/RIGHT(U55,LEN(U55)-(FIND(":",U55))))</f>
        <v/>
      </c>
      <c r="LE55" s="406" t="str">
        <f>IF(OR(V55=Dropdown_list!$AA$20,V55=Dropdown_list!$AA$21,ISBLANK(V55)), "", LEFT(V55,FIND(":",V55)-1)/RIGHT(V55,LEN(V55)-(FIND(":",V55))))</f>
        <v/>
      </c>
      <c r="LF55" s="406" t="str">
        <f>IF(OR(W55=Dropdown_list!$AA$20,W55=Dropdown_list!$AA$21,ISBLANK(W55)), "", LEFT(W55,FIND(":",W55)-1)/RIGHT(W55,LEN(W55)-(FIND(":",W55))))</f>
        <v/>
      </c>
      <c r="LG55" s="406" t="str">
        <f>IF(OR(X55=Dropdown_list!$AA$20,X55=Dropdown_list!$AA$21,ISBLANK(X55)), "", LEFT(X55,FIND(":",X55)-1)/RIGHT(X55,LEN(X55)-(FIND(":",X55))))</f>
        <v/>
      </c>
      <c r="LH55" s="406" t="str">
        <f>IF(OR(Y55=Dropdown_list!$AA$20,Y55=Dropdown_list!$AA$21,ISBLANK(Y55)), "", LEFT(Y55,FIND(":",Y55)-1)/RIGHT(Y55,LEN(Y55)-(FIND(":",Y55))))</f>
        <v/>
      </c>
      <c r="LI55" s="406" t="str">
        <f>IF(OR(Z55=Dropdown_list!$AA$20,Z55=Dropdown_list!$AA$21,ISBLANK(Z55)), "", LEFT(Z55,FIND(":",Z55)-1)/RIGHT(Z55,LEN(Z55)-(FIND(":",Z55))))</f>
        <v/>
      </c>
      <c r="LJ55" s="406" t="str">
        <f>IF(OR(AA55=Dropdown_list!$AA$20,AA55=Dropdown_list!$AA$21,ISBLANK(AA55)), "", LEFT(AA55,FIND(":",AA55)-1)/RIGHT(AA55,LEN(AA55)-(FIND(":",AA55))))</f>
        <v/>
      </c>
      <c r="LK55" s="406" t="str">
        <f>IF(OR(AB55=Dropdown_list!$AA$20,AB55=Dropdown_list!$AA$21,ISBLANK(AB55)), "", LEFT(AB55,FIND(":",AB55)-1)/RIGHT(AB55,LEN(AB55)-(FIND(":",AB55))))</f>
        <v/>
      </c>
      <c r="LL55" s="406" t="str">
        <f>IF(OR(AC55=Dropdown_list!$AA$20,AC55=Dropdown_list!$AA$21,ISBLANK(AC55)), "", LEFT(AC55,FIND(":",AC55)-1)/RIGHT(AC55,LEN(AC55)-(FIND(":",AC55))))</f>
        <v/>
      </c>
      <c r="LM55" s="406" t="str">
        <f>IF(OR(AD55=Dropdown_list!$AA$20,AD55=Dropdown_list!$AA$21,ISBLANK(AD55)), "", LEFT(AD55,FIND(":",AD55)-1)/RIGHT(AD55,LEN(AD55)-(FIND(":",AD55))))</f>
        <v/>
      </c>
      <c r="LN55" s="406" t="str">
        <f>IF(OR(AE55=Dropdown_list!$AA$20,AE55=Dropdown_list!$AA$21,ISBLANK(AE55)), "", LEFT(AE55,FIND(":",AE55)-1)/RIGHT(AE55,LEN(AE55)-(FIND(":",AE55))))</f>
        <v/>
      </c>
      <c r="LO55" s="406" t="str">
        <f>IF(OR(AF55=Dropdown_list!$AA$20,AF55=Dropdown_list!$AA$21,ISBLANK(AF55)), "", LEFT(AF55,FIND(":",AF55)-1)/RIGHT(AF55,LEN(AF55)-(FIND(":",AF55))))</f>
        <v/>
      </c>
      <c r="LP55" s="406" t="str">
        <f>IF(OR(AG55=Dropdown_list!$AA$20,AG55=Dropdown_list!$AA$21,ISBLANK(AG55)), "", LEFT(AG55,FIND(":",AG55)-1)/RIGHT(AG55,LEN(AG55)-(FIND(":",AG55))))</f>
        <v/>
      </c>
      <c r="LQ55" s="406" t="str">
        <f>IF(OR(AH55=Dropdown_list!$AA$20,AH55=Dropdown_list!$AA$21,ISBLANK(AH55)), "", LEFT(AH55,FIND(":",AH55)-1)/RIGHT(AH55,LEN(AH55)-(FIND(":",AH55))))</f>
        <v/>
      </c>
      <c r="LR55" s="406" t="str">
        <f>IF(OR(AI55=Dropdown_list!$AA$20,AI55=Dropdown_list!$AA$21,ISBLANK(AI55)), "", LEFT(AI55,FIND(":",AI55)-1)/RIGHT(AI55,LEN(AI55)-(FIND(":",AI55))))</f>
        <v/>
      </c>
      <c r="LS55" s="406" t="str">
        <f>IF(OR(AJ55=Dropdown_list!$AA$20,AJ55=Dropdown_list!$AA$21,ISBLANK(AJ55)), "", LEFT(AJ55,FIND(":",AJ55)-1)/RIGHT(AJ55,LEN(AJ55)-(FIND(":",AJ55))))</f>
        <v/>
      </c>
      <c r="LT55" s="406" t="str">
        <f>IF(OR(AK55=Dropdown_list!$AA$20,AK55=Dropdown_list!$AA$21,ISBLANK(AK55)), "", LEFT(AK55,FIND(":",AK55)-1)/RIGHT(AK55,LEN(AK55)-(FIND(":",AK55))))</f>
        <v/>
      </c>
      <c r="LU55" s="406" t="str">
        <f>IF(OR(AL55=Dropdown_list!$AA$20,AL55=Dropdown_list!$AA$21,ISBLANK(AL55)), "", LEFT(AL55,FIND(":",AL55)-1)/RIGHT(AL55,LEN(AL55)-(FIND(":",AL55))))</f>
        <v/>
      </c>
      <c r="LV55" s="406" t="str">
        <f>IF(OR(AM55=Dropdown_list!$AA$20,AM55=Dropdown_list!$AA$21,ISBLANK(AM55)), "", LEFT(AM55,FIND(":",AM55)-1)/RIGHT(AM55,LEN(AM55)-(FIND(":",AM55))))</f>
        <v/>
      </c>
      <c r="LW55" s="406" t="str">
        <f>IF(OR(AN55=Dropdown_list!$AA$20,AN55=Dropdown_list!$AA$21,ISBLANK(AN55)), "", LEFT(AN55,FIND(":",AN55)-1)/RIGHT(AN55,LEN(AN55)-(FIND(":",AN55))))</f>
        <v/>
      </c>
      <c r="LX55" s="406" t="str">
        <f>IF(OR(AO55=Dropdown_list!$AA$20,AO55=Dropdown_list!$AA$21,ISBLANK(AO55)), "", LEFT(AO55,FIND(":",AO55)-1)/RIGHT(AO55,LEN(AO55)-(FIND(":",AO55))))</f>
        <v/>
      </c>
      <c r="LY55" s="406" t="str">
        <f>IF(OR(AP55=Dropdown_list!$AA$20,AP55=Dropdown_list!$AA$21,ISBLANK(AP55)), "", LEFT(AP55,FIND(":",AP55)-1)/RIGHT(AP55,LEN(AP55)-(FIND(":",AP55))))</f>
        <v/>
      </c>
      <c r="LZ55" s="406" t="str">
        <f>IF(OR(AQ55=Dropdown_list!$AA$20,AQ55=Dropdown_list!$AA$21,ISBLANK(AQ55)), "", LEFT(AQ55,FIND(":",AQ55)-1)/RIGHT(AQ55,LEN(AQ55)-(FIND(":",AQ55))))</f>
        <v/>
      </c>
      <c r="MA55" s="406" t="str">
        <f>IF(OR(AR55=Dropdown_list!$AA$20,AR55=Dropdown_list!$AA$21,ISBLANK(AR55)), "", LEFT(AR55,FIND(":",AR55)-1)/RIGHT(AR55,LEN(AR55)-(FIND(":",AR55))))</f>
        <v/>
      </c>
      <c r="MB55" s="406" t="str">
        <f>IF(OR(AS55=Dropdown_list!$AA$20,AS55=Dropdown_list!$AA$21,ISBLANK(AS55)), "", LEFT(AS55,FIND(":",AS55)-1)/RIGHT(AS55,LEN(AS55)-(FIND(":",AS55))))</f>
        <v/>
      </c>
      <c r="MC55" s="406" t="str">
        <f>IF(OR(AT55=Dropdown_list!$AA$20,AT55=Dropdown_list!$AA$21,ISBLANK(AT55)), "", LEFT(AT55,FIND(":",AT55)-1)/RIGHT(AT55,LEN(AT55)-(FIND(":",AT55))))</f>
        <v/>
      </c>
      <c r="MD55" s="406" t="str">
        <f>IF(OR(AU55=Dropdown_list!$AA$20,AU55=Dropdown_list!$AA$21,ISBLANK(AU55)), "", LEFT(AU55,FIND(":",AU55)-1)/RIGHT(AU55,LEN(AU55)-(FIND(":",AU55))))</f>
        <v/>
      </c>
      <c r="ME55" s="406" t="str">
        <f>IF(OR(AV55=Dropdown_list!$AA$20,AV55=Dropdown_list!$AA$21,ISBLANK(AV55)), "", LEFT(AV55,FIND(":",AV55)-1)/RIGHT(AV55,LEN(AV55)-(FIND(":",AV55))))</f>
        <v/>
      </c>
      <c r="MF55" s="406" t="str">
        <f>IF(OR(AW55=Dropdown_list!$AA$20,AW55=Dropdown_list!$AA$21,ISBLANK(AW55)), "", LEFT(AW55,FIND(":",AW55)-1)/RIGHT(AW55,LEN(AW55)-(FIND(":",AW55))))</f>
        <v/>
      </c>
      <c r="MG55" s="406" t="str">
        <f>IF(OR(AX55=Dropdown_list!$AA$20,AX55=Dropdown_list!$AA$21,ISBLANK(AX55)), "", LEFT(AX55,FIND(":",AX55)-1)/RIGHT(AX55,LEN(AX55)-(FIND(":",AX55))))</f>
        <v/>
      </c>
      <c r="MH55" s="406" t="str">
        <f>IF(OR(AY55=Dropdown_list!$AA$20,AY55=Dropdown_list!$AA$21,ISBLANK(AY55)), "", LEFT(AY55,FIND(":",AY55)-1)/RIGHT(AY55,LEN(AY55)-(FIND(":",AY55))))</f>
        <v/>
      </c>
      <c r="MI55" s="406" t="str">
        <f>IF(OR(AZ55=Dropdown_list!$AA$20,AZ55=Dropdown_list!$AA$21,ISBLANK(AZ55)), "", LEFT(AZ55,FIND(":",AZ55)-1)/RIGHT(AZ55,LEN(AZ55)-(FIND(":",AZ55))))</f>
        <v/>
      </c>
      <c r="MJ55" s="407" t="str">
        <f>IF(OR(BA55=Dropdown_list!$AA$20,BA55=Dropdown_list!$AA$21,ISBLANK(BA55)), "", LEFT(BA55,FIND(":",BA55)-1)/RIGHT(BA55,LEN(BA55)-(FIND(":",BA55))))</f>
        <v/>
      </c>
      <c r="ML55" s="414" t="str">
        <f t="shared" si="181"/>
        <v/>
      </c>
      <c r="MM55" s="265" t="str">
        <f t="shared" si="181"/>
        <v/>
      </c>
      <c r="MN55" s="265" t="str">
        <f t="shared" si="181"/>
        <v/>
      </c>
      <c r="MO55" s="265" t="str">
        <f t="shared" si="181"/>
        <v/>
      </c>
      <c r="MP55" s="265" t="str">
        <f t="shared" si="181"/>
        <v/>
      </c>
      <c r="MQ55" s="265" t="str">
        <f t="shared" si="181"/>
        <v/>
      </c>
      <c r="MR55" s="265" t="str">
        <f t="shared" si="181"/>
        <v/>
      </c>
      <c r="MS55" s="265" t="str">
        <f t="shared" si="181"/>
        <v/>
      </c>
      <c r="MT55" s="265" t="str">
        <f t="shared" si="181"/>
        <v/>
      </c>
      <c r="MU55" s="265" t="str">
        <f t="shared" si="181"/>
        <v/>
      </c>
      <c r="MV55" s="265" t="str">
        <f t="shared" si="181"/>
        <v/>
      </c>
      <c r="MW55" s="265" t="str">
        <f t="shared" si="181"/>
        <v/>
      </c>
      <c r="MX55" s="265" t="str">
        <f t="shared" si="181"/>
        <v/>
      </c>
      <c r="MY55" s="265" t="str">
        <f t="shared" si="181"/>
        <v/>
      </c>
      <c r="MZ55" s="265" t="str">
        <f t="shared" si="181"/>
        <v/>
      </c>
      <c r="NA55" s="265" t="str">
        <f t="shared" si="181"/>
        <v/>
      </c>
      <c r="NB55" s="265" t="str">
        <f t="shared" si="182"/>
        <v/>
      </c>
      <c r="NC55" s="265" t="str">
        <f t="shared" si="182"/>
        <v/>
      </c>
      <c r="ND55" s="265" t="str">
        <f t="shared" si="182"/>
        <v/>
      </c>
      <c r="NE55" s="265" t="str">
        <f t="shared" si="182"/>
        <v/>
      </c>
      <c r="NF55" s="265" t="str">
        <f t="shared" si="182"/>
        <v/>
      </c>
      <c r="NG55" s="265" t="str">
        <f t="shared" si="182"/>
        <v/>
      </c>
      <c r="NH55" s="265" t="str">
        <f t="shared" si="182"/>
        <v/>
      </c>
      <c r="NI55" s="265" t="str">
        <f t="shared" si="182"/>
        <v/>
      </c>
      <c r="NJ55" s="265" t="str">
        <f t="shared" si="182"/>
        <v/>
      </c>
      <c r="NK55" s="265" t="str">
        <f t="shared" si="182"/>
        <v/>
      </c>
      <c r="NL55" s="265" t="str">
        <f t="shared" si="182"/>
        <v/>
      </c>
      <c r="NM55" s="265" t="str">
        <f t="shared" si="182"/>
        <v/>
      </c>
      <c r="NN55" s="265" t="str">
        <f t="shared" si="182"/>
        <v/>
      </c>
      <c r="NO55" s="265" t="str">
        <f t="shared" si="182"/>
        <v/>
      </c>
      <c r="NP55" s="265" t="str">
        <f t="shared" si="182"/>
        <v/>
      </c>
      <c r="NQ55" s="265" t="str">
        <f t="shared" si="182"/>
        <v/>
      </c>
      <c r="NR55" s="265" t="str">
        <f t="shared" si="110"/>
        <v/>
      </c>
      <c r="NS55" s="265" t="str">
        <f t="shared" si="110"/>
        <v/>
      </c>
      <c r="NT55" s="265" t="str">
        <f t="shared" si="110"/>
        <v/>
      </c>
      <c r="NU55" s="265" t="str">
        <f t="shared" si="110"/>
        <v/>
      </c>
      <c r="NV55" s="265" t="str">
        <f t="shared" si="110"/>
        <v/>
      </c>
      <c r="NW55" s="265" t="str">
        <f t="shared" si="164"/>
        <v/>
      </c>
      <c r="NX55" s="265" t="str">
        <f t="shared" si="164"/>
        <v/>
      </c>
      <c r="NY55" s="265" t="str">
        <f t="shared" ref="NY55:OG55" si="237">IFERROR(INDEX($CL$18:$CQ$18, ,MATCH(NY$18,$CL55:$CQ55,1)),"")</f>
        <v/>
      </c>
      <c r="NZ55" s="265" t="str">
        <f t="shared" si="237"/>
        <v/>
      </c>
      <c r="OA55" s="265" t="str">
        <f t="shared" si="237"/>
        <v/>
      </c>
      <c r="OB55" s="265" t="str">
        <f t="shared" si="237"/>
        <v/>
      </c>
      <c r="OC55" s="265" t="str">
        <f t="shared" si="237"/>
        <v/>
      </c>
      <c r="OD55" s="265" t="str">
        <f t="shared" si="237"/>
        <v/>
      </c>
      <c r="OE55" s="265" t="str">
        <f t="shared" si="237"/>
        <v/>
      </c>
      <c r="OF55" s="265" t="str">
        <f t="shared" si="237"/>
        <v/>
      </c>
      <c r="OG55" s="415" t="str">
        <f t="shared" si="237"/>
        <v/>
      </c>
    </row>
    <row r="56" spans="2:397" ht="15" customHeight="1">
      <c r="B56" s="66"/>
      <c r="D56" s="786"/>
      <c r="E56" s="223">
        <f t="shared" si="177"/>
        <v>0</v>
      </c>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4"/>
      <c r="BC56" s="668"/>
      <c r="BD56" s="61"/>
      <c r="BE56" s="61"/>
      <c r="BF56" s="88"/>
      <c r="BG56" s="232"/>
      <c r="BH56" s="61"/>
      <c r="BI56" s="61"/>
      <c r="BJ56" s="4"/>
      <c r="BL56" s="84" t="str">
        <f t="shared" si="196"/>
        <v/>
      </c>
      <c r="BM56" s="260">
        <f t="shared" si="197"/>
        <v>0</v>
      </c>
      <c r="BN56" s="525">
        <f t="shared" si="114"/>
        <v>0</v>
      </c>
      <c r="BO56" s="526" t="str">
        <f t="shared" si="139"/>
        <v/>
      </c>
      <c r="BP56" s="525">
        <f t="shared" si="115"/>
        <v>0</v>
      </c>
      <c r="BQ56" s="527">
        <f t="shared" si="198"/>
        <v>0</v>
      </c>
      <c r="BR56" s="527">
        <f t="shared" si="199"/>
        <v>0</v>
      </c>
      <c r="BS56" s="528">
        <f t="shared" si="140"/>
        <v>0</v>
      </c>
      <c r="BT56" s="263" t="str">
        <f t="shared" si="14"/>
        <v/>
      </c>
      <c r="BU56" s="263" t="str">
        <f>IF(BQ56=1, IF(ISBLANK(#REF!),message_complete,""),"")</f>
        <v/>
      </c>
      <c r="BV56" s="263" t="str">
        <f t="shared" si="200"/>
        <v/>
      </c>
      <c r="BW56" s="263" t="str">
        <f t="shared" si="201"/>
        <v/>
      </c>
      <c r="BX56" s="261"/>
      <c r="BY56" s="328" t="str">
        <f t="shared" si="116"/>
        <v/>
      </c>
      <c r="BZ56" s="269" t="str">
        <f t="shared" si="202"/>
        <v/>
      </c>
      <c r="CA56" s="269" t="str">
        <f t="shared" si="203"/>
        <v/>
      </c>
      <c r="CB56" s="269" t="str">
        <f t="shared" si="204"/>
        <v/>
      </c>
      <c r="CC56" s="269" t="str">
        <f t="shared" si="205"/>
        <v/>
      </c>
      <c r="CD56" s="269" t="str">
        <f t="shared" si="117"/>
        <v/>
      </c>
      <c r="CE56" s="269" t="str">
        <f t="shared" si="206"/>
        <v/>
      </c>
      <c r="CF56" s="269" t="str">
        <f t="shared" si="118"/>
        <v/>
      </c>
      <c r="CG56" s="269" t="str">
        <f t="shared" si="119"/>
        <v/>
      </c>
      <c r="CH56" s="269" t="str">
        <f t="shared" si="120"/>
        <v/>
      </c>
      <c r="CI56" s="269" t="str">
        <f t="shared" si="121"/>
        <v/>
      </c>
      <c r="CJ56" s="329" t="str">
        <f t="shared" si="122"/>
        <v/>
      </c>
      <c r="CL56" s="423" t="str">
        <f t="shared" si="77"/>
        <v/>
      </c>
      <c r="CM56" s="419" t="str">
        <f t="shared" si="78"/>
        <v/>
      </c>
      <c r="CN56" s="419" t="str">
        <f t="shared" si="79"/>
        <v/>
      </c>
      <c r="CO56" s="419" t="str">
        <f t="shared" si="80"/>
        <v/>
      </c>
      <c r="CP56" s="419" t="str">
        <f t="shared" si="81"/>
        <v/>
      </c>
      <c r="CQ56" s="424" t="str">
        <f t="shared" si="82"/>
        <v/>
      </c>
      <c r="CR56" s="121" t="str">
        <f t="shared" si="207"/>
        <v/>
      </c>
      <c r="CS56" s="283" t="str">
        <f t="shared" si="208"/>
        <v/>
      </c>
      <c r="CT56" s="264" t="str">
        <f t="shared" si="209"/>
        <v/>
      </c>
      <c r="CU56" s="264" t="str">
        <f t="shared" si="210"/>
        <v/>
      </c>
      <c r="CV56" s="264" t="str">
        <f t="shared" si="211"/>
        <v/>
      </c>
      <c r="CW56" s="264" t="str">
        <f t="shared" si="212"/>
        <v/>
      </c>
      <c r="CX56" s="284" t="str">
        <f t="shared" si="213"/>
        <v/>
      </c>
      <c r="CY56" s="263">
        <f t="shared" si="83"/>
        <v>0</v>
      </c>
      <c r="CZ56" s="263"/>
      <c r="DA56" s="291">
        <f t="shared" si="183"/>
        <v>0</v>
      </c>
      <c r="DB56" s="265">
        <f t="shared" si="183"/>
        <v>0</v>
      </c>
      <c r="DC56" s="265">
        <f t="shared" si="183"/>
        <v>0</v>
      </c>
      <c r="DD56" s="265">
        <f t="shared" si="183"/>
        <v>0</v>
      </c>
      <c r="DE56" s="265">
        <f t="shared" si="183"/>
        <v>0</v>
      </c>
      <c r="DF56" s="265">
        <f t="shared" si="183"/>
        <v>0</v>
      </c>
      <c r="DG56" s="265">
        <f t="shared" si="183"/>
        <v>0</v>
      </c>
      <c r="DH56" s="265">
        <f t="shared" si="183"/>
        <v>0</v>
      </c>
      <c r="DI56" s="265">
        <f t="shared" si="183"/>
        <v>0</v>
      </c>
      <c r="DJ56" s="265">
        <f t="shared" si="183"/>
        <v>0</v>
      </c>
      <c r="DK56" s="265">
        <f t="shared" si="184"/>
        <v>0</v>
      </c>
      <c r="DL56" s="265">
        <f t="shared" si="184"/>
        <v>0</v>
      </c>
      <c r="DM56" s="265">
        <f t="shared" si="184"/>
        <v>0</v>
      </c>
      <c r="DN56" s="265">
        <f t="shared" si="184"/>
        <v>0</v>
      </c>
      <c r="DO56" s="265">
        <f t="shared" si="184"/>
        <v>0</v>
      </c>
      <c r="DP56" s="265">
        <f t="shared" si="184"/>
        <v>0</v>
      </c>
      <c r="DQ56" s="265">
        <f t="shared" si="184"/>
        <v>0</v>
      </c>
      <c r="DR56" s="265">
        <f t="shared" si="184"/>
        <v>0</v>
      </c>
      <c r="DS56" s="265">
        <f t="shared" si="184"/>
        <v>0</v>
      </c>
      <c r="DT56" s="265">
        <f t="shared" si="184"/>
        <v>0</v>
      </c>
      <c r="DU56" s="292">
        <f t="shared" si="184"/>
        <v>0</v>
      </c>
      <c r="DV56" s="291">
        <f t="shared" si="185"/>
        <v>0</v>
      </c>
      <c r="DW56" s="265">
        <f t="shared" si="185"/>
        <v>0</v>
      </c>
      <c r="DX56" s="265">
        <f t="shared" si="185"/>
        <v>0</v>
      </c>
      <c r="DY56" s="265">
        <f t="shared" si="185"/>
        <v>0</v>
      </c>
      <c r="DZ56" s="265">
        <f t="shared" si="185"/>
        <v>0</v>
      </c>
      <c r="EA56" s="265">
        <f t="shared" si="185"/>
        <v>0</v>
      </c>
      <c r="EB56" s="265">
        <f t="shared" si="185"/>
        <v>0</v>
      </c>
      <c r="EC56" s="265">
        <f t="shared" si="185"/>
        <v>0</v>
      </c>
      <c r="ED56" s="265">
        <f t="shared" si="185"/>
        <v>0</v>
      </c>
      <c r="EE56" s="265">
        <f t="shared" si="185"/>
        <v>0</v>
      </c>
      <c r="EF56" s="265">
        <f t="shared" si="186"/>
        <v>0</v>
      </c>
      <c r="EG56" s="265">
        <f t="shared" si="186"/>
        <v>0</v>
      </c>
      <c r="EH56" s="265">
        <f t="shared" si="186"/>
        <v>0</v>
      </c>
      <c r="EI56" s="265">
        <f t="shared" si="186"/>
        <v>0</v>
      </c>
      <c r="EJ56" s="265">
        <f t="shared" si="186"/>
        <v>0</v>
      </c>
      <c r="EK56" s="265">
        <f t="shared" si="186"/>
        <v>0</v>
      </c>
      <c r="EL56" s="265">
        <f t="shared" si="186"/>
        <v>0</v>
      </c>
      <c r="EM56" s="265">
        <f t="shared" si="186"/>
        <v>0</v>
      </c>
      <c r="EN56" s="265">
        <f t="shared" si="186"/>
        <v>0</v>
      </c>
      <c r="EO56" s="265">
        <f t="shared" si="186"/>
        <v>0</v>
      </c>
      <c r="EP56" s="292">
        <f t="shared" si="186"/>
        <v>0</v>
      </c>
      <c r="EQ56" s="414">
        <f t="shared" si="187"/>
        <v>0</v>
      </c>
      <c r="ER56" s="265">
        <f t="shared" si="187"/>
        <v>0</v>
      </c>
      <c r="ES56" s="265">
        <f t="shared" si="187"/>
        <v>0</v>
      </c>
      <c r="ET56" s="265">
        <f t="shared" si="187"/>
        <v>0</v>
      </c>
      <c r="EU56" s="265">
        <f t="shared" si="187"/>
        <v>0</v>
      </c>
      <c r="EV56" s="265">
        <f t="shared" si="187"/>
        <v>0</v>
      </c>
      <c r="EW56" s="265">
        <f t="shared" si="187"/>
        <v>0</v>
      </c>
      <c r="EX56" s="265">
        <f t="shared" si="187"/>
        <v>0</v>
      </c>
      <c r="EY56" s="265">
        <f t="shared" si="187"/>
        <v>0</v>
      </c>
      <c r="EZ56" s="265">
        <f t="shared" si="187"/>
        <v>0</v>
      </c>
      <c r="FA56" s="265">
        <f t="shared" si="188"/>
        <v>0</v>
      </c>
      <c r="FB56" s="265">
        <f t="shared" si="188"/>
        <v>0</v>
      </c>
      <c r="FC56" s="265">
        <f t="shared" si="188"/>
        <v>0</v>
      </c>
      <c r="FD56" s="265">
        <f t="shared" si="188"/>
        <v>0</v>
      </c>
      <c r="FE56" s="265">
        <f t="shared" si="188"/>
        <v>0</v>
      </c>
      <c r="FF56" s="265">
        <f t="shared" si="188"/>
        <v>0</v>
      </c>
      <c r="FG56" s="265">
        <f t="shared" si="188"/>
        <v>0</v>
      </c>
      <c r="FH56" s="265">
        <f t="shared" si="188"/>
        <v>0</v>
      </c>
      <c r="FI56" s="265">
        <f t="shared" si="188"/>
        <v>0</v>
      </c>
      <c r="FJ56" s="265">
        <f t="shared" si="188"/>
        <v>0</v>
      </c>
      <c r="FK56" s="415">
        <f t="shared" si="188"/>
        <v>0</v>
      </c>
      <c r="FL56" s="291">
        <f t="shared" si="189"/>
        <v>0</v>
      </c>
      <c r="FM56" s="265">
        <f t="shared" si="189"/>
        <v>0</v>
      </c>
      <c r="FN56" s="265">
        <f t="shared" si="189"/>
        <v>0</v>
      </c>
      <c r="FO56" s="265">
        <f t="shared" si="189"/>
        <v>0</v>
      </c>
      <c r="FP56" s="265">
        <f t="shared" si="189"/>
        <v>0</v>
      </c>
      <c r="FQ56" s="265">
        <f t="shared" si="189"/>
        <v>0</v>
      </c>
      <c r="FR56" s="265">
        <f t="shared" si="189"/>
        <v>0</v>
      </c>
      <c r="FS56" s="265">
        <f t="shared" si="189"/>
        <v>0</v>
      </c>
      <c r="FT56" s="265">
        <f t="shared" si="189"/>
        <v>0</v>
      </c>
      <c r="FU56" s="265">
        <f t="shared" si="189"/>
        <v>0</v>
      </c>
      <c r="FV56" s="265">
        <f t="shared" si="190"/>
        <v>0</v>
      </c>
      <c r="FW56" s="265">
        <f t="shared" si="190"/>
        <v>0</v>
      </c>
      <c r="FX56" s="265">
        <f t="shared" si="190"/>
        <v>0</v>
      </c>
      <c r="FY56" s="265">
        <f t="shared" si="190"/>
        <v>0</v>
      </c>
      <c r="FZ56" s="265">
        <f t="shared" si="190"/>
        <v>0</v>
      </c>
      <c r="GA56" s="265">
        <f t="shared" si="190"/>
        <v>0</v>
      </c>
      <c r="GB56" s="265">
        <f t="shared" si="190"/>
        <v>0</v>
      </c>
      <c r="GC56" s="265">
        <f t="shared" si="190"/>
        <v>0</v>
      </c>
      <c r="GD56" s="265">
        <f t="shared" si="190"/>
        <v>0</v>
      </c>
      <c r="GE56" s="265">
        <f t="shared" si="190"/>
        <v>0</v>
      </c>
      <c r="GF56" s="292">
        <f t="shared" si="190"/>
        <v>0</v>
      </c>
      <c r="GG56" s="345">
        <f t="shared" si="141"/>
        <v>0</v>
      </c>
      <c r="GH56" s="346">
        <f t="shared" si="179"/>
        <v>0</v>
      </c>
      <c r="GI56" s="346">
        <f t="shared" si="179"/>
        <v>0</v>
      </c>
      <c r="GJ56" s="346">
        <f t="shared" si="179"/>
        <v>0</v>
      </c>
      <c r="GK56" s="346">
        <f t="shared" si="179"/>
        <v>0</v>
      </c>
      <c r="GL56" s="346">
        <f t="shared" si="179"/>
        <v>0</v>
      </c>
      <c r="GM56" s="346">
        <f t="shared" si="179"/>
        <v>0</v>
      </c>
      <c r="GN56" s="346">
        <f t="shared" si="179"/>
        <v>0</v>
      </c>
      <c r="GO56" s="346">
        <f t="shared" si="179"/>
        <v>0</v>
      </c>
      <c r="GP56" s="346">
        <f t="shared" si="179"/>
        <v>0</v>
      </c>
      <c r="GQ56" s="346">
        <f t="shared" si="179"/>
        <v>0</v>
      </c>
      <c r="GR56" s="346">
        <f t="shared" si="179"/>
        <v>0</v>
      </c>
      <c r="GS56" s="346">
        <f t="shared" si="179"/>
        <v>0</v>
      </c>
      <c r="GT56" s="346">
        <f t="shared" si="179"/>
        <v>0</v>
      </c>
      <c r="GU56" s="346">
        <f t="shared" si="179"/>
        <v>0</v>
      </c>
      <c r="GV56" s="346">
        <f t="shared" si="179"/>
        <v>0</v>
      </c>
      <c r="GW56" s="346">
        <f t="shared" si="179"/>
        <v>0</v>
      </c>
      <c r="GX56" s="346">
        <f t="shared" si="179"/>
        <v>0</v>
      </c>
      <c r="GY56" s="346">
        <f t="shared" si="179"/>
        <v>0</v>
      </c>
      <c r="GZ56" s="346">
        <f t="shared" si="179"/>
        <v>0</v>
      </c>
      <c r="HA56" s="347">
        <f t="shared" si="179"/>
        <v>0</v>
      </c>
      <c r="HB56" s="336">
        <f t="shared" si="142"/>
        <v>0</v>
      </c>
      <c r="HC56" s="337">
        <f t="shared" si="143"/>
        <v>0</v>
      </c>
      <c r="HD56" s="337">
        <f t="shared" si="144"/>
        <v>0</v>
      </c>
      <c r="HE56" s="337">
        <f t="shared" si="145"/>
        <v>0</v>
      </c>
      <c r="HF56" s="337">
        <f t="shared" si="146"/>
        <v>0</v>
      </c>
      <c r="HG56" s="337">
        <f t="shared" si="147"/>
        <v>0</v>
      </c>
      <c r="HH56" s="337">
        <f t="shared" si="148"/>
        <v>0</v>
      </c>
      <c r="HI56" s="337">
        <f t="shared" si="149"/>
        <v>0</v>
      </c>
      <c r="HJ56" s="337">
        <f t="shared" si="150"/>
        <v>0</v>
      </c>
      <c r="HK56" s="337">
        <f t="shared" si="151"/>
        <v>0</v>
      </c>
      <c r="HL56" s="337">
        <f t="shared" si="152"/>
        <v>0</v>
      </c>
      <c r="HM56" s="337">
        <f t="shared" si="153"/>
        <v>0</v>
      </c>
      <c r="HN56" s="337">
        <f t="shared" si="154"/>
        <v>0</v>
      </c>
      <c r="HO56" s="337">
        <f t="shared" si="155"/>
        <v>0</v>
      </c>
      <c r="HP56" s="337">
        <f t="shared" si="156"/>
        <v>0</v>
      </c>
      <c r="HQ56" s="337">
        <f t="shared" si="157"/>
        <v>0</v>
      </c>
      <c r="HR56" s="337">
        <f t="shared" si="158"/>
        <v>0</v>
      </c>
      <c r="HS56" s="337">
        <f t="shared" si="159"/>
        <v>0</v>
      </c>
      <c r="HT56" s="337">
        <f t="shared" si="160"/>
        <v>0</v>
      </c>
      <c r="HU56" s="337">
        <f t="shared" si="161"/>
        <v>0</v>
      </c>
      <c r="HV56" s="338">
        <f t="shared" si="162"/>
        <v>0</v>
      </c>
      <c r="HW56" s="297" t="str">
        <f t="shared" si="214"/>
        <v/>
      </c>
      <c r="HX56" s="264" t="str">
        <f t="shared" si="215"/>
        <v/>
      </c>
      <c r="HY56" s="264" t="str">
        <f t="shared" si="216"/>
        <v/>
      </c>
      <c r="HZ56" s="264" t="str">
        <f t="shared" si="217"/>
        <v/>
      </c>
      <c r="IA56" s="264" t="str">
        <f t="shared" si="218"/>
        <v/>
      </c>
      <c r="IB56" s="264" t="str">
        <f t="shared" si="219"/>
        <v/>
      </c>
      <c r="IC56" s="264" t="str">
        <f t="shared" si="220"/>
        <v/>
      </c>
      <c r="ID56" s="264" t="str">
        <f t="shared" si="221"/>
        <v/>
      </c>
      <c r="IE56" s="264" t="str">
        <f t="shared" si="222"/>
        <v/>
      </c>
      <c r="IF56" s="264" t="str">
        <f t="shared" si="223"/>
        <v/>
      </c>
      <c r="IG56" s="264" t="str">
        <f t="shared" si="224"/>
        <v/>
      </c>
      <c r="IH56" s="264" t="str">
        <f t="shared" si="225"/>
        <v/>
      </c>
      <c r="II56" s="264" t="str">
        <f t="shared" si="226"/>
        <v/>
      </c>
      <c r="IJ56" s="264" t="str">
        <f t="shared" si="227"/>
        <v/>
      </c>
      <c r="IK56" s="264" t="str">
        <f t="shared" si="228"/>
        <v/>
      </c>
      <c r="IL56" s="264" t="str">
        <f t="shared" si="229"/>
        <v/>
      </c>
      <c r="IM56" s="264" t="str">
        <f t="shared" si="230"/>
        <v/>
      </c>
      <c r="IN56" s="264" t="str">
        <f t="shared" si="231"/>
        <v/>
      </c>
      <c r="IO56" s="264" t="str">
        <f t="shared" si="232"/>
        <v/>
      </c>
      <c r="IP56" s="264" t="str">
        <f t="shared" si="233"/>
        <v/>
      </c>
      <c r="IQ56" s="284" t="str">
        <f t="shared" si="234"/>
        <v/>
      </c>
      <c r="IR56" s="265">
        <f t="shared" si="105"/>
        <v>0</v>
      </c>
      <c r="IS56" s="266">
        <f t="shared" si="235"/>
        <v>48</v>
      </c>
      <c r="IT56" s="266">
        <f t="shared" si="106"/>
        <v>0</v>
      </c>
      <c r="IU56" s="266">
        <f t="shared" si="236"/>
        <v>0</v>
      </c>
      <c r="IV56" s="302">
        <f t="shared" si="191"/>
        <v>0</v>
      </c>
      <c r="IW56" s="266">
        <f t="shared" si="191"/>
        <v>0</v>
      </c>
      <c r="IX56" s="266">
        <f t="shared" si="191"/>
        <v>0</v>
      </c>
      <c r="IY56" s="266">
        <f t="shared" si="191"/>
        <v>0</v>
      </c>
      <c r="IZ56" s="266">
        <f t="shared" si="191"/>
        <v>0</v>
      </c>
      <c r="JA56" s="266">
        <f t="shared" si="191"/>
        <v>0</v>
      </c>
      <c r="JB56" s="266">
        <f t="shared" si="191"/>
        <v>0</v>
      </c>
      <c r="JC56" s="266">
        <f t="shared" si="191"/>
        <v>0</v>
      </c>
      <c r="JD56" s="266">
        <f t="shared" si="191"/>
        <v>0</v>
      </c>
      <c r="JE56" s="266">
        <f t="shared" si="191"/>
        <v>0</v>
      </c>
      <c r="JF56" s="266">
        <f t="shared" si="192"/>
        <v>0</v>
      </c>
      <c r="JG56" s="266">
        <f t="shared" si="192"/>
        <v>0</v>
      </c>
      <c r="JH56" s="266">
        <f t="shared" si="192"/>
        <v>0</v>
      </c>
      <c r="JI56" s="266">
        <f t="shared" si="192"/>
        <v>0</v>
      </c>
      <c r="JJ56" s="266">
        <f t="shared" si="192"/>
        <v>0</v>
      </c>
      <c r="JK56" s="266">
        <f t="shared" si="192"/>
        <v>0</v>
      </c>
      <c r="JL56" s="266">
        <f t="shared" si="192"/>
        <v>0</v>
      </c>
      <c r="JM56" s="266">
        <f t="shared" si="192"/>
        <v>0</v>
      </c>
      <c r="JN56" s="266">
        <f t="shared" si="192"/>
        <v>0</v>
      </c>
      <c r="JO56" s="266">
        <f t="shared" si="192"/>
        <v>0</v>
      </c>
      <c r="JP56" s="303">
        <f t="shared" si="192"/>
        <v>0</v>
      </c>
      <c r="JQ56" s="291">
        <f t="shared" si="193"/>
        <v>0</v>
      </c>
      <c r="JR56" s="265">
        <f t="shared" si="193"/>
        <v>0</v>
      </c>
      <c r="JS56" s="265">
        <f t="shared" si="193"/>
        <v>0</v>
      </c>
      <c r="JT56" s="265">
        <f t="shared" si="193"/>
        <v>0</v>
      </c>
      <c r="JU56" s="265">
        <f t="shared" si="193"/>
        <v>0</v>
      </c>
      <c r="JV56" s="265">
        <f t="shared" si="193"/>
        <v>0</v>
      </c>
      <c r="JW56" s="265">
        <f t="shared" si="193"/>
        <v>0</v>
      </c>
      <c r="JX56" s="265">
        <f t="shared" si="193"/>
        <v>0</v>
      </c>
      <c r="JY56" s="265">
        <f t="shared" si="193"/>
        <v>0</v>
      </c>
      <c r="JZ56" s="265">
        <f t="shared" si="193"/>
        <v>0</v>
      </c>
      <c r="KA56" s="265">
        <f t="shared" si="194"/>
        <v>0</v>
      </c>
      <c r="KB56" s="265">
        <f t="shared" si="194"/>
        <v>0</v>
      </c>
      <c r="KC56" s="265">
        <f t="shared" si="194"/>
        <v>0</v>
      </c>
      <c r="KD56" s="265">
        <f t="shared" si="194"/>
        <v>0</v>
      </c>
      <c r="KE56" s="265">
        <f t="shared" si="194"/>
        <v>0</v>
      </c>
      <c r="KF56" s="265">
        <f t="shared" si="194"/>
        <v>0</v>
      </c>
      <c r="KG56" s="265">
        <f t="shared" si="194"/>
        <v>0</v>
      </c>
      <c r="KH56" s="265">
        <f t="shared" si="194"/>
        <v>0</v>
      </c>
      <c r="KI56" s="265">
        <f t="shared" si="194"/>
        <v>0</v>
      </c>
      <c r="KJ56" s="265">
        <f t="shared" si="194"/>
        <v>0</v>
      </c>
      <c r="KK56" s="292">
        <f t="shared" si="194"/>
        <v>0</v>
      </c>
      <c r="KL56" s="279">
        <f t="shared" si="107"/>
        <v>48</v>
      </c>
      <c r="KN56" s="262" t="str">
        <f t="shared" si="195"/>
        <v>Thu</v>
      </c>
      <c r="KO56" s="405" t="str">
        <f>IF(OR(F56=Dropdown_list!$AA$20,F56=Dropdown_list!$AA$21,ISBLANK(F56)), "", LEFT(F56,FIND(":",F56)-1)/RIGHT(F56,LEN(F56)-(FIND(":",F56))))</f>
        <v/>
      </c>
      <c r="KP56" s="406" t="str">
        <f>IF(OR(G56=Dropdown_list!$AA$20,G56=Dropdown_list!$AA$21,ISBLANK(G56)), "", LEFT(G56,FIND(":",G56)-1)/RIGHT(G56,LEN(G56)-(FIND(":",G56))))</f>
        <v/>
      </c>
      <c r="KQ56" s="406" t="str">
        <f>IF(OR(H56=Dropdown_list!$AA$20,H56=Dropdown_list!$AA$21,ISBLANK(H56)), "", LEFT(H56,FIND(":",H56)-1)/RIGHT(H56,LEN(H56)-(FIND(":",H56))))</f>
        <v/>
      </c>
      <c r="KR56" s="406" t="str">
        <f>IF(OR(I56=Dropdown_list!$AA$20,I56=Dropdown_list!$AA$21,ISBLANK(I56)), "", LEFT(I56,FIND(":",I56)-1)/RIGHT(I56,LEN(I56)-(FIND(":",I56))))</f>
        <v/>
      </c>
      <c r="KS56" s="406" t="str">
        <f>IF(OR(J56=Dropdown_list!$AA$20,J56=Dropdown_list!$AA$21,ISBLANK(J56)), "", LEFT(J56,FIND(":",J56)-1)/RIGHT(J56,LEN(J56)-(FIND(":",J56))))</f>
        <v/>
      </c>
      <c r="KT56" s="406" t="str">
        <f>IF(OR(K56=Dropdown_list!$AA$20,K56=Dropdown_list!$AA$21,ISBLANK(K56)), "", LEFT(K56,FIND(":",K56)-1)/RIGHT(K56,LEN(K56)-(FIND(":",K56))))</f>
        <v/>
      </c>
      <c r="KU56" s="406" t="str">
        <f>IF(OR(L56=Dropdown_list!$AA$20,L56=Dropdown_list!$AA$21,ISBLANK(L56)), "", LEFT(L56,FIND(":",L56)-1)/RIGHT(L56,LEN(L56)-(FIND(":",L56))))</f>
        <v/>
      </c>
      <c r="KV56" s="406" t="str">
        <f>IF(OR(M56=Dropdown_list!$AA$20,M56=Dropdown_list!$AA$21,ISBLANK(M56)), "", LEFT(M56,FIND(":",M56)-1)/RIGHT(M56,LEN(M56)-(FIND(":",M56))))</f>
        <v/>
      </c>
      <c r="KW56" s="406" t="str">
        <f>IF(OR(N56=Dropdown_list!$AA$20,N56=Dropdown_list!$AA$21,ISBLANK(N56)), "", LEFT(N56,FIND(":",N56)-1)/RIGHT(N56,LEN(N56)-(FIND(":",N56))))</f>
        <v/>
      </c>
      <c r="KX56" s="406" t="str">
        <f>IF(OR(O56=Dropdown_list!$AA$20,O56=Dropdown_list!$AA$21,ISBLANK(O56)), "", LEFT(O56,FIND(":",O56)-1)/RIGHT(O56,LEN(O56)-(FIND(":",O56))))</f>
        <v/>
      </c>
      <c r="KY56" s="406" t="str">
        <f>IF(OR(P56=Dropdown_list!$AA$20,P56=Dropdown_list!$AA$21,ISBLANK(P56)), "", LEFT(P56,FIND(":",P56)-1)/RIGHT(P56,LEN(P56)-(FIND(":",P56))))</f>
        <v/>
      </c>
      <c r="KZ56" s="406" t="str">
        <f>IF(OR(Q56=Dropdown_list!$AA$20,Q56=Dropdown_list!$AA$21,ISBLANK(Q56)), "", LEFT(Q56,FIND(":",Q56)-1)/RIGHT(Q56,LEN(Q56)-(FIND(":",Q56))))</f>
        <v/>
      </c>
      <c r="LA56" s="406" t="str">
        <f>IF(OR(R56=Dropdown_list!$AA$20,R56=Dropdown_list!$AA$21,ISBLANK(R56)), "", LEFT(R56,FIND(":",R56)-1)/RIGHT(R56,LEN(R56)-(FIND(":",R56))))</f>
        <v/>
      </c>
      <c r="LB56" s="406" t="str">
        <f>IF(OR(S56=Dropdown_list!$AA$20,S56=Dropdown_list!$AA$21,ISBLANK(S56)), "", LEFT(S56,FIND(":",S56)-1)/RIGHT(S56,LEN(S56)-(FIND(":",S56))))</f>
        <v/>
      </c>
      <c r="LC56" s="406" t="str">
        <f>IF(OR(T56=Dropdown_list!$AA$20,T56=Dropdown_list!$AA$21,ISBLANK(T56)), "", LEFT(T56,FIND(":",T56)-1)/RIGHT(T56,LEN(T56)-(FIND(":",T56))))</f>
        <v/>
      </c>
      <c r="LD56" s="406" t="str">
        <f>IF(OR(U56=Dropdown_list!$AA$20,U56=Dropdown_list!$AA$21,ISBLANK(U56)), "", LEFT(U56,FIND(":",U56)-1)/RIGHT(U56,LEN(U56)-(FIND(":",U56))))</f>
        <v/>
      </c>
      <c r="LE56" s="406" t="str">
        <f>IF(OR(V56=Dropdown_list!$AA$20,V56=Dropdown_list!$AA$21,ISBLANK(V56)), "", LEFT(V56,FIND(":",V56)-1)/RIGHT(V56,LEN(V56)-(FIND(":",V56))))</f>
        <v/>
      </c>
      <c r="LF56" s="406" t="str">
        <f>IF(OR(W56=Dropdown_list!$AA$20,W56=Dropdown_list!$AA$21,ISBLANK(W56)), "", LEFT(W56,FIND(":",W56)-1)/RIGHT(W56,LEN(W56)-(FIND(":",W56))))</f>
        <v/>
      </c>
      <c r="LG56" s="406" t="str">
        <f>IF(OR(X56=Dropdown_list!$AA$20,X56=Dropdown_list!$AA$21,ISBLANK(X56)), "", LEFT(X56,FIND(":",X56)-1)/RIGHT(X56,LEN(X56)-(FIND(":",X56))))</f>
        <v/>
      </c>
      <c r="LH56" s="406" t="str">
        <f>IF(OR(Y56=Dropdown_list!$AA$20,Y56=Dropdown_list!$AA$21,ISBLANK(Y56)), "", LEFT(Y56,FIND(":",Y56)-1)/RIGHT(Y56,LEN(Y56)-(FIND(":",Y56))))</f>
        <v/>
      </c>
      <c r="LI56" s="406" t="str">
        <f>IF(OR(Z56=Dropdown_list!$AA$20,Z56=Dropdown_list!$AA$21,ISBLANK(Z56)), "", LEFT(Z56,FIND(":",Z56)-1)/RIGHT(Z56,LEN(Z56)-(FIND(":",Z56))))</f>
        <v/>
      </c>
      <c r="LJ56" s="406" t="str">
        <f>IF(OR(AA56=Dropdown_list!$AA$20,AA56=Dropdown_list!$AA$21,ISBLANK(AA56)), "", LEFT(AA56,FIND(":",AA56)-1)/RIGHT(AA56,LEN(AA56)-(FIND(":",AA56))))</f>
        <v/>
      </c>
      <c r="LK56" s="406" t="str">
        <f>IF(OR(AB56=Dropdown_list!$AA$20,AB56=Dropdown_list!$AA$21,ISBLANK(AB56)), "", LEFT(AB56,FIND(":",AB56)-1)/RIGHT(AB56,LEN(AB56)-(FIND(":",AB56))))</f>
        <v/>
      </c>
      <c r="LL56" s="406" t="str">
        <f>IF(OR(AC56=Dropdown_list!$AA$20,AC56=Dropdown_list!$AA$21,ISBLANK(AC56)), "", LEFT(AC56,FIND(":",AC56)-1)/RIGHT(AC56,LEN(AC56)-(FIND(":",AC56))))</f>
        <v/>
      </c>
      <c r="LM56" s="406" t="str">
        <f>IF(OR(AD56=Dropdown_list!$AA$20,AD56=Dropdown_list!$AA$21,ISBLANK(AD56)), "", LEFT(AD56,FIND(":",AD56)-1)/RIGHT(AD56,LEN(AD56)-(FIND(":",AD56))))</f>
        <v/>
      </c>
      <c r="LN56" s="406" t="str">
        <f>IF(OR(AE56=Dropdown_list!$AA$20,AE56=Dropdown_list!$AA$21,ISBLANK(AE56)), "", LEFT(AE56,FIND(":",AE56)-1)/RIGHT(AE56,LEN(AE56)-(FIND(":",AE56))))</f>
        <v/>
      </c>
      <c r="LO56" s="406" t="str">
        <f>IF(OR(AF56=Dropdown_list!$AA$20,AF56=Dropdown_list!$AA$21,ISBLANK(AF56)), "", LEFT(AF56,FIND(":",AF56)-1)/RIGHT(AF56,LEN(AF56)-(FIND(":",AF56))))</f>
        <v/>
      </c>
      <c r="LP56" s="406" t="str">
        <f>IF(OR(AG56=Dropdown_list!$AA$20,AG56=Dropdown_list!$AA$21,ISBLANK(AG56)), "", LEFT(AG56,FIND(":",AG56)-1)/RIGHT(AG56,LEN(AG56)-(FIND(":",AG56))))</f>
        <v/>
      </c>
      <c r="LQ56" s="406" t="str">
        <f>IF(OR(AH56=Dropdown_list!$AA$20,AH56=Dropdown_list!$AA$21,ISBLANK(AH56)), "", LEFT(AH56,FIND(":",AH56)-1)/RIGHT(AH56,LEN(AH56)-(FIND(":",AH56))))</f>
        <v/>
      </c>
      <c r="LR56" s="406" t="str">
        <f>IF(OR(AI56=Dropdown_list!$AA$20,AI56=Dropdown_list!$AA$21,ISBLANK(AI56)), "", LEFT(AI56,FIND(":",AI56)-1)/RIGHT(AI56,LEN(AI56)-(FIND(":",AI56))))</f>
        <v/>
      </c>
      <c r="LS56" s="406" t="str">
        <f>IF(OR(AJ56=Dropdown_list!$AA$20,AJ56=Dropdown_list!$AA$21,ISBLANK(AJ56)), "", LEFT(AJ56,FIND(":",AJ56)-1)/RIGHT(AJ56,LEN(AJ56)-(FIND(":",AJ56))))</f>
        <v/>
      </c>
      <c r="LT56" s="406" t="str">
        <f>IF(OR(AK56=Dropdown_list!$AA$20,AK56=Dropdown_list!$AA$21,ISBLANK(AK56)), "", LEFT(AK56,FIND(":",AK56)-1)/RIGHT(AK56,LEN(AK56)-(FIND(":",AK56))))</f>
        <v/>
      </c>
      <c r="LU56" s="406" t="str">
        <f>IF(OR(AL56=Dropdown_list!$AA$20,AL56=Dropdown_list!$AA$21,ISBLANK(AL56)), "", LEFT(AL56,FIND(":",AL56)-1)/RIGHT(AL56,LEN(AL56)-(FIND(":",AL56))))</f>
        <v/>
      </c>
      <c r="LV56" s="406" t="str">
        <f>IF(OR(AM56=Dropdown_list!$AA$20,AM56=Dropdown_list!$AA$21,ISBLANK(AM56)), "", LEFT(AM56,FIND(":",AM56)-1)/RIGHT(AM56,LEN(AM56)-(FIND(":",AM56))))</f>
        <v/>
      </c>
      <c r="LW56" s="406" t="str">
        <f>IF(OR(AN56=Dropdown_list!$AA$20,AN56=Dropdown_list!$AA$21,ISBLANK(AN56)), "", LEFT(AN56,FIND(":",AN56)-1)/RIGHT(AN56,LEN(AN56)-(FIND(":",AN56))))</f>
        <v/>
      </c>
      <c r="LX56" s="406" t="str">
        <f>IF(OR(AO56=Dropdown_list!$AA$20,AO56=Dropdown_list!$AA$21,ISBLANK(AO56)), "", LEFT(AO56,FIND(":",AO56)-1)/RIGHT(AO56,LEN(AO56)-(FIND(":",AO56))))</f>
        <v/>
      </c>
      <c r="LY56" s="406" t="str">
        <f>IF(OR(AP56=Dropdown_list!$AA$20,AP56=Dropdown_list!$AA$21,ISBLANK(AP56)), "", LEFT(AP56,FIND(":",AP56)-1)/RIGHT(AP56,LEN(AP56)-(FIND(":",AP56))))</f>
        <v/>
      </c>
      <c r="LZ56" s="406" t="str">
        <f>IF(OR(AQ56=Dropdown_list!$AA$20,AQ56=Dropdown_list!$AA$21,ISBLANK(AQ56)), "", LEFT(AQ56,FIND(":",AQ56)-1)/RIGHT(AQ56,LEN(AQ56)-(FIND(":",AQ56))))</f>
        <v/>
      </c>
      <c r="MA56" s="406" t="str">
        <f>IF(OR(AR56=Dropdown_list!$AA$20,AR56=Dropdown_list!$AA$21,ISBLANK(AR56)), "", LEFT(AR56,FIND(":",AR56)-1)/RIGHT(AR56,LEN(AR56)-(FIND(":",AR56))))</f>
        <v/>
      </c>
      <c r="MB56" s="406" t="str">
        <f>IF(OR(AS56=Dropdown_list!$AA$20,AS56=Dropdown_list!$AA$21,ISBLANK(AS56)), "", LEFT(AS56,FIND(":",AS56)-1)/RIGHT(AS56,LEN(AS56)-(FIND(":",AS56))))</f>
        <v/>
      </c>
      <c r="MC56" s="406" t="str">
        <f>IF(OR(AT56=Dropdown_list!$AA$20,AT56=Dropdown_list!$AA$21,ISBLANK(AT56)), "", LEFT(AT56,FIND(":",AT56)-1)/RIGHT(AT56,LEN(AT56)-(FIND(":",AT56))))</f>
        <v/>
      </c>
      <c r="MD56" s="406" t="str">
        <f>IF(OR(AU56=Dropdown_list!$AA$20,AU56=Dropdown_list!$AA$21,ISBLANK(AU56)), "", LEFT(AU56,FIND(":",AU56)-1)/RIGHT(AU56,LEN(AU56)-(FIND(":",AU56))))</f>
        <v/>
      </c>
      <c r="ME56" s="406" t="str">
        <f>IF(OR(AV56=Dropdown_list!$AA$20,AV56=Dropdown_list!$AA$21,ISBLANK(AV56)), "", LEFT(AV56,FIND(":",AV56)-1)/RIGHT(AV56,LEN(AV56)-(FIND(":",AV56))))</f>
        <v/>
      </c>
      <c r="MF56" s="406" t="str">
        <f>IF(OR(AW56=Dropdown_list!$AA$20,AW56=Dropdown_list!$AA$21,ISBLANK(AW56)), "", LEFT(AW56,FIND(":",AW56)-1)/RIGHT(AW56,LEN(AW56)-(FIND(":",AW56))))</f>
        <v/>
      </c>
      <c r="MG56" s="406" t="str">
        <f>IF(OR(AX56=Dropdown_list!$AA$20,AX56=Dropdown_list!$AA$21,ISBLANK(AX56)), "", LEFT(AX56,FIND(":",AX56)-1)/RIGHT(AX56,LEN(AX56)-(FIND(":",AX56))))</f>
        <v/>
      </c>
      <c r="MH56" s="406" t="str">
        <f>IF(OR(AY56=Dropdown_list!$AA$20,AY56=Dropdown_list!$AA$21,ISBLANK(AY56)), "", LEFT(AY56,FIND(":",AY56)-1)/RIGHT(AY56,LEN(AY56)-(FIND(":",AY56))))</f>
        <v/>
      </c>
      <c r="MI56" s="406" t="str">
        <f>IF(OR(AZ56=Dropdown_list!$AA$20,AZ56=Dropdown_list!$AA$21,ISBLANK(AZ56)), "", LEFT(AZ56,FIND(":",AZ56)-1)/RIGHT(AZ56,LEN(AZ56)-(FIND(":",AZ56))))</f>
        <v/>
      </c>
      <c r="MJ56" s="407" t="str">
        <f>IF(OR(BA56=Dropdown_list!$AA$20,BA56=Dropdown_list!$AA$21,ISBLANK(BA56)), "", LEFT(BA56,FIND(":",BA56)-1)/RIGHT(BA56,LEN(BA56)-(FIND(":",BA56))))</f>
        <v/>
      </c>
      <c r="ML56" s="414" t="str">
        <f t="shared" si="181"/>
        <v/>
      </c>
      <c r="MM56" s="265" t="str">
        <f t="shared" si="181"/>
        <v/>
      </c>
      <c r="MN56" s="265" t="str">
        <f t="shared" si="181"/>
        <v/>
      </c>
      <c r="MO56" s="265" t="str">
        <f t="shared" si="181"/>
        <v/>
      </c>
      <c r="MP56" s="265" t="str">
        <f t="shared" si="181"/>
        <v/>
      </c>
      <c r="MQ56" s="265" t="str">
        <f t="shared" si="181"/>
        <v/>
      </c>
      <c r="MR56" s="265" t="str">
        <f t="shared" si="181"/>
        <v/>
      </c>
      <c r="MS56" s="265" t="str">
        <f t="shared" si="181"/>
        <v/>
      </c>
      <c r="MT56" s="265" t="str">
        <f t="shared" si="181"/>
        <v/>
      </c>
      <c r="MU56" s="265" t="str">
        <f t="shared" si="181"/>
        <v/>
      </c>
      <c r="MV56" s="265" t="str">
        <f t="shared" si="181"/>
        <v/>
      </c>
      <c r="MW56" s="265" t="str">
        <f t="shared" si="181"/>
        <v/>
      </c>
      <c r="MX56" s="265" t="str">
        <f t="shared" si="181"/>
        <v/>
      </c>
      <c r="MY56" s="265" t="str">
        <f t="shared" si="181"/>
        <v/>
      </c>
      <c r="MZ56" s="265" t="str">
        <f t="shared" si="181"/>
        <v/>
      </c>
      <c r="NA56" s="265" t="str">
        <f t="shared" si="181"/>
        <v/>
      </c>
      <c r="NB56" s="265" t="str">
        <f t="shared" si="182"/>
        <v/>
      </c>
      <c r="NC56" s="265" t="str">
        <f t="shared" si="182"/>
        <v/>
      </c>
      <c r="ND56" s="265" t="str">
        <f t="shared" si="182"/>
        <v/>
      </c>
      <c r="NE56" s="265" t="str">
        <f t="shared" si="182"/>
        <v/>
      </c>
      <c r="NF56" s="265" t="str">
        <f t="shared" si="182"/>
        <v/>
      </c>
      <c r="NG56" s="265" t="str">
        <f t="shared" si="110"/>
        <v/>
      </c>
      <c r="NH56" s="265" t="str">
        <f t="shared" si="110"/>
        <v/>
      </c>
      <c r="NI56" s="265" t="str">
        <f t="shared" si="110"/>
        <v/>
      </c>
      <c r="NJ56" s="265" t="str">
        <f t="shared" si="110"/>
        <v/>
      </c>
      <c r="NK56" s="265" t="str">
        <f t="shared" si="110"/>
        <v/>
      </c>
      <c r="NL56" s="265" t="str">
        <f t="shared" si="110"/>
        <v/>
      </c>
      <c r="NM56" s="265" t="str">
        <f t="shared" si="110"/>
        <v/>
      </c>
      <c r="NN56" s="265" t="str">
        <f t="shared" si="182"/>
        <v/>
      </c>
      <c r="NO56" s="265" t="str">
        <f t="shared" si="182"/>
        <v/>
      </c>
      <c r="NP56" s="265" t="str">
        <f t="shared" si="182"/>
        <v/>
      </c>
      <c r="NQ56" s="265" t="str">
        <f t="shared" si="182"/>
        <v/>
      </c>
      <c r="NR56" s="265" t="str">
        <f t="shared" ref="NR56:OG71" si="238">IFERROR(INDEX($CL$18:$CQ$18, ,MATCH(NR$18,$CL56:$CQ56,1)),"")</f>
        <v/>
      </c>
      <c r="NS56" s="265" t="str">
        <f t="shared" si="238"/>
        <v/>
      </c>
      <c r="NT56" s="265" t="str">
        <f t="shared" si="238"/>
        <v/>
      </c>
      <c r="NU56" s="265" t="str">
        <f t="shared" si="238"/>
        <v/>
      </c>
      <c r="NV56" s="265" t="str">
        <f t="shared" si="238"/>
        <v/>
      </c>
      <c r="NW56" s="265" t="str">
        <f t="shared" si="238"/>
        <v/>
      </c>
      <c r="NX56" s="265" t="str">
        <f t="shared" si="238"/>
        <v/>
      </c>
      <c r="NY56" s="265" t="str">
        <f t="shared" si="238"/>
        <v/>
      </c>
      <c r="NZ56" s="265" t="str">
        <f t="shared" si="238"/>
        <v/>
      </c>
      <c r="OA56" s="265" t="str">
        <f t="shared" si="238"/>
        <v/>
      </c>
      <c r="OB56" s="265" t="str">
        <f t="shared" si="238"/>
        <v/>
      </c>
      <c r="OC56" s="265" t="str">
        <f t="shared" si="238"/>
        <v/>
      </c>
      <c r="OD56" s="265" t="str">
        <f t="shared" si="238"/>
        <v/>
      </c>
      <c r="OE56" s="265" t="str">
        <f t="shared" si="238"/>
        <v/>
      </c>
      <c r="OF56" s="265" t="str">
        <f t="shared" si="238"/>
        <v/>
      </c>
      <c r="OG56" s="415" t="str">
        <f t="shared" si="238"/>
        <v/>
      </c>
    </row>
    <row r="57" spans="2:397" ht="15" customHeight="1">
      <c r="B57" s="66"/>
      <c r="D57" s="786"/>
      <c r="E57" s="224">
        <f t="shared" si="177"/>
        <v>0</v>
      </c>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4"/>
      <c r="BC57" s="668"/>
      <c r="BD57" s="61"/>
      <c r="BE57" s="61"/>
      <c r="BF57" s="88"/>
      <c r="BG57" s="232"/>
      <c r="BH57" s="61"/>
      <c r="BI57" s="61"/>
      <c r="BJ57" s="4"/>
      <c r="BL57" s="84" t="str">
        <f t="shared" si="196"/>
        <v/>
      </c>
      <c r="BM57" s="260">
        <f t="shared" si="197"/>
        <v>0</v>
      </c>
      <c r="BN57" s="525">
        <f t="shared" si="114"/>
        <v>0</v>
      </c>
      <c r="BO57" s="526" t="str">
        <f t="shared" si="139"/>
        <v/>
      </c>
      <c r="BP57" s="525">
        <f t="shared" si="115"/>
        <v>0</v>
      </c>
      <c r="BQ57" s="527">
        <f t="shared" si="198"/>
        <v>0</v>
      </c>
      <c r="BR57" s="527">
        <f t="shared" si="199"/>
        <v>0</v>
      </c>
      <c r="BS57" s="528">
        <f t="shared" si="140"/>
        <v>0</v>
      </c>
      <c r="BT57" s="263" t="str">
        <f t="shared" si="14"/>
        <v/>
      </c>
      <c r="BU57" s="263" t="str">
        <f>IF(BQ57=1, IF(ISBLANK(#REF!),message_complete,""),"")</f>
        <v/>
      </c>
      <c r="BV57" s="263" t="str">
        <f t="shared" si="200"/>
        <v/>
      </c>
      <c r="BW57" s="263" t="str">
        <f t="shared" si="201"/>
        <v/>
      </c>
      <c r="BX57" s="261"/>
      <c r="BY57" s="328" t="str">
        <f t="shared" si="116"/>
        <v/>
      </c>
      <c r="BZ57" s="269" t="str">
        <f t="shared" si="202"/>
        <v/>
      </c>
      <c r="CA57" s="269" t="str">
        <f t="shared" si="203"/>
        <v/>
      </c>
      <c r="CB57" s="269" t="str">
        <f t="shared" si="204"/>
        <v/>
      </c>
      <c r="CC57" s="269" t="str">
        <f t="shared" si="205"/>
        <v/>
      </c>
      <c r="CD57" s="269" t="str">
        <f t="shared" si="117"/>
        <v/>
      </c>
      <c r="CE57" s="269" t="str">
        <f t="shared" si="206"/>
        <v/>
      </c>
      <c r="CF57" s="269" t="str">
        <f t="shared" si="118"/>
        <v/>
      </c>
      <c r="CG57" s="269" t="str">
        <f t="shared" si="119"/>
        <v/>
      </c>
      <c r="CH57" s="269" t="str">
        <f t="shared" si="120"/>
        <v/>
      </c>
      <c r="CI57" s="269" t="str">
        <f t="shared" si="121"/>
        <v/>
      </c>
      <c r="CJ57" s="329" t="str">
        <f t="shared" si="122"/>
        <v/>
      </c>
      <c r="CL57" s="423" t="str">
        <f t="shared" si="77"/>
        <v/>
      </c>
      <c r="CM57" s="419" t="str">
        <f t="shared" si="78"/>
        <v/>
      </c>
      <c r="CN57" s="419" t="str">
        <f t="shared" si="79"/>
        <v/>
      </c>
      <c r="CO57" s="419" t="str">
        <f t="shared" si="80"/>
        <v/>
      </c>
      <c r="CP57" s="419" t="str">
        <f t="shared" si="81"/>
        <v/>
      </c>
      <c r="CQ57" s="424" t="str">
        <f t="shared" si="82"/>
        <v/>
      </c>
      <c r="CR57" s="121" t="str">
        <f t="shared" si="207"/>
        <v/>
      </c>
      <c r="CS57" s="283" t="str">
        <f t="shared" si="208"/>
        <v/>
      </c>
      <c r="CT57" s="264" t="str">
        <f t="shared" si="209"/>
        <v/>
      </c>
      <c r="CU57" s="264" t="str">
        <f t="shared" si="210"/>
        <v/>
      </c>
      <c r="CV57" s="264" t="str">
        <f t="shared" si="211"/>
        <v/>
      </c>
      <c r="CW57" s="264" t="str">
        <f t="shared" si="212"/>
        <v/>
      </c>
      <c r="CX57" s="284" t="str">
        <f t="shared" si="213"/>
        <v/>
      </c>
      <c r="CY57" s="263">
        <f t="shared" si="83"/>
        <v>0</v>
      </c>
      <c r="CZ57" s="263"/>
      <c r="DA57" s="291">
        <f t="shared" si="183"/>
        <v>0</v>
      </c>
      <c r="DB57" s="265">
        <f t="shared" si="183"/>
        <v>0</v>
      </c>
      <c r="DC57" s="265">
        <f t="shared" si="183"/>
        <v>0</v>
      </c>
      <c r="DD57" s="265">
        <f t="shared" si="183"/>
        <v>0</v>
      </c>
      <c r="DE57" s="265">
        <f t="shared" si="183"/>
        <v>0</v>
      </c>
      <c r="DF57" s="265">
        <f t="shared" si="183"/>
        <v>0</v>
      </c>
      <c r="DG57" s="265">
        <f t="shared" si="183"/>
        <v>0</v>
      </c>
      <c r="DH57" s="265">
        <f t="shared" si="183"/>
        <v>0</v>
      </c>
      <c r="DI57" s="265">
        <f t="shared" si="183"/>
        <v>0</v>
      </c>
      <c r="DJ57" s="265">
        <f t="shared" si="183"/>
        <v>0</v>
      </c>
      <c r="DK57" s="265">
        <f t="shared" si="184"/>
        <v>0</v>
      </c>
      <c r="DL57" s="265">
        <f t="shared" si="184"/>
        <v>0</v>
      </c>
      <c r="DM57" s="265">
        <f t="shared" si="184"/>
        <v>0</v>
      </c>
      <c r="DN57" s="265">
        <f t="shared" si="184"/>
        <v>0</v>
      </c>
      <c r="DO57" s="265">
        <f t="shared" si="184"/>
        <v>0</v>
      </c>
      <c r="DP57" s="265">
        <f t="shared" si="184"/>
        <v>0</v>
      </c>
      <c r="DQ57" s="265">
        <f t="shared" si="184"/>
        <v>0</v>
      </c>
      <c r="DR57" s="265">
        <f t="shared" si="184"/>
        <v>0</v>
      </c>
      <c r="DS57" s="265">
        <f t="shared" si="184"/>
        <v>0</v>
      </c>
      <c r="DT57" s="265">
        <f t="shared" si="184"/>
        <v>0</v>
      </c>
      <c r="DU57" s="292">
        <f t="shared" si="184"/>
        <v>0</v>
      </c>
      <c r="DV57" s="291">
        <f t="shared" si="185"/>
        <v>0</v>
      </c>
      <c r="DW57" s="265">
        <f t="shared" si="185"/>
        <v>0</v>
      </c>
      <c r="DX57" s="265">
        <f t="shared" si="185"/>
        <v>0</v>
      </c>
      <c r="DY57" s="265">
        <f t="shared" si="185"/>
        <v>0</v>
      </c>
      <c r="DZ57" s="265">
        <f t="shared" si="185"/>
        <v>0</v>
      </c>
      <c r="EA57" s="265">
        <f t="shared" si="185"/>
        <v>0</v>
      </c>
      <c r="EB57" s="265">
        <f t="shared" si="185"/>
        <v>0</v>
      </c>
      <c r="EC57" s="265">
        <f t="shared" si="185"/>
        <v>0</v>
      </c>
      <c r="ED57" s="265">
        <f t="shared" si="185"/>
        <v>0</v>
      </c>
      <c r="EE57" s="265">
        <f t="shared" si="185"/>
        <v>0</v>
      </c>
      <c r="EF57" s="265">
        <f t="shared" si="186"/>
        <v>0</v>
      </c>
      <c r="EG57" s="265">
        <f t="shared" si="186"/>
        <v>0</v>
      </c>
      <c r="EH57" s="265">
        <f t="shared" si="186"/>
        <v>0</v>
      </c>
      <c r="EI57" s="265">
        <f t="shared" si="186"/>
        <v>0</v>
      </c>
      <c r="EJ57" s="265">
        <f t="shared" si="186"/>
        <v>0</v>
      </c>
      <c r="EK57" s="265">
        <f t="shared" si="186"/>
        <v>0</v>
      </c>
      <c r="EL57" s="265">
        <f t="shared" si="186"/>
        <v>0</v>
      </c>
      <c r="EM57" s="265">
        <f t="shared" si="186"/>
        <v>0</v>
      </c>
      <c r="EN57" s="265">
        <f t="shared" si="186"/>
        <v>0</v>
      </c>
      <c r="EO57" s="265">
        <f t="shared" si="186"/>
        <v>0</v>
      </c>
      <c r="EP57" s="292">
        <f t="shared" si="186"/>
        <v>0</v>
      </c>
      <c r="EQ57" s="414">
        <f t="shared" si="187"/>
        <v>0</v>
      </c>
      <c r="ER57" s="265">
        <f t="shared" si="187"/>
        <v>0</v>
      </c>
      <c r="ES57" s="265">
        <f t="shared" si="187"/>
        <v>0</v>
      </c>
      <c r="ET57" s="265">
        <f t="shared" si="187"/>
        <v>0</v>
      </c>
      <c r="EU57" s="265">
        <f t="shared" si="187"/>
        <v>0</v>
      </c>
      <c r="EV57" s="265">
        <f t="shared" si="187"/>
        <v>0</v>
      </c>
      <c r="EW57" s="265">
        <f t="shared" si="187"/>
        <v>0</v>
      </c>
      <c r="EX57" s="265">
        <f t="shared" si="187"/>
        <v>0</v>
      </c>
      <c r="EY57" s="265">
        <f t="shared" si="187"/>
        <v>0</v>
      </c>
      <c r="EZ57" s="265">
        <f t="shared" si="187"/>
        <v>0</v>
      </c>
      <c r="FA57" s="265">
        <f t="shared" si="188"/>
        <v>0</v>
      </c>
      <c r="FB57" s="265">
        <f t="shared" si="188"/>
        <v>0</v>
      </c>
      <c r="FC57" s="265">
        <f t="shared" si="188"/>
        <v>0</v>
      </c>
      <c r="FD57" s="265">
        <f t="shared" si="188"/>
        <v>0</v>
      </c>
      <c r="FE57" s="265">
        <f t="shared" si="188"/>
        <v>0</v>
      </c>
      <c r="FF57" s="265">
        <f t="shared" si="188"/>
        <v>0</v>
      </c>
      <c r="FG57" s="265">
        <f t="shared" si="188"/>
        <v>0</v>
      </c>
      <c r="FH57" s="265">
        <f t="shared" si="188"/>
        <v>0</v>
      </c>
      <c r="FI57" s="265">
        <f t="shared" si="188"/>
        <v>0</v>
      </c>
      <c r="FJ57" s="265">
        <f t="shared" si="188"/>
        <v>0</v>
      </c>
      <c r="FK57" s="415">
        <f t="shared" si="188"/>
        <v>0</v>
      </c>
      <c r="FL57" s="291">
        <f t="shared" si="189"/>
        <v>0</v>
      </c>
      <c r="FM57" s="265">
        <f t="shared" si="189"/>
        <v>0</v>
      </c>
      <c r="FN57" s="265">
        <f t="shared" si="189"/>
        <v>0</v>
      </c>
      <c r="FO57" s="265">
        <f t="shared" si="189"/>
        <v>0</v>
      </c>
      <c r="FP57" s="265">
        <f t="shared" si="189"/>
        <v>0</v>
      </c>
      <c r="FQ57" s="265">
        <f t="shared" si="189"/>
        <v>0</v>
      </c>
      <c r="FR57" s="265">
        <f t="shared" si="189"/>
        <v>0</v>
      </c>
      <c r="FS57" s="265">
        <f t="shared" si="189"/>
        <v>0</v>
      </c>
      <c r="FT57" s="265">
        <f t="shared" si="189"/>
        <v>0</v>
      </c>
      <c r="FU57" s="265">
        <f t="shared" si="189"/>
        <v>0</v>
      </c>
      <c r="FV57" s="265">
        <f t="shared" si="190"/>
        <v>0</v>
      </c>
      <c r="FW57" s="265">
        <f t="shared" si="190"/>
        <v>0</v>
      </c>
      <c r="FX57" s="265">
        <f t="shared" si="190"/>
        <v>0</v>
      </c>
      <c r="FY57" s="265">
        <f t="shared" si="190"/>
        <v>0</v>
      </c>
      <c r="FZ57" s="265">
        <f t="shared" si="190"/>
        <v>0</v>
      </c>
      <c r="GA57" s="265">
        <f t="shared" si="190"/>
        <v>0</v>
      </c>
      <c r="GB57" s="265">
        <f t="shared" si="190"/>
        <v>0</v>
      </c>
      <c r="GC57" s="265">
        <f t="shared" si="190"/>
        <v>0</v>
      </c>
      <c r="GD57" s="265">
        <f t="shared" si="190"/>
        <v>0</v>
      </c>
      <c r="GE57" s="265">
        <f t="shared" si="190"/>
        <v>0</v>
      </c>
      <c r="GF57" s="292">
        <f t="shared" si="190"/>
        <v>0</v>
      </c>
      <c r="GG57" s="345">
        <f t="shared" si="141"/>
        <v>0</v>
      </c>
      <c r="GH57" s="346">
        <f t="shared" si="179"/>
        <v>0</v>
      </c>
      <c r="GI57" s="346">
        <f t="shared" si="179"/>
        <v>0</v>
      </c>
      <c r="GJ57" s="346">
        <f t="shared" si="179"/>
        <v>0</v>
      </c>
      <c r="GK57" s="346">
        <f t="shared" si="179"/>
        <v>0</v>
      </c>
      <c r="GL57" s="346">
        <f t="shared" si="179"/>
        <v>0</v>
      </c>
      <c r="GM57" s="346">
        <f t="shared" ref="GH57:HA69" si="239">FR67</f>
        <v>0</v>
      </c>
      <c r="GN57" s="346">
        <f t="shared" si="239"/>
        <v>0</v>
      </c>
      <c r="GO57" s="346">
        <f t="shared" si="239"/>
        <v>0</v>
      </c>
      <c r="GP57" s="346">
        <f t="shared" si="239"/>
        <v>0</v>
      </c>
      <c r="GQ57" s="346">
        <f t="shared" si="239"/>
        <v>0</v>
      </c>
      <c r="GR57" s="346">
        <f t="shared" si="239"/>
        <v>0</v>
      </c>
      <c r="GS57" s="346">
        <f t="shared" si="239"/>
        <v>0</v>
      </c>
      <c r="GT57" s="346">
        <f t="shared" si="239"/>
        <v>0</v>
      </c>
      <c r="GU57" s="346">
        <f t="shared" si="239"/>
        <v>0</v>
      </c>
      <c r="GV57" s="346">
        <f t="shared" si="239"/>
        <v>0</v>
      </c>
      <c r="GW57" s="346">
        <f t="shared" si="239"/>
        <v>0</v>
      </c>
      <c r="GX57" s="346">
        <f t="shared" si="239"/>
        <v>0</v>
      </c>
      <c r="GY57" s="346">
        <f t="shared" si="239"/>
        <v>0</v>
      </c>
      <c r="GZ57" s="346">
        <f t="shared" si="239"/>
        <v>0</v>
      </c>
      <c r="HA57" s="347">
        <f t="shared" si="239"/>
        <v>0</v>
      </c>
      <c r="HB57" s="336">
        <f t="shared" si="142"/>
        <v>0</v>
      </c>
      <c r="HC57" s="337">
        <f t="shared" si="143"/>
        <v>0</v>
      </c>
      <c r="HD57" s="337">
        <f t="shared" si="144"/>
        <v>0</v>
      </c>
      <c r="HE57" s="337">
        <f t="shared" si="145"/>
        <v>0</v>
      </c>
      <c r="HF57" s="337">
        <f t="shared" si="146"/>
        <v>0</v>
      </c>
      <c r="HG57" s="337">
        <f t="shared" si="147"/>
        <v>0</v>
      </c>
      <c r="HH57" s="337">
        <f t="shared" si="148"/>
        <v>0</v>
      </c>
      <c r="HI57" s="337">
        <f t="shared" si="149"/>
        <v>0</v>
      </c>
      <c r="HJ57" s="337">
        <f t="shared" si="150"/>
        <v>0</v>
      </c>
      <c r="HK57" s="337">
        <f t="shared" si="151"/>
        <v>0</v>
      </c>
      <c r="HL57" s="337">
        <f t="shared" si="152"/>
        <v>0</v>
      </c>
      <c r="HM57" s="337">
        <f t="shared" si="153"/>
        <v>0</v>
      </c>
      <c r="HN57" s="337">
        <f t="shared" si="154"/>
        <v>0</v>
      </c>
      <c r="HO57" s="337">
        <f t="shared" si="155"/>
        <v>0</v>
      </c>
      <c r="HP57" s="337">
        <f t="shared" si="156"/>
        <v>0</v>
      </c>
      <c r="HQ57" s="337">
        <f t="shared" si="157"/>
        <v>0</v>
      </c>
      <c r="HR57" s="337">
        <f t="shared" si="158"/>
        <v>0</v>
      </c>
      <c r="HS57" s="337">
        <f t="shared" si="159"/>
        <v>0</v>
      </c>
      <c r="HT57" s="337">
        <f t="shared" si="160"/>
        <v>0</v>
      </c>
      <c r="HU57" s="337">
        <f t="shared" si="161"/>
        <v>0</v>
      </c>
      <c r="HV57" s="338">
        <f t="shared" si="162"/>
        <v>0</v>
      </c>
      <c r="HW57" s="297" t="str">
        <f t="shared" si="214"/>
        <v/>
      </c>
      <c r="HX57" s="264" t="str">
        <f t="shared" si="215"/>
        <v/>
      </c>
      <c r="HY57" s="264" t="str">
        <f t="shared" si="216"/>
        <v/>
      </c>
      <c r="HZ57" s="264" t="str">
        <f t="shared" si="217"/>
        <v/>
      </c>
      <c r="IA57" s="264" t="str">
        <f t="shared" si="218"/>
        <v/>
      </c>
      <c r="IB57" s="264" t="str">
        <f t="shared" si="219"/>
        <v/>
      </c>
      <c r="IC57" s="264" t="str">
        <f t="shared" si="220"/>
        <v/>
      </c>
      <c r="ID57" s="264" t="str">
        <f t="shared" si="221"/>
        <v/>
      </c>
      <c r="IE57" s="264" t="str">
        <f t="shared" si="222"/>
        <v/>
      </c>
      <c r="IF57" s="264" t="str">
        <f t="shared" si="223"/>
        <v/>
      </c>
      <c r="IG57" s="264" t="str">
        <f t="shared" si="224"/>
        <v/>
      </c>
      <c r="IH57" s="264" t="str">
        <f t="shared" si="225"/>
        <v/>
      </c>
      <c r="II57" s="264" t="str">
        <f t="shared" si="226"/>
        <v/>
      </c>
      <c r="IJ57" s="264" t="str">
        <f t="shared" si="227"/>
        <v/>
      </c>
      <c r="IK57" s="264" t="str">
        <f t="shared" si="228"/>
        <v/>
      </c>
      <c r="IL57" s="264" t="str">
        <f t="shared" si="229"/>
        <v/>
      </c>
      <c r="IM57" s="264" t="str">
        <f t="shared" si="230"/>
        <v/>
      </c>
      <c r="IN57" s="264" t="str">
        <f t="shared" si="231"/>
        <v/>
      </c>
      <c r="IO57" s="264" t="str">
        <f t="shared" si="232"/>
        <v/>
      </c>
      <c r="IP57" s="264" t="str">
        <f t="shared" si="233"/>
        <v/>
      </c>
      <c r="IQ57" s="284" t="str">
        <f t="shared" si="234"/>
        <v/>
      </c>
      <c r="IR57" s="265">
        <f t="shared" si="105"/>
        <v>0</v>
      </c>
      <c r="IS57" s="266">
        <f t="shared" si="235"/>
        <v>48</v>
      </c>
      <c r="IT57" s="266">
        <f t="shared" si="106"/>
        <v>0</v>
      </c>
      <c r="IU57" s="266">
        <f t="shared" si="236"/>
        <v>0</v>
      </c>
      <c r="IV57" s="302">
        <f t="shared" si="191"/>
        <v>0</v>
      </c>
      <c r="IW57" s="266">
        <f t="shared" si="191"/>
        <v>0</v>
      </c>
      <c r="IX57" s="266">
        <f t="shared" si="191"/>
        <v>0</v>
      </c>
      <c r="IY57" s="266">
        <f t="shared" si="191"/>
        <v>0</v>
      </c>
      <c r="IZ57" s="266">
        <f t="shared" si="191"/>
        <v>0</v>
      </c>
      <c r="JA57" s="266">
        <f t="shared" si="191"/>
        <v>0</v>
      </c>
      <c r="JB57" s="266">
        <f t="shared" si="191"/>
        <v>0</v>
      </c>
      <c r="JC57" s="266">
        <f t="shared" si="191"/>
        <v>0</v>
      </c>
      <c r="JD57" s="266">
        <f t="shared" si="191"/>
        <v>0</v>
      </c>
      <c r="JE57" s="266">
        <f t="shared" si="191"/>
        <v>0</v>
      </c>
      <c r="JF57" s="266">
        <f t="shared" si="192"/>
        <v>0</v>
      </c>
      <c r="JG57" s="266">
        <f t="shared" si="192"/>
        <v>0</v>
      </c>
      <c r="JH57" s="266">
        <f t="shared" si="192"/>
        <v>0</v>
      </c>
      <c r="JI57" s="266">
        <f t="shared" si="192"/>
        <v>0</v>
      </c>
      <c r="JJ57" s="266">
        <f t="shared" si="192"/>
        <v>0</v>
      </c>
      <c r="JK57" s="266">
        <f t="shared" si="192"/>
        <v>0</v>
      </c>
      <c r="JL57" s="266">
        <f t="shared" si="192"/>
        <v>0</v>
      </c>
      <c r="JM57" s="266">
        <f t="shared" si="192"/>
        <v>0</v>
      </c>
      <c r="JN57" s="266">
        <f t="shared" si="192"/>
        <v>0</v>
      </c>
      <c r="JO57" s="266">
        <f t="shared" si="192"/>
        <v>0</v>
      </c>
      <c r="JP57" s="303">
        <f t="shared" si="192"/>
        <v>0</v>
      </c>
      <c r="JQ57" s="291">
        <f t="shared" si="193"/>
        <v>0</v>
      </c>
      <c r="JR57" s="265">
        <f t="shared" si="193"/>
        <v>0</v>
      </c>
      <c r="JS57" s="265">
        <f t="shared" si="193"/>
        <v>0</v>
      </c>
      <c r="JT57" s="265">
        <f t="shared" si="193"/>
        <v>0</v>
      </c>
      <c r="JU57" s="265">
        <f t="shared" si="193"/>
        <v>0</v>
      </c>
      <c r="JV57" s="265">
        <f t="shared" si="193"/>
        <v>0</v>
      </c>
      <c r="JW57" s="265">
        <f t="shared" si="193"/>
        <v>0</v>
      </c>
      <c r="JX57" s="265">
        <f t="shared" si="193"/>
        <v>0</v>
      </c>
      <c r="JY57" s="265">
        <f t="shared" si="193"/>
        <v>0</v>
      </c>
      <c r="JZ57" s="265">
        <f t="shared" si="193"/>
        <v>0</v>
      </c>
      <c r="KA57" s="265">
        <f t="shared" si="194"/>
        <v>0</v>
      </c>
      <c r="KB57" s="265">
        <f t="shared" si="194"/>
        <v>0</v>
      </c>
      <c r="KC57" s="265">
        <f t="shared" si="194"/>
        <v>0</v>
      </c>
      <c r="KD57" s="265">
        <f t="shared" si="194"/>
        <v>0</v>
      </c>
      <c r="KE57" s="265">
        <f t="shared" si="194"/>
        <v>0</v>
      </c>
      <c r="KF57" s="265">
        <f t="shared" si="194"/>
        <v>0</v>
      </c>
      <c r="KG57" s="265">
        <f t="shared" si="194"/>
        <v>0</v>
      </c>
      <c r="KH57" s="265">
        <f t="shared" si="194"/>
        <v>0</v>
      </c>
      <c r="KI57" s="265">
        <f t="shared" si="194"/>
        <v>0</v>
      </c>
      <c r="KJ57" s="265">
        <f t="shared" si="194"/>
        <v>0</v>
      </c>
      <c r="KK57" s="292">
        <f t="shared" si="194"/>
        <v>0</v>
      </c>
      <c r="KL57" s="279">
        <f t="shared" si="107"/>
        <v>48</v>
      </c>
      <c r="KN57" s="262" t="str">
        <f t="shared" si="195"/>
        <v>Thu</v>
      </c>
      <c r="KO57" s="405" t="str">
        <f>IF(OR(F57=Dropdown_list!$AA$20,F57=Dropdown_list!$AA$21,ISBLANK(F57)), "", LEFT(F57,FIND(":",F57)-1)/RIGHT(F57,LEN(F57)-(FIND(":",F57))))</f>
        <v/>
      </c>
      <c r="KP57" s="406" t="str">
        <f>IF(OR(G57=Dropdown_list!$AA$20,G57=Dropdown_list!$AA$21,ISBLANK(G57)), "", LEFT(G57,FIND(":",G57)-1)/RIGHT(G57,LEN(G57)-(FIND(":",G57))))</f>
        <v/>
      </c>
      <c r="KQ57" s="406" t="str">
        <f>IF(OR(H57=Dropdown_list!$AA$20,H57=Dropdown_list!$AA$21,ISBLANK(H57)), "", LEFT(H57,FIND(":",H57)-1)/RIGHT(H57,LEN(H57)-(FIND(":",H57))))</f>
        <v/>
      </c>
      <c r="KR57" s="406" t="str">
        <f>IF(OR(I57=Dropdown_list!$AA$20,I57=Dropdown_list!$AA$21,ISBLANK(I57)), "", LEFT(I57,FIND(":",I57)-1)/RIGHT(I57,LEN(I57)-(FIND(":",I57))))</f>
        <v/>
      </c>
      <c r="KS57" s="406" t="str">
        <f>IF(OR(J57=Dropdown_list!$AA$20,J57=Dropdown_list!$AA$21,ISBLANK(J57)), "", LEFT(J57,FIND(":",J57)-1)/RIGHT(J57,LEN(J57)-(FIND(":",J57))))</f>
        <v/>
      </c>
      <c r="KT57" s="406" t="str">
        <f>IF(OR(K57=Dropdown_list!$AA$20,K57=Dropdown_list!$AA$21,ISBLANK(K57)), "", LEFT(K57,FIND(":",K57)-1)/RIGHT(K57,LEN(K57)-(FIND(":",K57))))</f>
        <v/>
      </c>
      <c r="KU57" s="406" t="str">
        <f>IF(OR(L57=Dropdown_list!$AA$20,L57=Dropdown_list!$AA$21,ISBLANK(L57)), "", LEFT(L57,FIND(":",L57)-1)/RIGHT(L57,LEN(L57)-(FIND(":",L57))))</f>
        <v/>
      </c>
      <c r="KV57" s="406" t="str">
        <f>IF(OR(M57=Dropdown_list!$AA$20,M57=Dropdown_list!$AA$21,ISBLANK(M57)), "", LEFT(M57,FIND(":",M57)-1)/RIGHT(M57,LEN(M57)-(FIND(":",M57))))</f>
        <v/>
      </c>
      <c r="KW57" s="406" t="str">
        <f>IF(OR(N57=Dropdown_list!$AA$20,N57=Dropdown_list!$AA$21,ISBLANK(N57)), "", LEFT(N57,FIND(":",N57)-1)/RIGHT(N57,LEN(N57)-(FIND(":",N57))))</f>
        <v/>
      </c>
      <c r="KX57" s="406" t="str">
        <f>IF(OR(O57=Dropdown_list!$AA$20,O57=Dropdown_list!$AA$21,ISBLANK(O57)), "", LEFT(O57,FIND(":",O57)-1)/RIGHT(O57,LEN(O57)-(FIND(":",O57))))</f>
        <v/>
      </c>
      <c r="KY57" s="406" t="str">
        <f>IF(OR(P57=Dropdown_list!$AA$20,P57=Dropdown_list!$AA$21,ISBLANK(P57)), "", LEFT(P57,FIND(":",P57)-1)/RIGHT(P57,LEN(P57)-(FIND(":",P57))))</f>
        <v/>
      </c>
      <c r="KZ57" s="406" t="str">
        <f>IF(OR(Q57=Dropdown_list!$AA$20,Q57=Dropdown_list!$AA$21,ISBLANK(Q57)), "", LEFT(Q57,FIND(":",Q57)-1)/RIGHT(Q57,LEN(Q57)-(FIND(":",Q57))))</f>
        <v/>
      </c>
      <c r="LA57" s="406" t="str">
        <f>IF(OR(R57=Dropdown_list!$AA$20,R57=Dropdown_list!$AA$21,ISBLANK(R57)), "", LEFT(R57,FIND(":",R57)-1)/RIGHT(R57,LEN(R57)-(FIND(":",R57))))</f>
        <v/>
      </c>
      <c r="LB57" s="406" t="str">
        <f>IF(OR(S57=Dropdown_list!$AA$20,S57=Dropdown_list!$AA$21,ISBLANK(S57)), "", LEFT(S57,FIND(":",S57)-1)/RIGHT(S57,LEN(S57)-(FIND(":",S57))))</f>
        <v/>
      </c>
      <c r="LC57" s="406" t="str">
        <f>IF(OR(T57=Dropdown_list!$AA$20,T57=Dropdown_list!$AA$21,ISBLANK(T57)), "", LEFT(T57,FIND(":",T57)-1)/RIGHT(T57,LEN(T57)-(FIND(":",T57))))</f>
        <v/>
      </c>
      <c r="LD57" s="406" t="str">
        <f>IF(OR(U57=Dropdown_list!$AA$20,U57=Dropdown_list!$AA$21,ISBLANK(U57)), "", LEFT(U57,FIND(":",U57)-1)/RIGHT(U57,LEN(U57)-(FIND(":",U57))))</f>
        <v/>
      </c>
      <c r="LE57" s="406" t="str">
        <f>IF(OR(V57=Dropdown_list!$AA$20,V57=Dropdown_list!$AA$21,ISBLANK(V57)), "", LEFT(V57,FIND(":",V57)-1)/RIGHT(V57,LEN(V57)-(FIND(":",V57))))</f>
        <v/>
      </c>
      <c r="LF57" s="406" t="str">
        <f>IF(OR(W57=Dropdown_list!$AA$20,W57=Dropdown_list!$AA$21,ISBLANK(W57)), "", LEFT(W57,FIND(":",W57)-1)/RIGHT(W57,LEN(W57)-(FIND(":",W57))))</f>
        <v/>
      </c>
      <c r="LG57" s="406" t="str">
        <f>IF(OR(X57=Dropdown_list!$AA$20,X57=Dropdown_list!$AA$21,ISBLANK(X57)), "", LEFT(X57,FIND(":",X57)-1)/RIGHT(X57,LEN(X57)-(FIND(":",X57))))</f>
        <v/>
      </c>
      <c r="LH57" s="406" t="str">
        <f>IF(OR(Y57=Dropdown_list!$AA$20,Y57=Dropdown_list!$AA$21,ISBLANK(Y57)), "", LEFT(Y57,FIND(":",Y57)-1)/RIGHT(Y57,LEN(Y57)-(FIND(":",Y57))))</f>
        <v/>
      </c>
      <c r="LI57" s="406" t="str">
        <f>IF(OR(Z57=Dropdown_list!$AA$20,Z57=Dropdown_list!$AA$21,ISBLANK(Z57)), "", LEFT(Z57,FIND(":",Z57)-1)/RIGHT(Z57,LEN(Z57)-(FIND(":",Z57))))</f>
        <v/>
      </c>
      <c r="LJ57" s="406" t="str">
        <f>IF(OR(AA57=Dropdown_list!$AA$20,AA57=Dropdown_list!$AA$21,ISBLANK(AA57)), "", LEFT(AA57,FIND(":",AA57)-1)/RIGHT(AA57,LEN(AA57)-(FIND(":",AA57))))</f>
        <v/>
      </c>
      <c r="LK57" s="406" t="str">
        <f>IF(OR(AB57=Dropdown_list!$AA$20,AB57=Dropdown_list!$AA$21,ISBLANK(AB57)), "", LEFT(AB57,FIND(":",AB57)-1)/RIGHT(AB57,LEN(AB57)-(FIND(":",AB57))))</f>
        <v/>
      </c>
      <c r="LL57" s="406" t="str">
        <f>IF(OR(AC57=Dropdown_list!$AA$20,AC57=Dropdown_list!$AA$21,ISBLANK(AC57)), "", LEFT(AC57,FIND(":",AC57)-1)/RIGHT(AC57,LEN(AC57)-(FIND(":",AC57))))</f>
        <v/>
      </c>
      <c r="LM57" s="406" t="str">
        <f>IF(OR(AD57=Dropdown_list!$AA$20,AD57=Dropdown_list!$AA$21,ISBLANK(AD57)), "", LEFT(AD57,FIND(":",AD57)-1)/RIGHT(AD57,LEN(AD57)-(FIND(":",AD57))))</f>
        <v/>
      </c>
      <c r="LN57" s="406" t="str">
        <f>IF(OR(AE57=Dropdown_list!$AA$20,AE57=Dropdown_list!$AA$21,ISBLANK(AE57)), "", LEFT(AE57,FIND(":",AE57)-1)/RIGHT(AE57,LEN(AE57)-(FIND(":",AE57))))</f>
        <v/>
      </c>
      <c r="LO57" s="406" t="str">
        <f>IF(OR(AF57=Dropdown_list!$AA$20,AF57=Dropdown_list!$AA$21,ISBLANK(AF57)), "", LEFT(AF57,FIND(":",AF57)-1)/RIGHT(AF57,LEN(AF57)-(FIND(":",AF57))))</f>
        <v/>
      </c>
      <c r="LP57" s="406" t="str">
        <f>IF(OR(AG57=Dropdown_list!$AA$20,AG57=Dropdown_list!$AA$21,ISBLANK(AG57)), "", LEFT(AG57,FIND(":",AG57)-1)/RIGHT(AG57,LEN(AG57)-(FIND(":",AG57))))</f>
        <v/>
      </c>
      <c r="LQ57" s="406" t="str">
        <f>IF(OR(AH57=Dropdown_list!$AA$20,AH57=Dropdown_list!$AA$21,ISBLANK(AH57)), "", LEFT(AH57,FIND(":",AH57)-1)/RIGHT(AH57,LEN(AH57)-(FIND(":",AH57))))</f>
        <v/>
      </c>
      <c r="LR57" s="406" t="str">
        <f>IF(OR(AI57=Dropdown_list!$AA$20,AI57=Dropdown_list!$AA$21,ISBLANK(AI57)), "", LEFT(AI57,FIND(":",AI57)-1)/RIGHT(AI57,LEN(AI57)-(FIND(":",AI57))))</f>
        <v/>
      </c>
      <c r="LS57" s="406" t="str">
        <f>IF(OR(AJ57=Dropdown_list!$AA$20,AJ57=Dropdown_list!$AA$21,ISBLANK(AJ57)), "", LEFT(AJ57,FIND(":",AJ57)-1)/RIGHT(AJ57,LEN(AJ57)-(FIND(":",AJ57))))</f>
        <v/>
      </c>
      <c r="LT57" s="406" t="str">
        <f>IF(OR(AK57=Dropdown_list!$AA$20,AK57=Dropdown_list!$AA$21,ISBLANK(AK57)), "", LEFT(AK57,FIND(":",AK57)-1)/RIGHT(AK57,LEN(AK57)-(FIND(":",AK57))))</f>
        <v/>
      </c>
      <c r="LU57" s="406" t="str">
        <f>IF(OR(AL57=Dropdown_list!$AA$20,AL57=Dropdown_list!$AA$21,ISBLANK(AL57)), "", LEFT(AL57,FIND(":",AL57)-1)/RIGHT(AL57,LEN(AL57)-(FIND(":",AL57))))</f>
        <v/>
      </c>
      <c r="LV57" s="406" t="str">
        <f>IF(OR(AM57=Dropdown_list!$AA$20,AM57=Dropdown_list!$AA$21,ISBLANK(AM57)), "", LEFT(AM57,FIND(":",AM57)-1)/RIGHT(AM57,LEN(AM57)-(FIND(":",AM57))))</f>
        <v/>
      </c>
      <c r="LW57" s="406" t="str">
        <f>IF(OR(AN57=Dropdown_list!$AA$20,AN57=Dropdown_list!$AA$21,ISBLANK(AN57)), "", LEFT(AN57,FIND(":",AN57)-1)/RIGHT(AN57,LEN(AN57)-(FIND(":",AN57))))</f>
        <v/>
      </c>
      <c r="LX57" s="406" t="str">
        <f>IF(OR(AO57=Dropdown_list!$AA$20,AO57=Dropdown_list!$AA$21,ISBLANK(AO57)), "", LEFT(AO57,FIND(":",AO57)-1)/RIGHT(AO57,LEN(AO57)-(FIND(":",AO57))))</f>
        <v/>
      </c>
      <c r="LY57" s="406" t="str">
        <f>IF(OR(AP57=Dropdown_list!$AA$20,AP57=Dropdown_list!$AA$21,ISBLANK(AP57)), "", LEFT(AP57,FIND(":",AP57)-1)/RIGHT(AP57,LEN(AP57)-(FIND(":",AP57))))</f>
        <v/>
      </c>
      <c r="LZ57" s="406" t="str">
        <f>IF(OR(AQ57=Dropdown_list!$AA$20,AQ57=Dropdown_list!$AA$21,ISBLANK(AQ57)), "", LEFT(AQ57,FIND(":",AQ57)-1)/RIGHT(AQ57,LEN(AQ57)-(FIND(":",AQ57))))</f>
        <v/>
      </c>
      <c r="MA57" s="406" t="str">
        <f>IF(OR(AR57=Dropdown_list!$AA$20,AR57=Dropdown_list!$AA$21,ISBLANK(AR57)), "", LEFT(AR57,FIND(":",AR57)-1)/RIGHT(AR57,LEN(AR57)-(FIND(":",AR57))))</f>
        <v/>
      </c>
      <c r="MB57" s="406" t="str">
        <f>IF(OR(AS57=Dropdown_list!$AA$20,AS57=Dropdown_list!$AA$21,ISBLANK(AS57)), "", LEFT(AS57,FIND(":",AS57)-1)/RIGHT(AS57,LEN(AS57)-(FIND(":",AS57))))</f>
        <v/>
      </c>
      <c r="MC57" s="406" t="str">
        <f>IF(OR(AT57=Dropdown_list!$AA$20,AT57=Dropdown_list!$AA$21,ISBLANK(AT57)), "", LEFT(AT57,FIND(":",AT57)-1)/RIGHT(AT57,LEN(AT57)-(FIND(":",AT57))))</f>
        <v/>
      </c>
      <c r="MD57" s="406" t="str">
        <f>IF(OR(AU57=Dropdown_list!$AA$20,AU57=Dropdown_list!$AA$21,ISBLANK(AU57)), "", LEFT(AU57,FIND(":",AU57)-1)/RIGHT(AU57,LEN(AU57)-(FIND(":",AU57))))</f>
        <v/>
      </c>
      <c r="ME57" s="406" t="str">
        <f>IF(OR(AV57=Dropdown_list!$AA$20,AV57=Dropdown_list!$AA$21,ISBLANK(AV57)), "", LEFT(AV57,FIND(":",AV57)-1)/RIGHT(AV57,LEN(AV57)-(FIND(":",AV57))))</f>
        <v/>
      </c>
      <c r="MF57" s="406" t="str">
        <f>IF(OR(AW57=Dropdown_list!$AA$20,AW57=Dropdown_list!$AA$21,ISBLANK(AW57)), "", LEFT(AW57,FIND(":",AW57)-1)/RIGHT(AW57,LEN(AW57)-(FIND(":",AW57))))</f>
        <v/>
      </c>
      <c r="MG57" s="406" t="str">
        <f>IF(OR(AX57=Dropdown_list!$AA$20,AX57=Dropdown_list!$AA$21,ISBLANK(AX57)), "", LEFT(AX57,FIND(":",AX57)-1)/RIGHT(AX57,LEN(AX57)-(FIND(":",AX57))))</f>
        <v/>
      </c>
      <c r="MH57" s="406" t="str">
        <f>IF(OR(AY57=Dropdown_list!$AA$20,AY57=Dropdown_list!$AA$21,ISBLANK(AY57)), "", LEFT(AY57,FIND(":",AY57)-1)/RIGHT(AY57,LEN(AY57)-(FIND(":",AY57))))</f>
        <v/>
      </c>
      <c r="MI57" s="406" t="str">
        <f>IF(OR(AZ57=Dropdown_list!$AA$20,AZ57=Dropdown_list!$AA$21,ISBLANK(AZ57)), "", LEFT(AZ57,FIND(":",AZ57)-1)/RIGHT(AZ57,LEN(AZ57)-(FIND(":",AZ57))))</f>
        <v/>
      </c>
      <c r="MJ57" s="407" t="str">
        <f>IF(OR(BA57=Dropdown_list!$AA$20,BA57=Dropdown_list!$AA$21,ISBLANK(BA57)), "", LEFT(BA57,FIND(":",BA57)-1)/RIGHT(BA57,LEN(BA57)-(FIND(":",BA57))))</f>
        <v/>
      </c>
      <c r="ML57" s="414" t="str">
        <f t="shared" si="181"/>
        <v/>
      </c>
      <c r="MM57" s="265" t="str">
        <f t="shared" si="181"/>
        <v/>
      </c>
      <c r="MN57" s="265" t="str">
        <f t="shared" si="181"/>
        <v/>
      </c>
      <c r="MO57" s="265" t="str">
        <f t="shared" si="181"/>
        <v/>
      </c>
      <c r="MP57" s="265" t="str">
        <f t="shared" si="181"/>
        <v/>
      </c>
      <c r="MQ57" s="265" t="str">
        <f t="shared" si="181"/>
        <v/>
      </c>
      <c r="MR57" s="265" t="str">
        <f t="shared" si="181"/>
        <v/>
      </c>
      <c r="MS57" s="265" t="str">
        <f t="shared" si="181"/>
        <v/>
      </c>
      <c r="MT57" s="265" t="str">
        <f t="shared" si="181"/>
        <v/>
      </c>
      <c r="MU57" s="265" t="str">
        <f t="shared" si="181"/>
        <v/>
      </c>
      <c r="MV57" s="265" t="str">
        <f t="shared" si="181"/>
        <v/>
      </c>
      <c r="MW57" s="265" t="str">
        <f t="shared" si="181"/>
        <v/>
      </c>
      <c r="MX57" s="265" t="str">
        <f t="shared" si="181"/>
        <v/>
      </c>
      <c r="MY57" s="265" t="str">
        <f t="shared" si="181"/>
        <v/>
      </c>
      <c r="MZ57" s="265" t="str">
        <f t="shared" si="181"/>
        <v/>
      </c>
      <c r="NA57" s="265" t="str">
        <f t="shared" si="181"/>
        <v/>
      </c>
      <c r="NB57" s="265" t="str">
        <f t="shared" si="182"/>
        <v/>
      </c>
      <c r="NC57" s="265" t="str">
        <f t="shared" si="182"/>
        <v/>
      </c>
      <c r="ND57" s="265" t="str">
        <f t="shared" si="182"/>
        <v/>
      </c>
      <c r="NE57" s="265" t="str">
        <f t="shared" si="182"/>
        <v/>
      </c>
      <c r="NF57" s="265" t="str">
        <f t="shared" si="182"/>
        <v/>
      </c>
      <c r="NG57" s="265" t="str">
        <f t="shared" si="182"/>
        <v/>
      </c>
      <c r="NH57" s="265" t="str">
        <f t="shared" si="182"/>
        <v/>
      </c>
      <c r="NI57" s="265" t="str">
        <f t="shared" si="182"/>
        <v/>
      </c>
      <c r="NJ57" s="265" t="str">
        <f t="shared" si="182"/>
        <v/>
      </c>
      <c r="NK57" s="265" t="str">
        <f t="shared" si="182"/>
        <v/>
      </c>
      <c r="NL57" s="265" t="str">
        <f t="shared" si="182"/>
        <v/>
      </c>
      <c r="NM57" s="265" t="str">
        <f t="shared" si="182"/>
        <v/>
      </c>
      <c r="NN57" s="265" t="str">
        <f t="shared" si="182"/>
        <v/>
      </c>
      <c r="NO57" s="265" t="str">
        <f t="shared" si="182"/>
        <v/>
      </c>
      <c r="NP57" s="265" t="str">
        <f t="shared" si="182"/>
        <v/>
      </c>
      <c r="NQ57" s="265" t="str">
        <f t="shared" si="182"/>
        <v/>
      </c>
      <c r="NR57" s="265" t="str">
        <f t="shared" si="238"/>
        <v/>
      </c>
      <c r="NS57" s="265" t="str">
        <f t="shared" si="238"/>
        <v/>
      </c>
      <c r="NT57" s="265" t="str">
        <f t="shared" si="238"/>
        <v/>
      </c>
      <c r="NU57" s="265" t="str">
        <f t="shared" si="238"/>
        <v/>
      </c>
      <c r="NV57" s="265" t="str">
        <f t="shared" si="238"/>
        <v/>
      </c>
      <c r="NW57" s="265" t="str">
        <f t="shared" si="238"/>
        <v/>
      </c>
      <c r="NX57" s="265" t="str">
        <f t="shared" si="238"/>
        <v/>
      </c>
      <c r="NY57" s="265" t="str">
        <f t="shared" si="238"/>
        <v/>
      </c>
      <c r="NZ57" s="265" t="str">
        <f t="shared" si="238"/>
        <v/>
      </c>
      <c r="OA57" s="265" t="str">
        <f t="shared" si="238"/>
        <v/>
      </c>
      <c r="OB57" s="265" t="str">
        <f t="shared" si="238"/>
        <v/>
      </c>
      <c r="OC57" s="265" t="str">
        <f t="shared" si="238"/>
        <v/>
      </c>
      <c r="OD57" s="265" t="str">
        <f t="shared" si="238"/>
        <v/>
      </c>
      <c r="OE57" s="265" t="str">
        <f t="shared" si="238"/>
        <v/>
      </c>
      <c r="OF57" s="265" t="str">
        <f t="shared" si="238"/>
        <v/>
      </c>
      <c r="OG57" s="415" t="str">
        <f t="shared" si="238"/>
        <v/>
      </c>
    </row>
    <row r="58" spans="2:397" ht="15" customHeight="1">
      <c r="B58" s="66"/>
      <c r="D58" s="786"/>
      <c r="E58" s="225">
        <f t="shared" si="177"/>
        <v>0</v>
      </c>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4"/>
      <c r="BC58" s="668"/>
      <c r="BD58" s="61"/>
      <c r="BE58" s="61"/>
      <c r="BF58" s="88"/>
      <c r="BG58" s="232"/>
      <c r="BH58" s="61"/>
      <c r="BI58" s="61"/>
      <c r="BJ58" s="4"/>
      <c r="BL58" s="84" t="str">
        <f t="shared" si="196"/>
        <v/>
      </c>
      <c r="BM58" s="260">
        <f t="shared" si="197"/>
        <v>0</v>
      </c>
      <c r="BN58" s="525">
        <f t="shared" si="114"/>
        <v>0</v>
      </c>
      <c r="BO58" s="526" t="str">
        <f t="shared" si="139"/>
        <v/>
      </c>
      <c r="BP58" s="525">
        <f t="shared" si="115"/>
        <v>0</v>
      </c>
      <c r="BQ58" s="527">
        <f t="shared" si="198"/>
        <v>0</v>
      </c>
      <c r="BR58" s="527">
        <f t="shared" si="199"/>
        <v>0</v>
      </c>
      <c r="BS58" s="528">
        <f t="shared" si="140"/>
        <v>0</v>
      </c>
      <c r="BT58" s="263" t="str">
        <f t="shared" si="14"/>
        <v/>
      </c>
      <c r="BU58" s="263" t="str">
        <f>IF(BQ58=1, IF(ISBLANK(#REF!),message_complete,""),"")</f>
        <v/>
      </c>
      <c r="BV58" s="263" t="str">
        <f t="shared" si="200"/>
        <v/>
      </c>
      <c r="BW58" s="263" t="str">
        <f t="shared" si="201"/>
        <v/>
      </c>
      <c r="BX58" s="261"/>
      <c r="BY58" s="328" t="str">
        <f t="shared" si="116"/>
        <v/>
      </c>
      <c r="BZ58" s="269" t="str">
        <f t="shared" si="202"/>
        <v/>
      </c>
      <c r="CA58" s="269" t="str">
        <f t="shared" si="203"/>
        <v/>
      </c>
      <c r="CB58" s="269" t="str">
        <f t="shared" si="204"/>
        <v/>
      </c>
      <c r="CC58" s="269" t="str">
        <f t="shared" si="205"/>
        <v/>
      </c>
      <c r="CD58" s="269" t="str">
        <f t="shared" si="117"/>
        <v/>
      </c>
      <c r="CE58" s="269" t="str">
        <f t="shared" si="206"/>
        <v/>
      </c>
      <c r="CF58" s="269" t="str">
        <f t="shared" si="118"/>
        <v/>
      </c>
      <c r="CG58" s="269" t="str">
        <f t="shared" si="119"/>
        <v/>
      </c>
      <c r="CH58" s="269" t="str">
        <f t="shared" si="120"/>
        <v/>
      </c>
      <c r="CI58" s="269" t="str">
        <f t="shared" si="121"/>
        <v/>
      </c>
      <c r="CJ58" s="329" t="str">
        <f t="shared" si="122"/>
        <v/>
      </c>
      <c r="CL58" s="423" t="str">
        <f t="shared" si="77"/>
        <v/>
      </c>
      <c r="CM58" s="419" t="str">
        <f t="shared" si="78"/>
        <v/>
      </c>
      <c r="CN58" s="419" t="str">
        <f t="shared" si="79"/>
        <v/>
      </c>
      <c r="CO58" s="419" t="str">
        <f t="shared" si="80"/>
        <v/>
      </c>
      <c r="CP58" s="419" t="str">
        <f t="shared" si="81"/>
        <v/>
      </c>
      <c r="CQ58" s="424" t="str">
        <f t="shared" si="82"/>
        <v/>
      </c>
      <c r="CR58" s="121" t="str">
        <f t="shared" si="207"/>
        <v/>
      </c>
      <c r="CS58" s="283" t="str">
        <f t="shared" si="208"/>
        <v/>
      </c>
      <c r="CT58" s="264" t="str">
        <f t="shared" si="209"/>
        <v/>
      </c>
      <c r="CU58" s="264" t="str">
        <f t="shared" si="210"/>
        <v/>
      </c>
      <c r="CV58" s="264" t="str">
        <f t="shared" si="211"/>
        <v/>
      </c>
      <c r="CW58" s="264" t="str">
        <f t="shared" si="212"/>
        <v/>
      </c>
      <c r="CX58" s="284" t="str">
        <f t="shared" si="213"/>
        <v/>
      </c>
      <c r="CY58" s="263">
        <f t="shared" si="83"/>
        <v>0</v>
      </c>
      <c r="CZ58" s="263"/>
      <c r="DA58" s="291">
        <f t="shared" si="183"/>
        <v>0</v>
      </c>
      <c r="DB58" s="265">
        <f t="shared" si="183"/>
        <v>0</v>
      </c>
      <c r="DC58" s="265">
        <f t="shared" si="183"/>
        <v>0</v>
      </c>
      <c r="DD58" s="265">
        <f t="shared" si="183"/>
        <v>0</v>
      </c>
      <c r="DE58" s="265">
        <f t="shared" si="183"/>
        <v>0</v>
      </c>
      <c r="DF58" s="265">
        <f t="shared" si="183"/>
        <v>0</v>
      </c>
      <c r="DG58" s="265">
        <f t="shared" si="183"/>
        <v>0</v>
      </c>
      <c r="DH58" s="265">
        <f t="shared" si="183"/>
        <v>0</v>
      </c>
      <c r="DI58" s="265">
        <f t="shared" si="183"/>
        <v>0</v>
      </c>
      <c r="DJ58" s="265">
        <f t="shared" si="183"/>
        <v>0</v>
      </c>
      <c r="DK58" s="265">
        <f t="shared" si="184"/>
        <v>0</v>
      </c>
      <c r="DL58" s="265">
        <f t="shared" si="184"/>
        <v>0</v>
      </c>
      <c r="DM58" s="265">
        <f t="shared" si="184"/>
        <v>0</v>
      </c>
      <c r="DN58" s="265">
        <f t="shared" si="184"/>
        <v>0</v>
      </c>
      <c r="DO58" s="265">
        <f t="shared" si="184"/>
        <v>0</v>
      </c>
      <c r="DP58" s="265">
        <f t="shared" si="184"/>
        <v>0</v>
      </c>
      <c r="DQ58" s="265">
        <f t="shared" si="184"/>
        <v>0</v>
      </c>
      <c r="DR58" s="265">
        <f t="shared" si="184"/>
        <v>0</v>
      </c>
      <c r="DS58" s="265">
        <f t="shared" si="184"/>
        <v>0</v>
      </c>
      <c r="DT58" s="265">
        <f t="shared" si="184"/>
        <v>0</v>
      </c>
      <c r="DU58" s="292">
        <f t="shared" si="184"/>
        <v>0</v>
      </c>
      <c r="DV58" s="291">
        <f t="shared" si="185"/>
        <v>0</v>
      </c>
      <c r="DW58" s="265">
        <f t="shared" si="185"/>
        <v>0</v>
      </c>
      <c r="DX58" s="265">
        <f t="shared" si="185"/>
        <v>0</v>
      </c>
      <c r="DY58" s="265">
        <f t="shared" si="185"/>
        <v>0</v>
      </c>
      <c r="DZ58" s="265">
        <f t="shared" si="185"/>
        <v>0</v>
      </c>
      <c r="EA58" s="265">
        <f t="shared" si="185"/>
        <v>0</v>
      </c>
      <c r="EB58" s="265">
        <f t="shared" si="185"/>
        <v>0</v>
      </c>
      <c r="EC58" s="265">
        <f t="shared" si="185"/>
        <v>0</v>
      </c>
      <c r="ED58" s="265">
        <f t="shared" si="185"/>
        <v>0</v>
      </c>
      <c r="EE58" s="265">
        <f t="shared" si="185"/>
        <v>0</v>
      </c>
      <c r="EF58" s="265">
        <f t="shared" si="186"/>
        <v>0</v>
      </c>
      <c r="EG58" s="265">
        <f t="shared" si="186"/>
        <v>0</v>
      </c>
      <c r="EH58" s="265">
        <f t="shared" si="186"/>
        <v>0</v>
      </c>
      <c r="EI58" s="265">
        <f t="shared" si="186"/>
        <v>0</v>
      </c>
      <c r="EJ58" s="265">
        <f t="shared" si="186"/>
        <v>0</v>
      </c>
      <c r="EK58" s="265">
        <f t="shared" si="186"/>
        <v>0</v>
      </c>
      <c r="EL58" s="265">
        <f t="shared" si="186"/>
        <v>0</v>
      </c>
      <c r="EM58" s="265">
        <f t="shared" si="186"/>
        <v>0</v>
      </c>
      <c r="EN58" s="265">
        <f t="shared" si="186"/>
        <v>0</v>
      </c>
      <c r="EO58" s="265">
        <f t="shared" si="186"/>
        <v>0</v>
      </c>
      <c r="EP58" s="292">
        <f t="shared" si="186"/>
        <v>0</v>
      </c>
      <c r="EQ58" s="414">
        <f t="shared" si="187"/>
        <v>0</v>
      </c>
      <c r="ER58" s="265">
        <f t="shared" si="187"/>
        <v>0</v>
      </c>
      <c r="ES58" s="265">
        <f t="shared" si="187"/>
        <v>0</v>
      </c>
      <c r="ET58" s="265">
        <f t="shared" si="187"/>
        <v>0</v>
      </c>
      <c r="EU58" s="265">
        <f t="shared" si="187"/>
        <v>0</v>
      </c>
      <c r="EV58" s="265">
        <f t="shared" si="187"/>
        <v>0</v>
      </c>
      <c r="EW58" s="265">
        <f t="shared" si="187"/>
        <v>0</v>
      </c>
      <c r="EX58" s="265">
        <f t="shared" si="187"/>
        <v>0</v>
      </c>
      <c r="EY58" s="265">
        <f t="shared" si="187"/>
        <v>0</v>
      </c>
      <c r="EZ58" s="265">
        <f t="shared" si="187"/>
        <v>0</v>
      </c>
      <c r="FA58" s="265">
        <f t="shared" si="188"/>
        <v>0</v>
      </c>
      <c r="FB58" s="265">
        <f t="shared" si="188"/>
        <v>0</v>
      </c>
      <c r="FC58" s="265">
        <f t="shared" si="188"/>
        <v>0</v>
      </c>
      <c r="FD58" s="265">
        <f t="shared" si="188"/>
        <v>0</v>
      </c>
      <c r="FE58" s="265">
        <f t="shared" si="188"/>
        <v>0</v>
      </c>
      <c r="FF58" s="265">
        <f t="shared" si="188"/>
        <v>0</v>
      </c>
      <c r="FG58" s="265">
        <f t="shared" si="188"/>
        <v>0</v>
      </c>
      <c r="FH58" s="265">
        <f t="shared" si="188"/>
        <v>0</v>
      </c>
      <c r="FI58" s="265">
        <f t="shared" si="188"/>
        <v>0</v>
      </c>
      <c r="FJ58" s="265">
        <f t="shared" si="188"/>
        <v>0</v>
      </c>
      <c r="FK58" s="415">
        <f t="shared" si="188"/>
        <v>0</v>
      </c>
      <c r="FL58" s="291">
        <f t="shared" si="189"/>
        <v>0</v>
      </c>
      <c r="FM58" s="265">
        <f t="shared" si="189"/>
        <v>0</v>
      </c>
      <c r="FN58" s="265">
        <f t="shared" si="189"/>
        <v>0</v>
      </c>
      <c r="FO58" s="265">
        <f t="shared" si="189"/>
        <v>0</v>
      </c>
      <c r="FP58" s="265">
        <f t="shared" si="189"/>
        <v>0</v>
      </c>
      <c r="FQ58" s="265">
        <f t="shared" si="189"/>
        <v>0</v>
      </c>
      <c r="FR58" s="265">
        <f t="shared" si="189"/>
        <v>0</v>
      </c>
      <c r="FS58" s="265">
        <f t="shared" si="189"/>
        <v>0</v>
      </c>
      <c r="FT58" s="265">
        <f t="shared" si="189"/>
        <v>0</v>
      </c>
      <c r="FU58" s="265">
        <f t="shared" si="189"/>
        <v>0</v>
      </c>
      <c r="FV58" s="265">
        <f t="shared" si="190"/>
        <v>0</v>
      </c>
      <c r="FW58" s="265">
        <f t="shared" si="190"/>
        <v>0</v>
      </c>
      <c r="FX58" s="265">
        <f t="shared" si="190"/>
        <v>0</v>
      </c>
      <c r="FY58" s="265">
        <f t="shared" si="190"/>
        <v>0</v>
      </c>
      <c r="FZ58" s="265">
        <f t="shared" si="190"/>
        <v>0</v>
      </c>
      <c r="GA58" s="265">
        <f t="shared" si="190"/>
        <v>0</v>
      </c>
      <c r="GB58" s="265">
        <f t="shared" si="190"/>
        <v>0</v>
      </c>
      <c r="GC58" s="265">
        <f t="shared" si="190"/>
        <v>0</v>
      </c>
      <c r="GD58" s="265">
        <f t="shared" si="190"/>
        <v>0</v>
      </c>
      <c r="GE58" s="265">
        <f t="shared" si="190"/>
        <v>0</v>
      </c>
      <c r="GF58" s="292">
        <f t="shared" si="190"/>
        <v>0</v>
      </c>
      <c r="GG58" s="345">
        <f t="shared" si="141"/>
        <v>0</v>
      </c>
      <c r="GH58" s="346">
        <f t="shared" si="239"/>
        <v>0</v>
      </c>
      <c r="GI58" s="346">
        <f t="shared" si="239"/>
        <v>0</v>
      </c>
      <c r="GJ58" s="346">
        <f t="shared" si="239"/>
        <v>0</v>
      </c>
      <c r="GK58" s="346">
        <f t="shared" si="239"/>
        <v>0</v>
      </c>
      <c r="GL58" s="346">
        <f t="shared" si="239"/>
        <v>0</v>
      </c>
      <c r="GM58" s="346">
        <f t="shared" si="239"/>
        <v>0</v>
      </c>
      <c r="GN58" s="346">
        <f t="shared" si="239"/>
        <v>0</v>
      </c>
      <c r="GO58" s="346">
        <f t="shared" si="239"/>
        <v>0</v>
      </c>
      <c r="GP58" s="346">
        <f t="shared" si="239"/>
        <v>0</v>
      </c>
      <c r="GQ58" s="346">
        <f t="shared" si="239"/>
        <v>0</v>
      </c>
      <c r="GR58" s="346">
        <f t="shared" si="239"/>
        <v>0</v>
      </c>
      <c r="GS58" s="346">
        <f t="shared" si="239"/>
        <v>0</v>
      </c>
      <c r="GT58" s="346">
        <f t="shared" si="239"/>
        <v>0</v>
      </c>
      <c r="GU58" s="346">
        <f t="shared" si="239"/>
        <v>0</v>
      </c>
      <c r="GV58" s="346">
        <f t="shared" si="239"/>
        <v>0</v>
      </c>
      <c r="GW58" s="346">
        <f t="shared" si="239"/>
        <v>0</v>
      </c>
      <c r="GX58" s="346">
        <f t="shared" si="239"/>
        <v>0</v>
      </c>
      <c r="GY58" s="346">
        <f t="shared" si="239"/>
        <v>0</v>
      </c>
      <c r="GZ58" s="346">
        <f t="shared" si="239"/>
        <v>0</v>
      </c>
      <c r="HA58" s="347">
        <f t="shared" si="239"/>
        <v>0</v>
      </c>
      <c r="HB58" s="336">
        <f t="shared" si="142"/>
        <v>0</v>
      </c>
      <c r="HC58" s="337">
        <f t="shared" si="143"/>
        <v>0</v>
      </c>
      <c r="HD58" s="337">
        <f t="shared" si="144"/>
        <v>0</v>
      </c>
      <c r="HE58" s="337">
        <f t="shared" si="145"/>
        <v>0</v>
      </c>
      <c r="HF58" s="337">
        <f t="shared" si="146"/>
        <v>0</v>
      </c>
      <c r="HG58" s="337">
        <f t="shared" si="147"/>
        <v>0</v>
      </c>
      <c r="HH58" s="337">
        <f t="shared" si="148"/>
        <v>0</v>
      </c>
      <c r="HI58" s="337">
        <f t="shared" si="149"/>
        <v>0</v>
      </c>
      <c r="HJ58" s="337">
        <f t="shared" si="150"/>
        <v>0</v>
      </c>
      <c r="HK58" s="337">
        <f t="shared" si="151"/>
        <v>0</v>
      </c>
      <c r="HL58" s="337">
        <f t="shared" si="152"/>
        <v>0</v>
      </c>
      <c r="HM58" s="337">
        <f t="shared" si="153"/>
        <v>0</v>
      </c>
      <c r="HN58" s="337">
        <f t="shared" si="154"/>
        <v>0</v>
      </c>
      <c r="HO58" s="337">
        <f t="shared" si="155"/>
        <v>0</v>
      </c>
      <c r="HP58" s="337">
        <f t="shared" si="156"/>
        <v>0</v>
      </c>
      <c r="HQ58" s="337">
        <f t="shared" si="157"/>
        <v>0</v>
      </c>
      <c r="HR58" s="337">
        <f t="shared" si="158"/>
        <v>0</v>
      </c>
      <c r="HS58" s="337">
        <f t="shared" si="159"/>
        <v>0</v>
      </c>
      <c r="HT58" s="337">
        <f t="shared" si="160"/>
        <v>0</v>
      </c>
      <c r="HU58" s="337">
        <f t="shared" si="161"/>
        <v>0</v>
      </c>
      <c r="HV58" s="338">
        <f t="shared" si="162"/>
        <v>0</v>
      </c>
      <c r="HW58" s="297" t="str">
        <f t="shared" si="214"/>
        <v/>
      </c>
      <c r="HX58" s="264" t="str">
        <f t="shared" si="215"/>
        <v/>
      </c>
      <c r="HY58" s="264" t="str">
        <f t="shared" si="216"/>
        <v/>
      </c>
      <c r="HZ58" s="264" t="str">
        <f t="shared" si="217"/>
        <v/>
      </c>
      <c r="IA58" s="264" t="str">
        <f t="shared" si="218"/>
        <v/>
      </c>
      <c r="IB58" s="264" t="str">
        <f t="shared" si="219"/>
        <v/>
      </c>
      <c r="IC58" s="264" t="str">
        <f t="shared" si="220"/>
        <v/>
      </c>
      <c r="ID58" s="264" t="str">
        <f t="shared" si="221"/>
        <v/>
      </c>
      <c r="IE58" s="264" t="str">
        <f t="shared" si="222"/>
        <v/>
      </c>
      <c r="IF58" s="264" t="str">
        <f t="shared" si="223"/>
        <v/>
      </c>
      <c r="IG58" s="264" t="str">
        <f t="shared" si="224"/>
        <v/>
      </c>
      <c r="IH58" s="264" t="str">
        <f t="shared" si="225"/>
        <v/>
      </c>
      <c r="II58" s="264" t="str">
        <f t="shared" si="226"/>
        <v/>
      </c>
      <c r="IJ58" s="264" t="str">
        <f t="shared" si="227"/>
        <v/>
      </c>
      <c r="IK58" s="264" t="str">
        <f t="shared" si="228"/>
        <v/>
      </c>
      <c r="IL58" s="264" t="str">
        <f t="shared" si="229"/>
        <v/>
      </c>
      <c r="IM58" s="264" t="str">
        <f t="shared" si="230"/>
        <v/>
      </c>
      <c r="IN58" s="264" t="str">
        <f t="shared" si="231"/>
        <v/>
      </c>
      <c r="IO58" s="264" t="str">
        <f t="shared" si="232"/>
        <v/>
      </c>
      <c r="IP58" s="264" t="str">
        <f t="shared" si="233"/>
        <v/>
      </c>
      <c r="IQ58" s="284" t="str">
        <f t="shared" si="234"/>
        <v/>
      </c>
      <c r="IR58" s="265">
        <f t="shared" si="105"/>
        <v>0</v>
      </c>
      <c r="IS58" s="266">
        <f t="shared" si="235"/>
        <v>48</v>
      </c>
      <c r="IT58" s="266">
        <f t="shared" si="106"/>
        <v>0</v>
      </c>
      <c r="IU58" s="266">
        <f t="shared" si="236"/>
        <v>0</v>
      </c>
      <c r="IV58" s="302">
        <f t="shared" si="191"/>
        <v>0</v>
      </c>
      <c r="IW58" s="266">
        <f t="shared" si="191"/>
        <v>0</v>
      </c>
      <c r="IX58" s="266">
        <f t="shared" si="191"/>
        <v>0</v>
      </c>
      <c r="IY58" s="266">
        <f t="shared" si="191"/>
        <v>0</v>
      </c>
      <c r="IZ58" s="266">
        <f t="shared" si="191"/>
        <v>0</v>
      </c>
      <c r="JA58" s="266">
        <f t="shared" si="191"/>
        <v>0</v>
      </c>
      <c r="JB58" s="266">
        <f t="shared" si="191"/>
        <v>0</v>
      </c>
      <c r="JC58" s="266">
        <f t="shared" si="191"/>
        <v>0</v>
      </c>
      <c r="JD58" s="266">
        <f t="shared" si="191"/>
        <v>0</v>
      </c>
      <c r="JE58" s="266">
        <f t="shared" si="191"/>
        <v>0</v>
      </c>
      <c r="JF58" s="266">
        <f t="shared" si="192"/>
        <v>0</v>
      </c>
      <c r="JG58" s="266">
        <f t="shared" si="192"/>
        <v>0</v>
      </c>
      <c r="JH58" s="266">
        <f t="shared" si="192"/>
        <v>0</v>
      </c>
      <c r="JI58" s="266">
        <f t="shared" si="192"/>
        <v>0</v>
      </c>
      <c r="JJ58" s="266">
        <f t="shared" si="192"/>
        <v>0</v>
      </c>
      <c r="JK58" s="266">
        <f t="shared" si="192"/>
        <v>0</v>
      </c>
      <c r="JL58" s="266">
        <f t="shared" si="192"/>
        <v>0</v>
      </c>
      <c r="JM58" s="266">
        <f t="shared" si="192"/>
        <v>0</v>
      </c>
      <c r="JN58" s="266">
        <f t="shared" si="192"/>
        <v>0</v>
      </c>
      <c r="JO58" s="266">
        <f t="shared" si="192"/>
        <v>0</v>
      </c>
      <c r="JP58" s="303">
        <f t="shared" si="192"/>
        <v>0</v>
      </c>
      <c r="JQ58" s="291">
        <f t="shared" si="193"/>
        <v>0</v>
      </c>
      <c r="JR58" s="265">
        <f t="shared" si="193"/>
        <v>0</v>
      </c>
      <c r="JS58" s="265">
        <f t="shared" si="193"/>
        <v>0</v>
      </c>
      <c r="JT58" s="265">
        <f t="shared" si="193"/>
        <v>0</v>
      </c>
      <c r="JU58" s="265">
        <f t="shared" si="193"/>
        <v>0</v>
      </c>
      <c r="JV58" s="265">
        <f t="shared" si="193"/>
        <v>0</v>
      </c>
      <c r="JW58" s="265">
        <f t="shared" si="193"/>
        <v>0</v>
      </c>
      <c r="JX58" s="265">
        <f t="shared" si="193"/>
        <v>0</v>
      </c>
      <c r="JY58" s="265">
        <f t="shared" si="193"/>
        <v>0</v>
      </c>
      <c r="JZ58" s="265">
        <f t="shared" si="193"/>
        <v>0</v>
      </c>
      <c r="KA58" s="265">
        <f t="shared" si="194"/>
        <v>0</v>
      </c>
      <c r="KB58" s="265">
        <f t="shared" si="194"/>
        <v>0</v>
      </c>
      <c r="KC58" s="265">
        <f t="shared" si="194"/>
        <v>0</v>
      </c>
      <c r="KD58" s="265">
        <f t="shared" si="194"/>
        <v>0</v>
      </c>
      <c r="KE58" s="265">
        <f t="shared" si="194"/>
        <v>0</v>
      </c>
      <c r="KF58" s="265">
        <f t="shared" si="194"/>
        <v>0</v>
      </c>
      <c r="KG58" s="265">
        <f t="shared" si="194"/>
        <v>0</v>
      </c>
      <c r="KH58" s="265">
        <f t="shared" si="194"/>
        <v>0</v>
      </c>
      <c r="KI58" s="265">
        <f t="shared" si="194"/>
        <v>0</v>
      </c>
      <c r="KJ58" s="265">
        <f t="shared" si="194"/>
        <v>0</v>
      </c>
      <c r="KK58" s="292">
        <f t="shared" si="194"/>
        <v>0</v>
      </c>
      <c r="KL58" s="279">
        <f t="shared" si="107"/>
        <v>48</v>
      </c>
      <c r="KN58" s="262" t="str">
        <f t="shared" si="195"/>
        <v>Thu</v>
      </c>
      <c r="KO58" s="405" t="str">
        <f>IF(OR(F58=Dropdown_list!$AA$20,F58=Dropdown_list!$AA$21,ISBLANK(F58)), "", LEFT(F58,FIND(":",F58)-1)/RIGHT(F58,LEN(F58)-(FIND(":",F58))))</f>
        <v/>
      </c>
      <c r="KP58" s="406" t="str">
        <f>IF(OR(G58=Dropdown_list!$AA$20,G58=Dropdown_list!$AA$21,ISBLANK(G58)), "", LEFT(G58,FIND(":",G58)-1)/RIGHT(G58,LEN(G58)-(FIND(":",G58))))</f>
        <v/>
      </c>
      <c r="KQ58" s="406" t="str">
        <f>IF(OR(H58=Dropdown_list!$AA$20,H58=Dropdown_list!$AA$21,ISBLANK(H58)), "", LEFT(H58,FIND(":",H58)-1)/RIGHT(H58,LEN(H58)-(FIND(":",H58))))</f>
        <v/>
      </c>
      <c r="KR58" s="406" t="str">
        <f>IF(OR(I58=Dropdown_list!$AA$20,I58=Dropdown_list!$AA$21,ISBLANK(I58)), "", LEFT(I58,FIND(":",I58)-1)/RIGHT(I58,LEN(I58)-(FIND(":",I58))))</f>
        <v/>
      </c>
      <c r="KS58" s="406" t="str">
        <f>IF(OR(J58=Dropdown_list!$AA$20,J58=Dropdown_list!$AA$21,ISBLANK(J58)), "", LEFT(J58,FIND(":",J58)-1)/RIGHT(J58,LEN(J58)-(FIND(":",J58))))</f>
        <v/>
      </c>
      <c r="KT58" s="406" t="str">
        <f>IF(OR(K58=Dropdown_list!$AA$20,K58=Dropdown_list!$AA$21,ISBLANK(K58)), "", LEFT(K58,FIND(":",K58)-1)/RIGHT(K58,LEN(K58)-(FIND(":",K58))))</f>
        <v/>
      </c>
      <c r="KU58" s="406" t="str">
        <f>IF(OR(L58=Dropdown_list!$AA$20,L58=Dropdown_list!$AA$21,ISBLANK(L58)), "", LEFT(L58,FIND(":",L58)-1)/RIGHT(L58,LEN(L58)-(FIND(":",L58))))</f>
        <v/>
      </c>
      <c r="KV58" s="406" t="str">
        <f>IF(OR(M58=Dropdown_list!$AA$20,M58=Dropdown_list!$AA$21,ISBLANK(M58)), "", LEFT(M58,FIND(":",M58)-1)/RIGHT(M58,LEN(M58)-(FIND(":",M58))))</f>
        <v/>
      </c>
      <c r="KW58" s="406" t="str">
        <f>IF(OR(N58=Dropdown_list!$AA$20,N58=Dropdown_list!$AA$21,ISBLANK(N58)), "", LEFT(N58,FIND(":",N58)-1)/RIGHT(N58,LEN(N58)-(FIND(":",N58))))</f>
        <v/>
      </c>
      <c r="KX58" s="406" t="str">
        <f>IF(OR(O58=Dropdown_list!$AA$20,O58=Dropdown_list!$AA$21,ISBLANK(O58)), "", LEFT(O58,FIND(":",O58)-1)/RIGHT(O58,LEN(O58)-(FIND(":",O58))))</f>
        <v/>
      </c>
      <c r="KY58" s="406" t="str">
        <f>IF(OR(P58=Dropdown_list!$AA$20,P58=Dropdown_list!$AA$21,ISBLANK(P58)), "", LEFT(P58,FIND(":",P58)-1)/RIGHT(P58,LEN(P58)-(FIND(":",P58))))</f>
        <v/>
      </c>
      <c r="KZ58" s="406" t="str">
        <f>IF(OR(Q58=Dropdown_list!$AA$20,Q58=Dropdown_list!$AA$21,ISBLANK(Q58)), "", LEFT(Q58,FIND(":",Q58)-1)/RIGHT(Q58,LEN(Q58)-(FIND(":",Q58))))</f>
        <v/>
      </c>
      <c r="LA58" s="406" t="str">
        <f>IF(OR(R58=Dropdown_list!$AA$20,R58=Dropdown_list!$AA$21,ISBLANK(R58)), "", LEFT(R58,FIND(":",R58)-1)/RIGHT(R58,LEN(R58)-(FIND(":",R58))))</f>
        <v/>
      </c>
      <c r="LB58" s="406" t="str">
        <f>IF(OR(S58=Dropdown_list!$AA$20,S58=Dropdown_list!$AA$21,ISBLANK(S58)), "", LEFT(S58,FIND(":",S58)-1)/RIGHT(S58,LEN(S58)-(FIND(":",S58))))</f>
        <v/>
      </c>
      <c r="LC58" s="406" t="str">
        <f>IF(OR(T58=Dropdown_list!$AA$20,T58=Dropdown_list!$AA$21,ISBLANK(T58)), "", LEFT(T58,FIND(":",T58)-1)/RIGHT(T58,LEN(T58)-(FIND(":",T58))))</f>
        <v/>
      </c>
      <c r="LD58" s="406" t="str">
        <f>IF(OR(U58=Dropdown_list!$AA$20,U58=Dropdown_list!$AA$21,ISBLANK(U58)), "", LEFT(U58,FIND(":",U58)-1)/RIGHT(U58,LEN(U58)-(FIND(":",U58))))</f>
        <v/>
      </c>
      <c r="LE58" s="406" t="str">
        <f>IF(OR(V58=Dropdown_list!$AA$20,V58=Dropdown_list!$AA$21,ISBLANK(V58)), "", LEFT(V58,FIND(":",V58)-1)/RIGHT(V58,LEN(V58)-(FIND(":",V58))))</f>
        <v/>
      </c>
      <c r="LF58" s="406" t="str">
        <f>IF(OR(W58=Dropdown_list!$AA$20,W58=Dropdown_list!$AA$21,ISBLANK(W58)), "", LEFT(W58,FIND(":",W58)-1)/RIGHT(W58,LEN(W58)-(FIND(":",W58))))</f>
        <v/>
      </c>
      <c r="LG58" s="406" t="str">
        <f>IF(OR(X58=Dropdown_list!$AA$20,X58=Dropdown_list!$AA$21,ISBLANK(X58)), "", LEFT(X58,FIND(":",X58)-1)/RIGHT(X58,LEN(X58)-(FIND(":",X58))))</f>
        <v/>
      </c>
      <c r="LH58" s="406" t="str">
        <f>IF(OR(Y58=Dropdown_list!$AA$20,Y58=Dropdown_list!$AA$21,ISBLANK(Y58)), "", LEFT(Y58,FIND(":",Y58)-1)/RIGHT(Y58,LEN(Y58)-(FIND(":",Y58))))</f>
        <v/>
      </c>
      <c r="LI58" s="406" t="str">
        <f>IF(OR(Z58=Dropdown_list!$AA$20,Z58=Dropdown_list!$AA$21,ISBLANK(Z58)), "", LEFT(Z58,FIND(":",Z58)-1)/RIGHT(Z58,LEN(Z58)-(FIND(":",Z58))))</f>
        <v/>
      </c>
      <c r="LJ58" s="406" t="str">
        <f>IF(OR(AA58=Dropdown_list!$AA$20,AA58=Dropdown_list!$AA$21,ISBLANK(AA58)), "", LEFT(AA58,FIND(":",AA58)-1)/RIGHT(AA58,LEN(AA58)-(FIND(":",AA58))))</f>
        <v/>
      </c>
      <c r="LK58" s="406" t="str">
        <f>IF(OR(AB58=Dropdown_list!$AA$20,AB58=Dropdown_list!$AA$21,ISBLANK(AB58)), "", LEFT(AB58,FIND(":",AB58)-1)/RIGHT(AB58,LEN(AB58)-(FIND(":",AB58))))</f>
        <v/>
      </c>
      <c r="LL58" s="406" t="str">
        <f>IF(OR(AC58=Dropdown_list!$AA$20,AC58=Dropdown_list!$AA$21,ISBLANK(AC58)), "", LEFT(AC58,FIND(":",AC58)-1)/RIGHT(AC58,LEN(AC58)-(FIND(":",AC58))))</f>
        <v/>
      </c>
      <c r="LM58" s="406" t="str">
        <f>IF(OR(AD58=Dropdown_list!$AA$20,AD58=Dropdown_list!$AA$21,ISBLANK(AD58)), "", LEFT(AD58,FIND(":",AD58)-1)/RIGHT(AD58,LEN(AD58)-(FIND(":",AD58))))</f>
        <v/>
      </c>
      <c r="LN58" s="406" t="str">
        <f>IF(OR(AE58=Dropdown_list!$AA$20,AE58=Dropdown_list!$AA$21,ISBLANK(AE58)), "", LEFT(AE58,FIND(":",AE58)-1)/RIGHT(AE58,LEN(AE58)-(FIND(":",AE58))))</f>
        <v/>
      </c>
      <c r="LO58" s="406" t="str">
        <f>IF(OR(AF58=Dropdown_list!$AA$20,AF58=Dropdown_list!$AA$21,ISBLANK(AF58)), "", LEFT(AF58,FIND(":",AF58)-1)/RIGHT(AF58,LEN(AF58)-(FIND(":",AF58))))</f>
        <v/>
      </c>
      <c r="LP58" s="406" t="str">
        <f>IF(OR(AG58=Dropdown_list!$AA$20,AG58=Dropdown_list!$AA$21,ISBLANK(AG58)), "", LEFT(AG58,FIND(":",AG58)-1)/RIGHT(AG58,LEN(AG58)-(FIND(":",AG58))))</f>
        <v/>
      </c>
      <c r="LQ58" s="406" t="str">
        <f>IF(OR(AH58=Dropdown_list!$AA$20,AH58=Dropdown_list!$AA$21,ISBLANK(AH58)), "", LEFT(AH58,FIND(":",AH58)-1)/RIGHT(AH58,LEN(AH58)-(FIND(":",AH58))))</f>
        <v/>
      </c>
      <c r="LR58" s="406" t="str">
        <f>IF(OR(AI58=Dropdown_list!$AA$20,AI58=Dropdown_list!$AA$21,ISBLANK(AI58)), "", LEFT(AI58,FIND(":",AI58)-1)/RIGHT(AI58,LEN(AI58)-(FIND(":",AI58))))</f>
        <v/>
      </c>
      <c r="LS58" s="406" t="str">
        <f>IF(OR(AJ58=Dropdown_list!$AA$20,AJ58=Dropdown_list!$AA$21,ISBLANK(AJ58)), "", LEFT(AJ58,FIND(":",AJ58)-1)/RIGHT(AJ58,LEN(AJ58)-(FIND(":",AJ58))))</f>
        <v/>
      </c>
      <c r="LT58" s="406" t="str">
        <f>IF(OR(AK58=Dropdown_list!$AA$20,AK58=Dropdown_list!$AA$21,ISBLANK(AK58)), "", LEFT(AK58,FIND(":",AK58)-1)/RIGHT(AK58,LEN(AK58)-(FIND(":",AK58))))</f>
        <v/>
      </c>
      <c r="LU58" s="406" t="str">
        <f>IF(OR(AL58=Dropdown_list!$AA$20,AL58=Dropdown_list!$AA$21,ISBLANK(AL58)), "", LEFT(AL58,FIND(":",AL58)-1)/RIGHT(AL58,LEN(AL58)-(FIND(":",AL58))))</f>
        <v/>
      </c>
      <c r="LV58" s="406" t="str">
        <f>IF(OR(AM58=Dropdown_list!$AA$20,AM58=Dropdown_list!$AA$21,ISBLANK(AM58)), "", LEFT(AM58,FIND(":",AM58)-1)/RIGHT(AM58,LEN(AM58)-(FIND(":",AM58))))</f>
        <v/>
      </c>
      <c r="LW58" s="406" t="str">
        <f>IF(OR(AN58=Dropdown_list!$AA$20,AN58=Dropdown_list!$AA$21,ISBLANK(AN58)), "", LEFT(AN58,FIND(":",AN58)-1)/RIGHT(AN58,LEN(AN58)-(FIND(":",AN58))))</f>
        <v/>
      </c>
      <c r="LX58" s="406" t="str">
        <f>IF(OR(AO58=Dropdown_list!$AA$20,AO58=Dropdown_list!$AA$21,ISBLANK(AO58)), "", LEFT(AO58,FIND(":",AO58)-1)/RIGHT(AO58,LEN(AO58)-(FIND(":",AO58))))</f>
        <v/>
      </c>
      <c r="LY58" s="406" t="str">
        <f>IF(OR(AP58=Dropdown_list!$AA$20,AP58=Dropdown_list!$AA$21,ISBLANK(AP58)), "", LEFT(AP58,FIND(":",AP58)-1)/RIGHT(AP58,LEN(AP58)-(FIND(":",AP58))))</f>
        <v/>
      </c>
      <c r="LZ58" s="406" t="str">
        <f>IF(OR(AQ58=Dropdown_list!$AA$20,AQ58=Dropdown_list!$AA$21,ISBLANK(AQ58)), "", LEFT(AQ58,FIND(":",AQ58)-1)/RIGHT(AQ58,LEN(AQ58)-(FIND(":",AQ58))))</f>
        <v/>
      </c>
      <c r="MA58" s="406" t="str">
        <f>IF(OR(AR58=Dropdown_list!$AA$20,AR58=Dropdown_list!$AA$21,ISBLANK(AR58)), "", LEFT(AR58,FIND(":",AR58)-1)/RIGHT(AR58,LEN(AR58)-(FIND(":",AR58))))</f>
        <v/>
      </c>
      <c r="MB58" s="406" t="str">
        <f>IF(OR(AS58=Dropdown_list!$AA$20,AS58=Dropdown_list!$AA$21,ISBLANK(AS58)), "", LEFT(AS58,FIND(":",AS58)-1)/RIGHT(AS58,LEN(AS58)-(FIND(":",AS58))))</f>
        <v/>
      </c>
      <c r="MC58" s="406" t="str">
        <f>IF(OR(AT58=Dropdown_list!$AA$20,AT58=Dropdown_list!$AA$21,ISBLANK(AT58)), "", LEFT(AT58,FIND(":",AT58)-1)/RIGHT(AT58,LEN(AT58)-(FIND(":",AT58))))</f>
        <v/>
      </c>
      <c r="MD58" s="406" t="str">
        <f>IF(OR(AU58=Dropdown_list!$AA$20,AU58=Dropdown_list!$AA$21,ISBLANK(AU58)), "", LEFT(AU58,FIND(":",AU58)-1)/RIGHT(AU58,LEN(AU58)-(FIND(":",AU58))))</f>
        <v/>
      </c>
      <c r="ME58" s="406" t="str">
        <f>IF(OR(AV58=Dropdown_list!$AA$20,AV58=Dropdown_list!$AA$21,ISBLANK(AV58)), "", LEFT(AV58,FIND(":",AV58)-1)/RIGHT(AV58,LEN(AV58)-(FIND(":",AV58))))</f>
        <v/>
      </c>
      <c r="MF58" s="406" t="str">
        <f>IF(OR(AW58=Dropdown_list!$AA$20,AW58=Dropdown_list!$AA$21,ISBLANK(AW58)), "", LEFT(AW58,FIND(":",AW58)-1)/RIGHT(AW58,LEN(AW58)-(FIND(":",AW58))))</f>
        <v/>
      </c>
      <c r="MG58" s="406" t="str">
        <f>IF(OR(AX58=Dropdown_list!$AA$20,AX58=Dropdown_list!$AA$21,ISBLANK(AX58)), "", LEFT(AX58,FIND(":",AX58)-1)/RIGHT(AX58,LEN(AX58)-(FIND(":",AX58))))</f>
        <v/>
      </c>
      <c r="MH58" s="406" t="str">
        <f>IF(OR(AY58=Dropdown_list!$AA$20,AY58=Dropdown_list!$AA$21,ISBLANK(AY58)), "", LEFT(AY58,FIND(":",AY58)-1)/RIGHT(AY58,LEN(AY58)-(FIND(":",AY58))))</f>
        <v/>
      </c>
      <c r="MI58" s="406" t="str">
        <f>IF(OR(AZ58=Dropdown_list!$AA$20,AZ58=Dropdown_list!$AA$21,ISBLANK(AZ58)), "", LEFT(AZ58,FIND(":",AZ58)-1)/RIGHT(AZ58,LEN(AZ58)-(FIND(":",AZ58))))</f>
        <v/>
      </c>
      <c r="MJ58" s="407" t="str">
        <f>IF(OR(BA58=Dropdown_list!$AA$20,BA58=Dropdown_list!$AA$21,ISBLANK(BA58)), "", LEFT(BA58,FIND(":",BA58)-1)/RIGHT(BA58,LEN(BA58)-(FIND(":",BA58))))</f>
        <v/>
      </c>
      <c r="ML58" s="414" t="str">
        <f t="shared" si="181"/>
        <v/>
      </c>
      <c r="MM58" s="265" t="str">
        <f t="shared" si="181"/>
        <v/>
      </c>
      <c r="MN58" s="265" t="str">
        <f t="shared" si="181"/>
        <v/>
      </c>
      <c r="MO58" s="265" t="str">
        <f t="shared" si="181"/>
        <v/>
      </c>
      <c r="MP58" s="265" t="str">
        <f t="shared" si="181"/>
        <v/>
      </c>
      <c r="MQ58" s="265" t="str">
        <f t="shared" si="181"/>
        <v/>
      </c>
      <c r="MR58" s="265" t="str">
        <f t="shared" si="181"/>
        <v/>
      </c>
      <c r="MS58" s="265" t="str">
        <f t="shared" si="181"/>
        <v/>
      </c>
      <c r="MT58" s="265" t="str">
        <f t="shared" si="181"/>
        <v/>
      </c>
      <c r="MU58" s="265" t="str">
        <f t="shared" si="181"/>
        <v/>
      </c>
      <c r="MV58" s="265" t="str">
        <f t="shared" si="181"/>
        <v/>
      </c>
      <c r="MW58" s="265" t="str">
        <f t="shared" si="181"/>
        <v/>
      </c>
      <c r="MX58" s="265" t="str">
        <f t="shared" si="181"/>
        <v/>
      </c>
      <c r="MY58" s="265" t="str">
        <f t="shared" si="181"/>
        <v/>
      </c>
      <c r="MZ58" s="265" t="str">
        <f t="shared" si="181"/>
        <v/>
      </c>
      <c r="NA58" s="265" t="str">
        <f t="shared" si="181"/>
        <v/>
      </c>
      <c r="NB58" s="265" t="str">
        <f t="shared" si="182"/>
        <v/>
      </c>
      <c r="NC58" s="265" t="str">
        <f t="shared" si="182"/>
        <v/>
      </c>
      <c r="ND58" s="265" t="str">
        <f t="shared" si="182"/>
        <v/>
      </c>
      <c r="NE58" s="265" t="str">
        <f t="shared" si="182"/>
        <v/>
      </c>
      <c r="NF58" s="265" t="str">
        <f t="shared" si="182"/>
        <v/>
      </c>
      <c r="NG58" s="265" t="str">
        <f t="shared" si="182"/>
        <v/>
      </c>
      <c r="NH58" s="265" t="str">
        <f t="shared" si="182"/>
        <v/>
      </c>
      <c r="NI58" s="265" t="str">
        <f t="shared" si="182"/>
        <v/>
      </c>
      <c r="NJ58" s="265" t="str">
        <f t="shared" si="182"/>
        <v/>
      </c>
      <c r="NK58" s="265" t="str">
        <f t="shared" si="182"/>
        <v/>
      </c>
      <c r="NL58" s="265" t="str">
        <f t="shared" si="182"/>
        <v/>
      </c>
      <c r="NM58" s="265" t="str">
        <f t="shared" si="182"/>
        <v/>
      </c>
      <c r="NN58" s="265" t="str">
        <f t="shared" si="182"/>
        <v/>
      </c>
      <c r="NO58" s="265" t="str">
        <f t="shared" si="182"/>
        <v/>
      </c>
      <c r="NP58" s="265" t="str">
        <f t="shared" si="182"/>
        <v/>
      </c>
      <c r="NQ58" s="265" t="str">
        <f t="shared" si="182"/>
        <v/>
      </c>
      <c r="NR58" s="265" t="str">
        <f t="shared" si="238"/>
        <v/>
      </c>
      <c r="NS58" s="265" t="str">
        <f t="shared" si="238"/>
        <v/>
      </c>
      <c r="NT58" s="265" t="str">
        <f t="shared" si="238"/>
        <v/>
      </c>
      <c r="NU58" s="265" t="str">
        <f t="shared" si="238"/>
        <v/>
      </c>
      <c r="NV58" s="265" t="str">
        <f t="shared" si="238"/>
        <v/>
      </c>
      <c r="NW58" s="265" t="str">
        <f t="shared" si="238"/>
        <v/>
      </c>
      <c r="NX58" s="265" t="str">
        <f t="shared" si="238"/>
        <v/>
      </c>
      <c r="NY58" s="265" t="str">
        <f t="shared" si="238"/>
        <v/>
      </c>
      <c r="NZ58" s="265" t="str">
        <f t="shared" si="238"/>
        <v/>
      </c>
      <c r="OA58" s="265" t="str">
        <f t="shared" si="238"/>
        <v/>
      </c>
      <c r="OB58" s="265" t="str">
        <f t="shared" si="238"/>
        <v/>
      </c>
      <c r="OC58" s="265" t="str">
        <f t="shared" si="238"/>
        <v/>
      </c>
      <c r="OD58" s="265" t="str">
        <f t="shared" si="238"/>
        <v/>
      </c>
      <c r="OE58" s="265" t="str">
        <f t="shared" si="238"/>
        <v/>
      </c>
      <c r="OF58" s="265" t="str">
        <f t="shared" si="238"/>
        <v/>
      </c>
      <c r="OG58" s="415" t="str">
        <f t="shared" si="238"/>
        <v/>
      </c>
    </row>
    <row r="59" spans="2:397" ht="15" customHeight="1">
      <c r="B59" s="66"/>
      <c r="D59" s="786"/>
      <c r="E59" s="226">
        <f t="shared" si="177"/>
        <v>0</v>
      </c>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4"/>
      <c r="BC59" s="668"/>
      <c r="BD59" s="61"/>
      <c r="BE59" s="61"/>
      <c r="BF59" s="88"/>
      <c r="BG59" s="232"/>
      <c r="BH59" s="61"/>
      <c r="BI59" s="61"/>
      <c r="BJ59" s="4"/>
      <c r="BL59" s="84" t="str">
        <f t="shared" si="196"/>
        <v/>
      </c>
      <c r="BM59" s="260">
        <f t="shared" si="197"/>
        <v>0</v>
      </c>
      <c r="BN59" s="525">
        <f t="shared" si="114"/>
        <v>0</v>
      </c>
      <c r="BO59" s="526" t="str">
        <f t="shared" si="139"/>
        <v/>
      </c>
      <c r="BP59" s="525">
        <f t="shared" si="115"/>
        <v>0</v>
      </c>
      <c r="BQ59" s="527">
        <f t="shared" si="198"/>
        <v>0</v>
      </c>
      <c r="BR59" s="527">
        <f t="shared" si="199"/>
        <v>0</v>
      </c>
      <c r="BS59" s="528">
        <f t="shared" si="140"/>
        <v>0</v>
      </c>
      <c r="BT59" s="263" t="str">
        <f t="shared" si="14"/>
        <v/>
      </c>
      <c r="BU59" s="263" t="str">
        <f>IF(BQ59=1, IF(ISBLANK(#REF!),message_complete,""),"")</f>
        <v/>
      </c>
      <c r="BV59" s="263" t="str">
        <f t="shared" si="200"/>
        <v/>
      </c>
      <c r="BW59" s="263" t="str">
        <f t="shared" si="201"/>
        <v/>
      </c>
      <c r="BX59" s="261"/>
      <c r="BY59" s="328" t="str">
        <f t="shared" si="116"/>
        <v/>
      </c>
      <c r="BZ59" s="269" t="str">
        <f t="shared" si="202"/>
        <v/>
      </c>
      <c r="CA59" s="269" t="str">
        <f t="shared" si="203"/>
        <v/>
      </c>
      <c r="CB59" s="269" t="str">
        <f t="shared" si="204"/>
        <v/>
      </c>
      <c r="CC59" s="269" t="str">
        <f t="shared" si="205"/>
        <v/>
      </c>
      <c r="CD59" s="269" t="str">
        <f t="shared" si="117"/>
        <v/>
      </c>
      <c r="CE59" s="269" t="str">
        <f t="shared" si="206"/>
        <v/>
      </c>
      <c r="CF59" s="269" t="str">
        <f t="shared" si="118"/>
        <v/>
      </c>
      <c r="CG59" s="269" t="str">
        <f t="shared" si="119"/>
        <v/>
      </c>
      <c r="CH59" s="269" t="str">
        <f t="shared" si="120"/>
        <v/>
      </c>
      <c r="CI59" s="269" t="str">
        <f t="shared" si="121"/>
        <v/>
      </c>
      <c r="CJ59" s="329" t="str">
        <f t="shared" si="122"/>
        <v/>
      </c>
      <c r="CL59" s="423" t="str">
        <f t="shared" si="77"/>
        <v/>
      </c>
      <c r="CM59" s="419" t="str">
        <f t="shared" si="78"/>
        <v/>
      </c>
      <c r="CN59" s="419" t="str">
        <f t="shared" si="79"/>
        <v/>
      </c>
      <c r="CO59" s="419" t="str">
        <f t="shared" si="80"/>
        <v/>
      </c>
      <c r="CP59" s="419" t="str">
        <f t="shared" si="81"/>
        <v/>
      </c>
      <c r="CQ59" s="424" t="str">
        <f t="shared" si="82"/>
        <v/>
      </c>
      <c r="CR59" s="121" t="str">
        <f t="shared" si="207"/>
        <v/>
      </c>
      <c r="CS59" s="283" t="str">
        <f t="shared" si="208"/>
        <v/>
      </c>
      <c r="CT59" s="264" t="str">
        <f t="shared" si="209"/>
        <v/>
      </c>
      <c r="CU59" s="264" t="str">
        <f t="shared" si="210"/>
        <v/>
      </c>
      <c r="CV59" s="264" t="str">
        <f t="shared" si="211"/>
        <v/>
      </c>
      <c r="CW59" s="264" t="str">
        <f t="shared" si="212"/>
        <v/>
      </c>
      <c r="CX59" s="284" t="str">
        <f t="shared" si="213"/>
        <v/>
      </c>
      <c r="CY59" s="263">
        <f t="shared" si="83"/>
        <v>0</v>
      </c>
      <c r="CZ59" s="263"/>
      <c r="DA59" s="291">
        <f t="shared" si="183"/>
        <v>0</v>
      </c>
      <c r="DB59" s="265">
        <f t="shared" si="183"/>
        <v>0</v>
      </c>
      <c r="DC59" s="265">
        <f t="shared" si="183"/>
        <v>0</v>
      </c>
      <c r="DD59" s="265">
        <f t="shared" si="183"/>
        <v>0</v>
      </c>
      <c r="DE59" s="265">
        <f t="shared" si="183"/>
        <v>0</v>
      </c>
      <c r="DF59" s="265">
        <f t="shared" si="183"/>
        <v>0</v>
      </c>
      <c r="DG59" s="265">
        <f t="shared" si="183"/>
        <v>0</v>
      </c>
      <c r="DH59" s="265">
        <f t="shared" si="183"/>
        <v>0</v>
      </c>
      <c r="DI59" s="265">
        <f t="shared" si="183"/>
        <v>0</v>
      </c>
      <c r="DJ59" s="265">
        <f t="shared" si="183"/>
        <v>0</v>
      </c>
      <c r="DK59" s="265">
        <f t="shared" si="184"/>
        <v>0</v>
      </c>
      <c r="DL59" s="265">
        <f t="shared" si="184"/>
        <v>0</v>
      </c>
      <c r="DM59" s="265">
        <f t="shared" si="184"/>
        <v>0</v>
      </c>
      <c r="DN59" s="265">
        <f t="shared" si="184"/>
        <v>0</v>
      </c>
      <c r="DO59" s="265">
        <f t="shared" si="184"/>
        <v>0</v>
      </c>
      <c r="DP59" s="265">
        <f t="shared" si="184"/>
        <v>0</v>
      </c>
      <c r="DQ59" s="265">
        <f t="shared" si="184"/>
        <v>0</v>
      </c>
      <c r="DR59" s="265">
        <f t="shared" si="184"/>
        <v>0</v>
      </c>
      <c r="DS59" s="265">
        <f t="shared" si="184"/>
        <v>0</v>
      </c>
      <c r="DT59" s="265">
        <f t="shared" si="184"/>
        <v>0</v>
      </c>
      <c r="DU59" s="292">
        <f t="shared" si="184"/>
        <v>0</v>
      </c>
      <c r="DV59" s="291">
        <f t="shared" si="185"/>
        <v>0</v>
      </c>
      <c r="DW59" s="265">
        <f t="shared" si="185"/>
        <v>0</v>
      </c>
      <c r="DX59" s="265">
        <f t="shared" si="185"/>
        <v>0</v>
      </c>
      <c r="DY59" s="265">
        <f t="shared" si="185"/>
        <v>0</v>
      </c>
      <c r="DZ59" s="265">
        <f t="shared" si="185"/>
        <v>0</v>
      </c>
      <c r="EA59" s="265">
        <f t="shared" si="185"/>
        <v>0</v>
      </c>
      <c r="EB59" s="265">
        <f t="shared" si="185"/>
        <v>0</v>
      </c>
      <c r="EC59" s="265">
        <f t="shared" si="185"/>
        <v>0</v>
      </c>
      <c r="ED59" s="265">
        <f t="shared" si="185"/>
        <v>0</v>
      </c>
      <c r="EE59" s="265">
        <f t="shared" si="185"/>
        <v>0</v>
      </c>
      <c r="EF59" s="265">
        <f t="shared" si="186"/>
        <v>0</v>
      </c>
      <c r="EG59" s="265">
        <f t="shared" si="186"/>
        <v>0</v>
      </c>
      <c r="EH59" s="265">
        <f t="shared" si="186"/>
        <v>0</v>
      </c>
      <c r="EI59" s="265">
        <f t="shared" si="186"/>
        <v>0</v>
      </c>
      <c r="EJ59" s="265">
        <f t="shared" si="186"/>
        <v>0</v>
      </c>
      <c r="EK59" s="265">
        <f t="shared" si="186"/>
        <v>0</v>
      </c>
      <c r="EL59" s="265">
        <f t="shared" si="186"/>
        <v>0</v>
      </c>
      <c r="EM59" s="265">
        <f t="shared" si="186"/>
        <v>0</v>
      </c>
      <c r="EN59" s="265">
        <f t="shared" si="186"/>
        <v>0</v>
      </c>
      <c r="EO59" s="265">
        <f t="shared" si="186"/>
        <v>0</v>
      </c>
      <c r="EP59" s="292">
        <f t="shared" si="186"/>
        <v>0</v>
      </c>
      <c r="EQ59" s="414">
        <f t="shared" si="187"/>
        <v>0</v>
      </c>
      <c r="ER59" s="265">
        <f t="shared" si="187"/>
        <v>0</v>
      </c>
      <c r="ES59" s="265">
        <f t="shared" si="187"/>
        <v>0</v>
      </c>
      <c r="ET59" s="265">
        <f t="shared" si="187"/>
        <v>0</v>
      </c>
      <c r="EU59" s="265">
        <f t="shared" si="187"/>
        <v>0</v>
      </c>
      <c r="EV59" s="265">
        <f t="shared" si="187"/>
        <v>0</v>
      </c>
      <c r="EW59" s="265">
        <f t="shared" si="187"/>
        <v>0</v>
      </c>
      <c r="EX59" s="265">
        <f t="shared" si="187"/>
        <v>0</v>
      </c>
      <c r="EY59" s="265">
        <f t="shared" si="187"/>
        <v>0</v>
      </c>
      <c r="EZ59" s="265">
        <f t="shared" si="187"/>
        <v>0</v>
      </c>
      <c r="FA59" s="265">
        <f t="shared" si="188"/>
        <v>0</v>
      </c>
      <c r="FB59" s="265">
        <f t="shared" si="188"/>
        <v>0</v>
      </c>
      <c r="FC59" s="265">
        <f t="shared" si="188"/>
        <v>0</v>
      </c>
      <c r="FD59" s="265">
        <f t="shared" si="188"/>
        <v>0</v>
      </c>
      <c r="FE59" s="265">
        <f t="shared" si="188"/>
        <v>0</v>
      </c>
      <c r="FF59" s="265">
        <f t="shared" si="188"/>
        <v>0</v>
      </c>
      <c r="FG59" s="265">
        <f t="shared" si="188"/>
        <v>0</v>
      </c>
      <c r="FH59" s="265">
        <f t="shared" si="188"/>
        <v>0</v>
      </c>
      <c r="FI59" s="265">
        <f t="shared" si="188"/>
        <v>0</v>
      </c>
      <c r="FJ59" s="265">
        <f t="shared" si="188"/>
        <v>0</v>
      </c>
      <c r="FK59" s="415">
        <f t="shared" si="188"/>
        <v>0</v>
      </c>
      <c r="FL59" s="291">
        <f t="shared" si="189"/>
        <v>0</v>
      </c>
      <c r="FM59" s="265">
        <f t="shared" si="189"/>
        <v>0</v>
      </c>
      <c r="FN59" s="265">
        <f t="shared" si="189"/>
        <v>0</v>
      </c>
      <c r="FO59" s="265">
        <f t="shared" si="189"/>
        <v>0</v>
      </c>
      <c r="FP59" s="265">
        <f t="shared" si="189"/>
        <v>0</v>
      </c>
      <c r="FQ59" s="265">
        <f t="shared" si="189"/>
        <v>0</v>
      </c>
      <c r="FR59" s="265">
        <f t="shared" si="189"/>
        <v>0</v>
      </c>
      <c r="FS59" s="265">
        <f t="shared" si="189"/>
        <v>0</v>
      </c>
      <c r="FT59" s="265">
        <f t="shared" si="189"/>
        <v>0</v>
      </c>
      <c r="FU59" s="265">
        <f t="shared" si="189"/>
        <v>0</v>
      </c>
      <c r="FV59" s="265">
        <f t="shared" si="190"/>
        <v>0</v>
      </c>
      <c r="FW59" s="265">
        <f t="shared" si="190"/>
        <v>0</v>
      </c>
      <c r="FX59" s="265">
        <f t="shared" si="190"/>
        <v>0</v>
      </c>
      <c r="FY59" s="265">
        <f t="shared" si="190"/>
        <v>0</v>
      </c>
      <c r="FZ59" s="265">
        <f t="shared" si="190"/>
        <v>0</v>
      </c>
      <c r="GA59" s="265">
        <f t="shared" si="190"/>
        <v>0</v>
      </c>
      <c r="GB59" s="265">
        <f t="shared" si="190"/>
        <v>0</v>
      </c>
      <c r="GC59" s="265">
        <f t="shared" si="190"/>
        <v>0</v>
      </c>
      <c r="GD59" s="265">
        <f t="shared" si="190"/>
        <v>0</v>
      </c>
      <c r="GE59" s="265">
        <f t="shared" si="190"/>
        <v>0</v>
      </c>
      <c r="GF59" s="292">
        <f t="shared" si="190"/>
        <v>0</v>
      </c>
      <c r="GG59" s="345">
        <f t="shared" si="141"/>
        <v>0</v>
      </c>
      <c r="GH59" s="346">
        <f t="shared" si="239"/>
        <v>0</v>
      </c>
      <c r="GI59" s="346">
        <f t="shared" si="239"/>
        <v>0</v>
      </c>
      <c r="GJ59" s="346">
        <f t="shared" si="239"/>
        <v>0</v>
      </c>
      <c r="GK59" s="346">
        <f t="shared" si="239"/>
        <v>0</v>
      </c>
      <c r="GL59" s="346">
        <f t="shared" si="239"/>
        <v>0</v>
      </c>
      <c r="GM59" s="346">
        <f t="shared" si="239"/>
        <v>0</v>
      </c>
      <c r="GN59" s="346">
        <f t="shared" si="239"/>
        <v>0</v>
      </c>
      <c r="GO59" s="346">
        <f t="shared" si="239"/>
        <v>0</v>
      </c>
      <c r="GP59" s="346">
        <f t="shared" si="239"/>
        <v>0</v>
      </c>
      <c r="GQ59" s="346">
        <f t="shared" si="239"/>
        <v>0</v>
      </c>
      <c r="GR59" s="346">
        <f t="shared" si="239"/>
        <v>0</v>
      </c>
      <c r="GS59" s="346">
        <f t="shared" si="239"/>
        <v>0</v>
      </c>
      <c r="GT59" s="346">
        <f t="shared" si="239"/>
        <v>0</v>
      </c>
      <c r="GU59" s="346">
        <f t="shared" si="239"/>
        <v>0</v>
      </c>
      <c r="GV59" s="346">
        <f t="shared" si="239"/>
        <v>0</v>
      </c>
      <c r="GW59" s="346">
        <f t="shared" si="239"/>
        <v>0</v>
      </c>
      <c r="GX59" s="346">
        <f t="shared" si="239"/>
        <v>0</v>
      </c>
      <c r="GY59" s="346">
        <f t="shared" si="239"/>
        <v>0</v>
      </c>
      <c r="GZ59" s="346">
        <f t="shared" si="239"/>
        <v>0</v>
      </c>
      <c r="HA59" s="347">
        <f t="shared" si="239"/>
        <v>0</v>
      </c>
      <c r="HB59" s="336">
        <f t="shared" si="142"/>
        <v>0</v>
      </c>
      <c r="HC59" s="337">
        <f t="shared" si="143"/>
        <v>0</v>
      </c>
      <c r="HD59" s="337">
        <f t="shared" si="144"/>
        <v>0</v>
      </c>
      <c r="HE59" s="337">
        <f t="shared" si="145"/>
        <v>0</v>
      </c>
      <c r="HF59" s="337">
        <f t="shared" si="146"/>
        <v>0</v>
      </c>
      <c r="HG59" s="337">
        <f t="shared" si="147"/>
        <v>0</v>
      </c>
      <c r="HH59" s="337">
        <f t="shared" si="148"/>
        <v>0</v>
      </c>
      <c r="HI59" s="337">
        <f t="shared" si="149"/>
        <v>0</v>
      </c>
      <c r="HJ59" s="337">
        <f t="shared" si="150"/>
        <v>0</v>
      </c>
      <c r="HK59" s="337">
        <f t="shared" si="151"/>
        <v>0</v>
      </c>
      <c r="HL59" s="337">
        <f t="shared" si="152"/>
        <v>0</v>
      </c>
      <c r="HM59" s="337">
        <f t="shared" si="153"/>
        <v>0</v>
      </c>
      <c r="HN59" s="337">
        <f t="shared" si="154"/>
        <v>0</v>
      </c>
      <c r="HO59" s="337">
        <f t="shared" si="155"/>
        <v>0</v>
      </c>
      <c r="HP59" s="337">
        <f t="shared" si="156"/>
        <v>0</v>
      </c>
      <c r="HQ59" s="337">
        <f t="shared" si="157"/>
        <v>0</v>
      </c>
      <c r="HR59" s="337">
        <f t="shared" si="158"/>
        <v>0</v>
      </c>
      <c r="HS59" s="337">
        <f t="shared" si="159"/>
        <v>0</v>
      </c>
      <c r="HT59" s="337">
        <f t="shared" si="160"/>
        <v>0</v>
      </c>
      <c r="HU59" s="337">
        <f t="shared" si="161"/>
        <v>0</v>
      </c>
      <c r="HV59" s="338">
        <f t="shared" si="162"/>
        <v>0</v>
      </c>
      <c r="HW59" s="297" t="str">
        <f t="shared" si="214"/>
        <v/>
      </c>
      <c r="HX59" s="264" t="str">
        <f t="shared" si="215"/>
        <v/>
      </c>
      <c r="HY59" s="264" t="str">
        <f t="shared" si="216"/>
        <v/>
      </c>
      <c r="HZ59" s="264" t="str">
        <f t="shared" si="217"/>
        <v/>
      </c>
      <c r="IA59" s="264" t="str">
        <f t="shared" si="218"/>
        <v/>
      </c>
      <c r="IB59" s="264" t="str">
        <f t="shared" si="219"/>
        <v/>
      </c>
      <c r="IC59" s="264" t="str">
        <f t="shared" si="220"/>
        <v/>
      </c>
      <c r="ID59" s="264" t="str">
        <f t="shared" si="221"/>
        <v/>
      </c>
      <c r="IE59" s="264" t="str">
        <f t="shared" si="222"/>
        <v/>
      </c>
      <c r="IF59" s="264" t="str">
        <f t="shared" si="223"/>
        <v/>
      </c>
      <c r="IG59" s="264" t="str">
        <f t="shared" si="224"/>
        <v/>
      </c>
      <c r="IH59" s="264" t="str">
        <f t="shared" si="225"/>
        <v/>
      </c>
      <c r="II59" s="264" t="str">
        <f t="shared" si="226"/>
        <v/>
      </c>
      <c r="IJ59" s="264" t="str">
        <f t="shared" si="227"/>
        <v/>
      </c>
      <c r="IK59" s="264" t="str">
        <f t="shared" si="228"/>
        <v/>
      </c>
      <c r="IL59" s="264" t="str">
        <f t="shared" si="229"/>
        <v/>
      </c>
      <c r="IM59" s="264" t="str">
        <f t="shared" si="230"/>
        <v/>
      </c>
      <c r="IN59" s="264" t="str">
        <f t="shared" si="231"/>
        <v/>
      </c>
      <c r="IO59" s="264" t="str">
        <f t="shared" si="232"/>
        <v/>
      </c>
      <c r="IP59" s="264" t="str">
        <f t="shared" si="233"/>
        <v/>
      </c>
      <c r="IQ59" s="284" t="str">
        <f t="shared" si="234"/>
        <v/>
      </c>
      <c r="IR59" s="265">
        <f t="shared" si="105"/>
        <v>0</v>
      </c>
      <c r="IS59" s="266">
        <f t="shared" si="235"/>
        <v>48</v>
      </c>
      <c r="IT59" s="266">
        <f t="shared" si="106"/>
        <v>0</v>
      </c>
      <c r="IU59" s="266">
        <f t="shared" si="236"/>
        <v>0</v>
      </c>
      <c r="IV59" s="302">
        <f t="shared" si="191"/>
        <v>0</v>
      </c>
      <c r="IW59" s="266">
        <f t="shared" si="191"/>
        <v>0</v>
      </c>
      <c r="IX59" s="266">
        <f t="shared" si="191"/>
        <v>0</v>
      </c>
      <c r="IY59" s="266">
        <f t="shared" si="191"/>
        <v>0</v>
      </c>
      <c r="IZ59" s="266">
        <f t="shared" si="191"/>
        <v>0</v>
      </c>
      <c r="JA59" s="266">
        <f t="shared" si="191"/>
        <v>0</v>
      </c>
      <c r="JB59" s="266">
        <f t="shared" si="191"/>
        <v>0</v>
      </c>
      <c r="JC59" s="266">
        <f t="shared" si="191"/>
        <v>0</v>
      </c>
      <c r="JD59" s="266">
        <f t="shared" si="191"/>
        <v>0</v>
      </c>
      <c r="JE59" s="266">
        <f t="shared" si="191"/>
        <v>0</v>
      </c>
      <c r="JF59" s="266">
        <f t="shared" si="192"/>
        <v>0</v>
      </c>
      <c r="JG59" s="266">
        <f t="shared" si="192"/>
        <v>0</v>
      </c>
      <c r="JH59" s="266">
        <f t="shared" si="192"/>
        <v>0</v>
      </c>
      <c r="JI59" s="266">
        <f t="shared" si="192"/>
        <v>0</v>
      </c>
      <c r="JJ59" s="266">
        <f t="shared" si="192"/>
        <v>0</v>
      </c>
      <c r="JK59" s="266">
        <f t="shared" si="192"/>
        <v>0</v>
      </c>
      <c r="JL59" s="266">
        <f t="shared" si="192"/>
        <v>0</v>
      </c>
      <c r="JM59" s="266">
        <f t="shared" si="192"/>
        <v>0</v>
      </c>
      <c r="JN59" s="266">
        <f t="shared" si="192"/>
        <v>0</v>
      </c>
      <c r="JO59" s="266">
        <f t="shared" si="192"/>
        <v>0</v>
      </c>
      <c r="JP59" s="303">
        <f t="shared" si="192"/>
        <v>0</v>
      </c>
      <c r="JQ59" s="291">
        <f t="shared" si="193"/>
        <v>0</v>
      </c>
      <c r="JR59" s="265">
        <f t="shared" si="193"/>
        <v>0</v>
      </c>
      <c r="JS59" s="265">
        <f t="shared" si="193"/>
        <v>0</v>
      </c>
      <c r="JT59" s="265">
        <f t="shared" si="193"/>
        <v>0</v>
      </c>
      <c r="JU59" s="265">
        <f t="shared" si="193"/>
        <v>0</v>
      </c>
      <c r="JV59" s="265">
        <f t="shared" si="193"/>
        <v>0</v>
      </c>
      <c r="JW59" s="265">
        <f t="shared" si="193"/>
        <v>0</v>
      </c>
      <c r="JX59" s="265">
        <f t="shared" si="193"/>
        <v>0</v>
      </c>
      <c r="JY59" s="265">
        <f t="shared" si="193"/>
        <v>0</v>
      </c>
      <c r="JZ59" s="265">
        <f t="shared" si="193"/>
        <v>0</v>
      </c>
      <c r="KA59" s="265">
        <f t="shared" si="194"/>
        <v>0</v>
      </c>
      <c r="KB59" s="265">
        <f t="shared" si="194"/>
        <v>0</v>
      </c>
      <c r="KC59" s="265">
        <f t="shared" si="194"/>
        <v>0</v>
      </c>
      <c r="KD59" s="265">
        <f t="shared" si="194"/>
        <v>0</v>
      </c>
      <c r="KE59" s="265">
        <f t="shared" si="194"/>
        <v>0</v>
      </c>
      <c r="KF59" s="265">
        <f t="shared" si="194"/>
        <v>0</v>
      </c>
      <c r="KG59" s="265">
        <f t="shared" si="194"/>
        <v>0</v>
      </c>
      <c r="KH59" s="265">
        <f t="shared" si="194"/>
        <v>0</v>
      </c>
      <c r="KI59" s="265">
        <f t="shared" si="194"/>
        <v>0</v>
      </c>
      <c r="KJ59" s="265">
        <f t="shared" si="194"/>
        <v>0</v>
      </c>
      <c r="KK59" s="292">
        <f t="shared" si="194"/>
        <v>0</v>
      </c>
      <c r="KL59" s="279">
        <f t="shared" si="107"/>
        <v>48</v>
      </c>
      <c r="KN59" s="262" t="str">
        <f t="shared" si="195"/>
        <v>Thu</v>
      </c>
      <c r="KO59" s="405" t="str">
        <f>IF(OR(F59=Dropdown_list!$AA$20,F59=Dropdown_list!$AA$21,ISBLANK(F59)), "", LEFT(F59,FIND(":",F59)-1)/RIGHT(F59,LEN(F59)-(FIND(":",F59))))</f>
        <v/>
      </c>
      <c r="KP59" s="406" t="str">
        <f>IF(OR(G59=Dropdown_list!$AA$20,G59=Dropdown_list!$AA$21,ISBLANK(G59)), "", LEFT(G59,FIND(":",G59)-1)/RIGHT(G59,LEN(G59)-(FIND(":",G59))))</f>
        <v/>
      </c>
      <c r="KQ59" s="406" t="str">
        <f>IF(OR(H59=Dropdown_list!$AA$20,H59=Dropdown_list!$AA$21,ISBLANK(H59)), "", LEFT(H59,FIND(":",H59)-1)/RIGHT(H59,LEN(H59)-(FIND(":",H59))))</f>
        <v/>
      </c>
      <c r="KR59" s="406" t="str">
        <f>IF(OR(I59=Dropdown_list!$AA$20,I59=Dropdown_list!$AA$21,ISBLANK(I59)), "", LEFT(I59,FIND(":",I59)-1)/RIGHT(I59,LEN(I59)-(FIND(":",I59))))</f>
        <v/>
      </c>
      <c r="KS59" s="406" t="str">
        <f>IF(OR(J59=Dropdown_list!$AA$20,J59=Dropdown_list!$AA$21,ISBLANK(J59)), "", LEFT(J59,FIND(":",J59)-1)/RIGHT(J59,LEN(J59)-(FIND(":",J59))))</f>
        <v/>
      </c>
      <c r="KT59" s="406" t="str">
        <f>IF(OR(K59=Dropdown_list!$AA$20,K59=Dropdown_list!$AA$21,ISBLANK(K59)), "", LEFT(K59,FIND(":",K59)-1)/RIGHT(K59,LEN(K59)-(FIND(":",K59))))</f>
        <v/>
      </c>
      <c r="KU59" s="406" t="str">
        <f>IF(OR(L59=Dropdown_list!$AA$20,L59=Dropdown_list!$AA$21,ISBLANK(L59)), "", LEFT(L59,FIND(":",L59)-1)/RIGHT(L59,LEN(L59)-(FIND(":",L59))))</f>
        <v/>
      </c>
      <c r="KV59" s="406" t="str">
        <f>IF(OR(M59=Dropdown_list!$AA$20,M59=Dropdown_list!$AA$21,ISBLANK(M59)), "", LEFT(M59,FIND(":",M59)-1)/RIGHT(M59,LEN(M59)-(FIND(":",M59))))</f>
        <v/>
      </c>
      <c r="KW59" s="406" t="str">
        <f>IF(OR(N59=Dropdown_list!$AA$20,N59=Dropdown_list!$AA$21,ISBLANK(N59)), "", LEFT(N59,FIND(":",N59)-1)/RIGHT(N59,LEN(N59)-(FIND(":",N59))))</f>
        <v/>
      </c>
      <c r="KX59" s="406" t="str">
        <f>IF(OR(O59=Dropdown_list!$AA$20,O59=Dropdown_list!$AA$21,ISBLANK(O59)), "", LEFT(O59,FIND(":",O59)-1)/RIGHT(O59,LEN(O59)-(FIND(":",O59))))</f>
        <v/>
      </c>
      <c r="KY59" s="406" t="str">
        <f>IF(OR(P59=Dropdown_list!$AA$20,P59=Dropdown_list!$AA$21,ISBLANK(P59)), "", LEFT(P59,FIND(":",P59)-1)/RIGHT(P59,LEN(P59)-(FIND(":",P59))))</f>
        <v/>
      </c>
      <c r="KZ59" s="406" t="str">
        <f>IF(OR(Q59=Dropdown_list!$AA$20,Q59=Dropdown_list!$AA$21,ISBLANK(Q59)), "", LEFT(Q59,FIND(":",Q59)-1)/RIGHT(Q59,LEN(Q59)-(FIND(":",Q59))))</f>
        <v/>
      </c>
      <c r="LA59" s="406" t="str">
        <f>IF(OR(R59=Dropdown_list!$AA$20,R59=Dropdown_list!$AA$21,ISBLANK(R59)), "", LEFT(R59,FIND(":",R59)-1)/RIGHT(R59,LEN(R59)-(FIND(":",R59))))</f>
        <v/>
      </c>
      <c r="LB59" s="406" t="str">
        <f>IF(OR(S59=Dropdown_list!$AA$20,S59=Dropdown_list!$AA$21,ISBLANK(S59)), "", LEFT(S59,FIND(":",S59)-1)/RIGHT(S59,LEN(S59)-(FIND(":",S59))))</f>
        <v/>
      </c>
      <c r="LC59" s="406" t="str">
        <f>IF(OR(T59=Dropdown_list!$AA$20,T59=Dropdown_list!$AA$21,ISBLANK(T59)), "", LEFT(T59,FIND(":",T59)-1)/RIGHT(T59,LEN(T59)-(FIND(":",T59))))</f>
        <v/>
      </c>
      <c r="LD59" s="406" t="str">
        <f>IF(OR(U59=Dropdown_list!$AA$20,U59=Dropdown_list!$AA$21,ISBLANK(U59)), "", LEFT(U59,FIND(":",U59)-1)/RIGHT(U59,LEN(U59)-(FIND(":",U59))))</f>
        <v/>
      </c>
      <c r="LE59" s="406" t="str">
        <f>IF(OR(V59=Dropdown_list!$AA$20,V59=Dropdown_list!$AA$21,ISBLANK(V59)), "", LEFT(V59,FIND(":",V59)-1)/RIGHT(V59,LEN(V59)-(FIND(":",V59))))</f>
        <v/>
      </c>
      <c r="LF59" s="406" t="str">
        <f>IF(OR(W59=Dropdown_list!$AA$20,W59=Dropdown_list!$AA$21,ISBLANK(W59)), "", LEFT(W59,FIND(":",W59)-1)/RIGHT(W59,LEN(W59)-(FIND(":",W59))))</f>
        <v/>
      </c>
      <c r="LG59" s="406" t="str">
        <f>IF(OR(X59=Dropdown_list!$AA$20,X59=Dropdown_list!$AA$21,ISBLANK(X59)), "", LEFT(X59,FIND(":",X59)-1)/RIGHT(X59,LEN(X59)-(FIND(":",X59))))</f>
        <v/>
      </c>
      <c r="LH59" s="406" t="str">
        <f>IF(OR(Y59=Dropdown_list!$AA$20,Y59=Dropdown_list!$AA$21,ISBLANK(Y59)), "", LEFT(Y59,FIND(":",Y59)-1)/RIGHT(Y59,LEN(Y59)-(FIND(":",Y59))))</f>
        <v/>
      </c>
      <c r="LI59" s="406" t="str">
        <f>IF(OR(Z59=Dropdown_list!$AA$20,Z59=Dropdown_list!$AA$21,ISBLANK(Z59)), "", LEFT(Z59,FIND(":",Z59)-1)/RIGHT(Z59,LEN(Z59)-(FIND(":",Z59))))</f>
        <v/>
      </c>
      <c r="LJ59" s="406" t="str">
        <f>IF(OR(AA59=Dropdown_list!$AA$20,AA59=Dropdown_list!$AA$21,ISBLANK(AA59)), "", LEFT(AA59,FIND(":",AA59)-1)/RIGHT(AA59,LEN(AA59)-(FIND(":",AA59))))</f>
        <v/>
      </c>
      <c r="LK59" s="406" t="str">
        <f>IF(OR(AB59=Dropdown_list!$AA$20,AB59=Dropdown_list!$AA$21,ISBLANK(AB59)), "", LEFT(AB59,FIND(":",AB59)-1)/RIGHT(AB59,LEN(AB59)-(FIND(":",AB59))))</f>
        <v/>
      </c>
      <c r="LL59" s="406" t="str">
        <f>IF(OR(AC59=Dropdown_list!$AA$20,AC59=Dropdown_list!$AA$21,ISBLANK(AC59)), "", LEFT(AC59,FIND(":",AC59)-1)/RIGHT(AC59,LEN(AC59)-(FIND(":",AC59))))</f>
        <v/>
      </c>
      <c r="LM59" s="406" t="str">
        <f>IF(OR(AD59=Dropdown_list!$AA$20,AD59=Dropdown_list!$AA$21,ISBLANK(AD59)), "", LEFT(AD59,FIND(":",AD59)-1)/RIGHT(AD59,LEN(AD59)-(FIND(":",AD59))))</f>
        <v/>
      </c>
      <c r="LN59" s="406" t="str">
        <f>IF(OR(AE59=Dropdown_list!$AA$20,AE59=Dropdown_list!$AA$21,ISBLANK(AE59)), "", LEFT(AE59,FIND(":",AE59)-1)/RIGHT(AE59,LEN(AE59)-(FIND(":",AE59))))</f>
        <v/>
      </c>
      <c r="LO59" s="406" t="str">
        <f>IF(OR(AF59=Dropdown_list!$AA$20,AF59=Dropdown_list!$AA$21,ISBLANK(AF59)), "", LEFT(AF59,FIND(":",AF59)-1)/RIGHT(AF59,LEN(AF59)-(FIND(":",AF59))))</f>
        <v/>
      </c>
      <c r="LP59" s="406" t="str">
        <f>IF(OR(AG59=Dropdown_list!$AA$20,AG59=Dropdown_list!$AA$21,ISBLANK(AG59)), "", LEFT(AG59,FIND(":",AG59)-1)/RIGHT(AG59,LEN(AG59)-(FIND(":",AG59))))</f>
        <v/>
      </c>
      <c r="LQ59" s="406" t="str">
        <f>IF(OR(AH59=Dropdown_list!$AA$20,AH59=Dropdown_list!$AA$21,ISBLANK(AH59)), "", LEFT(AH59,FIND(":",AH59)-1)/RIGHT(AH59,LEN(AH59)-(FIND(":",AH59))))</f>
        <v/>
      </c>
      <c r="LR59" s="406" t="str">
        <f>IF(OR(AI59=Dropdown_list!$AA$20,AI59=Dropdown_list!$AA$21,ISBLANK(AI59)), "", LEFT(AI59,FIND(":",AI59)-1)/RIGHT(AI59,LEN(AI59)-(FIND(":",AI59))))</f>
        <v/>
      </c>
      <c r="LS59" s="406" t="str">
        <f>IF(OR(AJ59=Dropdown_list!$AA$20,AJ59=Dropdown_list!$AA$21,ISBLANK(AJ59)), "", LEFT(AJ59,FIND(":",AJ59)-1)/RIGHT(AJ59,LEN(AJ59)-(FIND(":",AJ59))))</f>
        <v/>
      </c>
      <c r="LT59" s="406" t="str">
        <f>IF(OR(AK59=Dropdown_list!$AA$20,AK59=Dropdown_list!$AA$21,ISBLANK(AK59)), "", LEFT(AK59,FIND(":",AK59)-1)/RIGHT(AK59,LEN(AK59)-(FIND(":",AK59))))</f>
        <v/>
      </c>
      <c r="LU59" s="406" t="str">
        <f>IF(OR(AL59=Dropdown_list!$AA$20,AL59=Dropdown_list!$AA$21,ISBLANK(AL59)), "", LEFT(AL59,FIND(":",AL59)-1)/RIGHT(AL59,LEN(AL59)-(FIND(":",AL59))))</f>
        <v/>
      </c>
      <c r="LV59" s="406" t="str">
        <f>IF(OR(AM59=Dropdown_list!$AA$20,AM59=Dropdown_list!$AA$21,ISBLANK(AM59)), "", LEFT(AM59,FIND(":",AM59)-1)/RIGHT(AM59,LEN(AM59)-(FIND(":",AM59))))</f>
        <v/>
      </c>
      <c r="LW59" s="406" t="str">
        <f>IF(OR(AN59=Dropdown_list!$AA$20,AN59=Dropdown_list!$AA$21,ISBLANK(AN59)), "", LEFT(AN59,FIND(":",AN59)-1)/RIGHT(AN59,LEN(AN59)-(FIND(":",AN59))))</f>
        <v/>
      </c>
      <c r="LX59" s="406" t="str">
        <f>IF(OR(AO59=Dropdown_list!$AA$20,AO59=Dropdown_list!$AA$21,ISBLANK(AO59)), "", LEFT(AO59,FIND(":",AO59)-1)/RIGHT(AO59,LEN(AO59)-(FIND(":",AO59))))</f>
        <v/>
      </c>
      <c r="LY59" s="406" t="str">
        <f>IF(OR(AP59=Dropdown_list!$AA$20,AP59=Dropdown_list!$AA$21,ISBLANK(AP59)), "", LEFT(AP59,FIND(":",AP59)-1)/RIGHT(AP59,LEN(AP59)-(FIND(":",AP59))))</f>
        <v/>
      </c>
      <c r="LZ59" s="406" t="str">
        <f>IF(OR(AQ59=Dropdown_list!$AA$20,AQ59=Dropdown_list!$AA$21,ISBLANK(AQ59)), "", LEFT(AQ59,FIND(":",AQ59)-1)/RIGHT(AQ59,LEN(AQ59)-(FIND(":",AQ59))))</f>
        <v/>
      </c>
      <c r="MA59" s="406" t="str">
        <f>IF(OR(AR59=Dropdown_list!$AA$20,AR59=Dropdown_list!$AA$21,ISBLANK(AR59)), "", LEFT(AR59,FIND(":",AR59)-1)/RIGHT(AR59,LEN(AR59)-(FIND(":",AR59))))</f>
        <v/>
      </c>
      <c r="MB59" s="406" t="str">
        <f>IF(OR(AS59=Dropdown_list!$AA$20,AS59=Dropdown_list!$AA$21,ISBLANK(AS59)), "", LEFT(AS59,FIND(":",AS59)-1)/RIGHT(AS59,LEN(AS59)-(FIND(":",AS59))))</f>
        <v/>
      </c>
      <c r="MC59" s="406" t="str">
        <f>IF(OR(AT59=Dropdown_list!$AA$20,AT59=Dropdown_list!$AA$21,ISBLANK(AT59)), "", LEFT(AT59,FIND(":",AT59)-1)/RIGHT(AT59,LEN(AT59)-(FIND(":",AT59))))</f>
        <v/>
      </c>
      <c r="MD59" s="406" t="str">
        <f>IF(OR(AU59=Dropdown_list!$AA$20,AU59=Dropdown_list!$AA$21,ISBLANK(AU59)), "", LEFT(AU59,FIND(":",AU59)-1)/RIGHT(AU59,LEN(AU59)-(FIND(":",AU59))))</f>
        <v/>
      </c>
      <c r="ME59" s="406" t="str">
        <f>IF(OR(AV59=Dropdown_list!$AA$20,AV59=Dropdown_list!$AA$21,ISBLANK(AV59)), "", LEFT(AV59,FIND(":",AV59)-1)/RIGHT(AV59,LEN(AV59)-(FIND(":",AV59))))</f>
        <v/>
      </c>
      <c r="MF59" s="406" t="str">
        <f>IF(OR(AW59=Dropdown_list!$AA$20,AW59=Dropdown_list!$AA$21,ISBLANK(AW59)), "", LEFT(AW59,FIND(":",AW59)-1)/RIGHT(AW59,LEN(AW59)-(FIND(":",AW59))))</f>
        <v/>
      </c>
      <c r="MG59" s="406" t="str">
        <f>IF(OR(AX59=Dropdown_list!$AA$20,AX59=Dropdown_list!$AA$21,ISBLANK(AX59)), "", LEFT(AX59,FIND(":",AX59)-1)/RIGHT(AX59,LEN(AX59)-(FIND(":",AX59))))</f>
        <v/>
      </c>
      <c r="MH59" s="406" t="str">
        <f>IF(OR(AY59=Dropdown_list!$AA$20,AY59=Dropdown_list!$AA$21,ISBLANK(AY59)), "", LEFT(AY59,FIND(":",AY59)-1)/RIGHT(AY59,LEN(AY59)-(FIND(":",AY59))))</f>
        <v/>
      </c>
      <c r="MI59" s="406" t="str">
        <f>IF(OR(AZ59=Dropdown_list!$AA$20,AZ59=Dropdown_list!$AA$21,ISBLANK(AZ59)), "", LEFT(AZ59,FIND(":",AZ59)-1)/RIGHT(AZ59,LEN(AZ59)-(FIND(":",AZ59))))</f>
        <v/>
      </c>
      <c r="MJ59" s="407" t="str">
        <f>IF(OR(BA59=Dropdown_list!$AA$20,BA59=Dropdown_list!$AA$21,ISBLANK(BA59)), "", LEFT(BA59,FIND(":",BA59)-1)/RIGHT(BA59,LEN(BA59)-(FIND(":",BA59))))</f>
        <v/>
      </c>
      <c r="ML59" s="414" t="str">
        <f t="shared" si="181"/>
        <v/>
      </c>
      <c r="MM59" s="265" t="str">
        <f t="shared" si="181"/>
        <v/>
      </c>
      <c r="MN59" s="265" t="str">
        <f t="shared" si="181"/>
        <v/>
      </c>
      <c r="MO59" s="265" t="str">
        <f t="shared" si="181"/>
        <v/>
      </c>
      <c r="MP59" s="265" t="str">
        <f t="shared" si="181"/>
        <v/>
      </c>
      <c r="MQ59" s="265" t="str">
        <f t="shared" si="181"/>
        <v/>
      </c>
      <c r="MR59" s="265" t="str">
        <f t="shared" si="181"/>
        <v/>
      </c>
      <c r="MS59" s="265" t="str">
        <f t="shared" si="181"/>
        <v/>
      </c>
      <c r="MT59" s="265" t="str">
        <f t="shared" si="181"/>
        <v/>
      </c>
      <c r="MU59" s="265" t="str">
        <f t="shared" si="181"/>
        <v/>
      </c>
      <c r="MV59" s="265" t="str">
        <f t="shared" si="181"/>
        <v/>
      </c>
      <c r="MW59" s="265" t="str">
        <f t="shared" si="181"/>
        <v/>
      </c>
      <c r="MX59" s="265" t="str">
        <f t="shared" si="181"/>
        <v/>
      </c>
      <c r="MY59" s="265" t="str">
        <f t="shared" si="181"/>
        <v/>
      </c>
      <c r="MZ59" s="265" t="str">
        <f t="shared" si="181"/>
        <v/>
      </c>
      <c r="NA59" s="265" t="str">
        <f t="shared" si="181"/>
        <v/>
      </c>
      <c r="NB59" s="265" t="str">
        <f t="shared" si="182"/>
        <v/>
      </c>
      <c r="NC59" s="265" t="str">
        <f t="shared" si="182"/>
        <v/>
      </c>
      <c r="ND59" s="265" t="str">
        <f t="shared" si="182"/>
        <v/>
      </c>
      <c r="NE59" s="265" t="str">
        <f t="shared" si="182"/>
        <v/>
      </c>
      <c r="NF59" s="265" t="str">
        <f t="shared" si="182"/>
        <v/>
      </c>
      <c r="NG59" s="265" t="str">
        <f t="shared" si="182"/>
        <v/>
      </c>
      <c r="NH59" s="265" t="str">
        <f t="shared" si="182"/>
        <v/>
      </c>
      <c r="NI59" s="265" t="str">
        <f t="shared" si="182"/>
        <v/>
      </c>
      <c r="NJ59" s="265" t="str">
        <f t="shared" si="182"/>
        <v/>
      </c>
      <c r="NK59" s="265" t="str">
        <f t="shared" si="182"/>
        <v/>
      </c>
      <c r="NL59" s="265" t="str">
        <f t="shared" si="182"/>
        <v/>
      </c>
      <c r="NM59" s="265" t="str">
        <f t="shared" si="182"/>
        <v/>
      </c>
      <c r="NN59" s="265" t="str">
        <f t="shared" si="182"/>
        <v/>
      </c>
      <c r="NO59" s="265" t="str">
        <f t="shared" si="182"/>
        <v/>
      </c>
      <c r="NP59" s="265" t="str">
        <f t="shared" si="182"/>
        <v/>
      </c>
      <c r="NQ59" s="265" t="str">
        <f t="shared" si="182"/>
        <v/>
      </c>
      <c r="NR59" s="265" t="str">
        <f t="shared" si="238"/>
        <v/>
      </c>
      <c r="NS59" s="265" t="str">
        <f t="shared" si="238"/>
        <v/>
      </c>
      <c r="NT59" s="265" t="str">
        <f t="shared" si="238"/>
        <v/>
      </c>
      <c r="NU59" s="265" t="str">
        <f t="shared" si="238"/>
        <v/>
      </c>
      <c r="NV59" s="265" t="str">
        <f t="shared" si="238"/>
        <v/>
      </c>
      <c r="NW59" s="265" t="str">
        <f t="shared" si="238"/>
        <v/>
      </c>
      <c r="NX59" s="265" t="str">
        <f t="shared" si="238"/>
        <v/>
      </c>
      <c r="NY59" s="265" t="str">
        <f t="shared" si="238"/>
        <v/>
      </c>
      <c r="NZ59" s="265" t="str">
        <f t="shared" si="238"/>
        <v/>
      </c>
      <c r="OA59" s="265" t="str">
        <f t="shared" si="238"/>
        <v/>
      </c>
      <c r="OB59" s="265" t="str">
        <f t="shared" si="238"/>
        <v/>
      </c>
      <c r="OC59" s="265" t="str">
        <f t="shared" si="238"/>
        <v/>
      </c>
      <c r="OD59" s="265" t="str">
        <f t="shared" si="238"/>
        <v/>
      </c>
      <c r="OE59" s="265" t="str">
        <f t="shared" si="238"/>
        <v/>
      </c>
      <c r="OF59" s="265" t="str">
        <f t="shared" si="238"/>
        <v/>
      </c>
      <c r="OG59" s="415" t="str">
        <f t="shared" si="238"/>
        <v/>
      </c>
    </row>
    <row r="60" spans="2:397" ht="15" customHeight="1" thickBot="1">
      <c r="B60" s="66"/>
      <c r="D60" s="787"/>
      <c r="E60" s="227">
        <f t="shared" si="177"/>
        <v>0</v>
      </c>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4"/>
      <c r="BC60" s="668"/>
      <c r="BD60" s="61"/>
      <c r="BE60" s="61"/>
      <c r="BF60" s="88"/>
      <c r="BG60" s="232"/>
      <c r="BH60" s="61"/>
      <c r="BI60" s="61"/>
      <c r="BJ60" s="4"/>
      <c r="BL60" s="84" t="str">
        <f t="shared" si="196"/>
        <v/>
      </c>
      <c r="BM60" s="260">
        <f t="shared" si="197"/>
        <v>0</v>
      </c>
      <c r="BN60" s="525">
        <f t="shared" si="114"/>
        <v>0</v>
      </c>
      <c r="BO60" s="526" t="str">
        <f t="shared" si="139"/>
        <v/>
      </c>
      <c r="BP60" s="525">
        <f t="shared" si="115"/>
        <v>0</v>
      </c>
      <c r="BQ60" s="527">
        <f t="shared" si="198"/>
        <v>0</v>
      </c>
      <c r="BR60" s="527">
        <f t="shared" si="199"/>
        <v>0</v>
      </c>
      <c r="BS60" s="528">
        <f t="shared" si="140"/>
        <v>0</v>
      </c>
      <c r="BT60" s="263" t="str">
        <f t="shared" si="14"/>
        <v/>
      </c>
      <c r="BU60" s="263" t="str">
        <f>IF(BQ60=1, IF(ISBLANK(#REF!),message_complete,""),"")</f>
        <v/>
      </c>
      <c r="BV60" s="263" t="str">
        <f t="shared" si="200"/>
        <v/>
      </c>
      <c r="BW60" s="263" t="str">
        <f t="shared" si="201"/>
        <v/>
      </c>
      <c r="BX60" s="261"/>
      <c r="BY60" s="330" t="str">
        <f t="shared" si="116"/>
        <v/>
      </c>
      <c r="BZ60" s="278" t="str">
        <f t="shared" si="202"/>
        <v/>
      </c>
      <c r="CA60" s="278" t="str">
        <f t="shared" si="203"/>
        <v/>
      </c>
      <c r="CB60" s="278" t="str">
        <f t="shared" si="204"/>
        <v/>
      </c>
      <c r="CC60" s="278" t="str">
        <f t="shared" si="205"/>
        <v/>
      </c>
      <c r="CD60" s="278" t="str">
        <f t="shared" si="117"/>
        <v/>
      </c>
      <c r="CE60" s="278" t="str">
        <f t="shared" si="206"/>
        <v/>
      </c>
      <c r="CF60" s="278" t="str">
        <f t="shared" si="118"/>
        <v/>
      </c>
      <c r="CG60" s="278" t="str">
        <f t="shared" si="119"/>
        <v/>
      </c>
      <c r="CH60" s="278" t="str">
        <f t="shared" si="120"/>
        <v/>
      </c>
      <c r="CI60" s="278" t="str">
        <f t="shared" si="121"/>
        <v/>
      </c>
      <c r="CJ60" s="331" t="str">
        <f t="shared" si="122"/>
        <v/>
      </c>
      <c r="CL60" s="423" t="str">
        <f t="shared" si="77"/>
        <v/>
      </c>
      <c r="CM60" s="419" t="str">
        <f t="shared" si="78"/>
        <v/>
      </c>
      <c r="CN60" s="419" t="str">
        <f t="shared" si="79"/>
        <v/>
      </c>
      <c r="CO60" s="419" t="str">
        <f t="shared" si="80"/>
        <v/>
      </c>
      <c r="CP60" s="419" t="str">
        <f t="shared" si="81"/>
        <v/>
      </c>
      <c r="CQ60" s="424" t="str">
        <f t="shared" si="82"/>
        <v/>
      </c>
      <c r="CR60" s="121" t="str">
        <f t="shared" si="207"/>
        <v/>
      </c>
      <c r="CS60" s="285" t="str">
        <f t="shared" si="208"/>
        <v/>
      </c>
      <c r="CT60" s="286" t="str">
        <f t="shared" si="209"/>
        <v/>
      </c>
      <c r="CU60" s="286" t="str">
        <f t="shared" si="210"/>
        <v/>
      </c>
      <c r="CV60" s="286" t="str">
        <f t="shared" si="211"/>
        <v/>
      </c>
      <c r="CW60" s="286" t="str">
        <f t="shared" si="212"/>
        <v/>
      </c>
      <c r="CX60" s="287" t="str">
        <f t="shared" si="213"/>
        <v/>
      </c>
      <c r="CY60" s="263">
        <f t="shared" si="83"/>
        <v>0</v>
      </c>
      <c r="CZ60" s="263"/>
      <c r="DA60" s="293">
        <f t="shared" si="183"/>
        <v>0</v>
      </c>
      <c r="DB60" s="294">
        <f t="shared" si="183"/>
        <v>0</v>
      </c>
      <c r="DC60" s="294">
        <f t="shared" si="183"/>
        <v>0</v>
      </c>
      <c r="DD60" s="294">
        <f t="shared" si="183"/>
        <v>0</v>
      </c>
      <c r="DE60" s="294">
        <f t="shared" si="183"/>
        <v>0</v>
      </c>
      <c r="DF60" s="294">
        <f t="shared" si="183"/>
        <v>0</v>
      </c>
      <c r="DG60" s="294">
        <f t="shared" si="183"/>
        <v>0</v>
      </c>
      <c r="DH60" s="294">
        <f t="shared" si="183"/>
        <v>0</v>
      </c>
      <c r="DI60" s="294">
        <f t="shared" si="183"/>
        <v>0</v>
      </c>
      <c r="DJ60" s="294">
        <f t="shared" si="183"/>
        <v>0</v>
      </c>
      <c r="DK60" s="294">
        <f t="shared" si="184"/>
        <v>0</v>
      </c>
      <c r="DL60" s="294">
        <f t="shared" si="184"/>
        <v>0</v>
      </c>
      <c r="DM60" s="294">
        <f t="shared" si="184"/>
        <v>0</v>
      </c>
      <c r="DN60" s="294">
        <f t="shared" si="184"/>
        <v>0</v>
      </c>
      <c r="DO60" s="294">
        <f t="shared" si="184"/>
        <v>0</v>
      </c>
      <c r="DP60" s="294">
        <f t="shared" si="184"/>
        <v>0</v>
      </c>
      <c r="DQ60" s="294">
        <f t="shared" si="184"/>
        <v>0</v>
      </c>
      <c r="DR60" s="294">
        <f t="shared" si="184"/>
        <v>0</v>
      </c>
      <c r="DS60" s="294">
        <f t="shared" si="184"/>
        <v>0</v>
      </c>
      <c r="DT60" s="294">
        <f t="shared" si="184"/>
        <v>0</v>
      </c>
      <c r="DU60" s="295">
        <f t="shared" si="184"/>
        <v>0</v>
      </c>
      <c r="DV60" s="293">
        <f t="shared" si="185"/>
        <v>0</v>
      </c>
      <c r="DW60" s="294">
        <f t="shared" si="185"/>
        <v>0</v>
      </c>
      <c r="DX60" s="294">
        <f t="shared" si="185"/>
        <v>0</v>
      </c>
      <c r="DY60" s="294">
        <f t="shared" si="185"/>
        <v>0</v>
      </c>
      <c r="DZ60" s="294">
        <f t="shared" si="185"/>
        <v>0</v>
      </c>
      <c r="EA60" s="294">
        <f t="shared" si="185"/>
        <v>0</v>
      </c>
      <c r="EB60" s="294">
        <f t="shared" si="185"/>
        <v>0</v>
      </c>
      <c r="EC60" s="294">
        <f t="shared" si="185"/>
        <v>0</v>
      </c>
      <c r="ED60" s="294">
        <f t="shared" si="185"/>
        <v>0</v>
      </c>
      <c r="EE60" s="294">
        <f t="shared" si="185"/>
        <v>0</v>
      </c>
      <c r="EF60" s="294">
        <f t="shared" si="186"/>
        <v>0</v>
      </c>
      <c r="EG60" s="294">
        <f t="shared" si="186"/>
        <v>0</v>
      </c>
      <c r="EH60" s="294">
        <f t="shared" si="186"/>
        <v>0</v>
      </c>
      <c r="EI60" s="294">
        <f t="shared" si="186"/>
        <v>0</v>
      </c>
      <c r="EJ60" s="294">
        <f t="shared" si="186"/>
        <v>0</v>
      </c>
      <c r="EK60" s="294">
        <f t="shared" si="186"/>
        <v>0</v>
      </c>
      <c r="EL60" s="294">
        <f t="shared" si="186"/>
        <v>0</v>
      </c>
      <c r="EM60" s="294">
        <f t="shared" si="186"/>
        <v>0</v>
      </c>
      <c r="EN60" s="294">
        <f t="shared" si="186"/>
        <v>0</v>
      </c>
      <c r="EO60" s="294">
        <f t="shared" si="186"/>
        <v>0</v>
      </c>
      <c r="EP60" s="295">
        <f t="shared" si="186"/>
        <v>0</v>
      </c>
      <c r="EQ60" s="416">
        <f t="shared" si="187"/>
        <v>0</v>
      </c>
      <c r="ER60" s="417">
        <f t="shared" si="187"/>
        <v>0</v>
      </c>
      <c r="ES60" s="417">
        <f t="shared" si="187"/>
        <v>0</v>
      </c>
      <c r="ET60" s="417">
        <f t="shared" si="187"/>
        <v>0</v>
      </c>
      <c r="EU60" s="417">
        <f t="shared" si="187"/>
        <v>0</v>
      </c>
      <c r="EV60" s="417">
        <f t="shared" si="187"/>
        <v>0</v>
      </c>
      <c r="EW60" s="417">
        <f t="shared" si="187"/>
        <v>0</v>
      </c>
      <c r="EX60" s="417">
        <f t="shared" si="187"/>
        <v>0</v>
      </c>
      <c r="EY60" s="417">
        <f t="shared" si="187"/>
        <v>0</v>
      </c>
      <c r="EZ60" s="417">
        <f t="shared" si="187"/>
        <v>0</v>
      </c>
      <c r="FA60" s="417">
        <f t="shared" si="188"/>
        <v>0</v>
      </c>
      <c r="FB60" s="417">
        <f t="shared" si="188"/>
        <v>0</v>
      </c>
      <c r="FC60" s="417">
        <f t="shared" si="188"/>
        <v>0</v>
      </c>
      <c r="FD60" s="417">
        <f t="shared" si="188"/>
        <v>0</v>
      </c>
      <c r="FE60" s="417">
        <f t="shared" si="188"/>
        <v>0</v>
      </c>
      <c r="FF60" s="417">
        <f t="shared" si="188"/>
        <v>0</v>
      </c>
      <c r="FG60" s="417">
        <f t="shared" si="188"/>
        <v>0</v>
      </c>
      <c r="FH60" s="417">
        <f t="shared" si="188"/>
        <v>0</v>
      </c>
      <c r="FI60" s="417">
        <f t="shared" si="188"/>
        <v>0</v>
      </c>
      <c r="FJ60" s="417">
        <f t="shared" si="188"/>
        <v>0</v>
      </c>
      <c r="FK60" s="418">
        <f t="shared" si="188"/>
        <v>0</v>
      </c>
      <c r="FL60" s="293">
        <f t="shared" si="189"/>
        <v>0</v>
      </c>
      <c r="FM60" s="294">
        <f t="shared" si="189"/>
        <v>0</v>
      </c>
      <c r="FN60" s="294">
        <f t="shared" si="189"/>
        <v>0</v>
      </c>
      <c r="FO60" s="294">
        <f t="shared" si="189"/>
        <v>0</v>
      </c>
      <c r="FP60" s="294">
        <f t="shared" si="189"/>
        <v>0</v>
      </c>
      <c r="FQ60" s="294">
        <f t="shared" si="189"/>
        <v>0</v>
      </c>
      <c r="FR60" s="294">
        <f t="shared" si="189"/>
        <v>0</v>
      </c>
      <c r="FS60" s="294">
        <f t="shared" si="189"/>
        <v>0</v>
      </c>
      <c r="FT60" s="294">
        <f t="shared" si="189"/>
        <v>0</v>
      </c>
      <c r="FU60" s="294">
        <f t="shared" si="189"/>
        <v>0</v>
      </c>
      <c r="FV60" s="294">
        <f t="shared" si="190"/>
        <v>0</v>
      </c>
      <c r="FW60" s="294">
        <f t="shared" si="190"/>
        <v>0</v>
      </c>
      <c r="FX60" s="294">
        <f t="shared" si="190"/>
        <v>0</v>
      </c>
      <c r="FY60" s="294">
        <f t="shared" si="190"/>
        <v>0</v>
      </c>
      <c r="FZ60" s="294">
        <f t="shared" si="190"/>
        <v>0</v>
      </c>
      <c r="GA60" s="294">
        <f t="shared" si="190"/>
        <v>0</v>
      </c>
      <c r="GB60" s="294">
        <f t="shared" si="190"/>
        <v>0</v>
      </c>
      <c r="GC60" s="294">
        <f t="shared" si="190"/>
        <v>0</v>
      </c>
      <c r="GD60" s="294">
        <f t="shared" si="190"/>
        <v>0</v>
      </c>
      <c r="GE60" s="294">
        <f t="shared" si="190"/>
        <v>0</v>
      </c>
      <c r="GF60" s="295">
        <f t="shared" si="190"/>
        <v>0</v>
      </c>
      <c r="GG60" s="348">
        <f t="shared" si="141"/>
        <v>0</v>
      </c>
      <c r="GH60" s="349">
        <f t="shared" si="239"/>
        <v>0</v>
      </c>
      <c r="GI60" s="349">
        <f t="shared" si="239"/>
        <v>0</v>
      </c>
      <c r="GJ60" s="349">
        <f t="shared" si="239"/>
        <v>0</v>
      </c>
      <c r="GK60" s="349">
        <f t="shared" si="239"/>
        <v>0</v>
      </c>
      <c r="GL60" s="349">
        <f t="shared" si="239"/>
        <v>0</v>
      </c>
      <c r="GM60" s="349">
        <f t="shared" si="239"/>
        <v>0</v>
      </c>
      <c r="GN60" s="349">
        <f t="shared" si="239"/>
        <v>0</v>
      </c>
      <c r="GO60" s="349">
        <f t="shared" si="239"/>
        <v>0</v>
      </c>
      <c r="GP60" s="349">
        <f t="shared" si="239"/>
        <v>0</v>
      </c>
      <c r="GQ60" s="349">
        <f t="shared" si="239"/>
        <v>0</v>
      </c>
      <c r="GR60" s="349">
        <f t="shared" si="239"/>
        <v>0</v>
      </c>
      <c r="GS60" s="349">
        <f t="shared" si="239"/>
        <v>0</v>
      </c>
      <c r="GT60" s="349">
        <f t="shared" si="239"/>
        <v>0</v>
      </c>
      <c r="GU60" s="349">
        <f t="shared" si="239"/>
        <v>0</v>
      </c>
      <c r="GV60" s="349">
        <f t="shared" si="239"/>
        <v>0</v>
      </c>
      <c r="GW60" s="349">
        <f t="shared" si="239"/>
        <v>0</v>
      </c>
      <c r="GX60" s="349">
        <f t="shared" si="239"/>
        <v>0</v>
      </c>
      <c r="GY60" s="349">
        <f t="shared" si="239"/>
        <v>0</v>
      </c>
      <c r="GZ60" s="349">
        <f t="shared" si="239"/>
        <v>0</v>
      </c>
      <c r="HA60" s="350">
        <f t="shared" si="239"/>
        <v>0</v>
      </c>
      <c r="HB60" s="339">
        <f t="shared" si="142"/>
        <v>0</v>
      </c>
      <c r="HC60" s="340">
        <f t="shared" si="143"/>
        <v>0</v>
      </c>
      <c r="HD60" s="340">
        <f t="shared" si="144"/>
        <v>0</v>
      </c>
      <c r="HE60" s="340">
        <f t="shared" si="145"/>
        <v>0</v>
      </c>
      <c r="HF60" s="340">
        <f t="shared" si="146"/>
        <v>0</v>
      </c>
      <c r="HG60" s="340">
        <f t="shared" si="147"/>
        <v>0</v>
      </c>
      <c r="HH60" s="340">
        <f t="shared" si="148"/>
        <v>0</v>
      </c>
      <c r="HI60" s="340">
        <f t="shared" si="149"/>
        <v>0</v>
      </c>
      <c r="HJ60" s="340">
        <f t="shared" si="150"/>
        <v>0</v>
      </c>
      <c r="HK60" s="340">
        <f t="shared" si="151"/>
        <v>0</v>
      </c>
      <c r="HL60" s="340">
        <f t="shared" si="152"/>
        <v>0</v>
      </c>
      <c r="HM60" s="340">
        <f t="shared" si="153"/>
        <v>0</v>
      </c>
      <c r="HN60" s="340">
        <f t="shared" si="154"/>
        <v>0</v>
      </c>
      <c r="HO60" s="340">
        <f t="shared" si="155"/>
        <v>0</v>
      </c>
      <c r="HP60" s="340">
        <f t="shared" si="156"/>
        <v>0</v>
      </c>
      <c r="HQ60" s="340">
        <f t="shared" si="157"/>
        <v>0</v>
      </c>
      <c r="HR60" s="340">
        <f t="shared" si="158"/>
        <v>0</v>
      </c>
      <c r="HS60" s="340">
        <f t="shared" si="159"/>
        <v>0</v>
      </c>
      <c r="HT60" s="340">
        <f t="shared" si="160"/>
        <v>0</v>
      </c>
      <c r="HU60" s="340">
        <f t="shared" si="161"/>
        <v>0</v>
      </c>
      <c r="HV60" s="341">
        <f t="shared" si="162"/>
        <v>0</v>
      </c>
      <c r="HW60" s="298" t="str">
        <f t="shared" si="214"/>
        <v/>
      </c>
      <c r="HX60" s="286" t="str">
        <f t="shared" si="215"/>
        <v/>
      </c>
      <c r="HY60" s="286" t="str">
        <f t="shared" si="216"/>
        <v/>
      </c>
      <c r="HZ60" s="286" t="str">
        <f t="shared" si="217"/>
        <v/>
      </c>
      <c r="IA60" s="286" t="str">
        <f t="shared" si="218"/>
        <v/>
      </c>
      <c r="IB60" s="286" t="str">
        <f t="shared" si="219"/>
        <v/>
      </c>
      <c r="IC60" s="286" t="str">
        <f t="shared" si="220"/>
        <v/>
      </c>
      <c r="ID60" s="286" t="str">
        <f t="shared" si="221"/>
        <v/>
      </c>
      <c r="IE60" s="286" t="str">
        <f t="shared" si="222"/>
        <v/>
      </c>
      <c r="IF60" s="286" t="str">
        <f t="shared" si="223"/>
        <v/>
      </c>
      <c r="IG60" s="286" t="str">
        <f t="shared" si="224"/>
        <v/>
      </c>
      <c r="IH60" s="286" t="str">
        <f t="shared" si="225"/>
        <v/>
      </c>
      <c r="II60" s="286" t="str">
        <f t="shared" si="226"/>
        <v/>
      </c>
      <c r="IJ60" s="286" t="str">
        <f t="shared" si="227"/>
        <v/>
      </c>
      <c r="IK60" s="286" t="str">
        <f t="shared" si="228"/>
        <v/>
      </c>
      <c r="IL60" s="286" t="str">
        <f t="shared" si="229"/>
        <v/>
      </c>
      <c r="IM60" s="286" t="str">
        <f t="shared" si="230"/>
        <v/>
      </c>
      <c r="IN60" s="286" t="str">
        <f t="shared" si="231"/>
        <v/>
      </c>
      <c r="IO60" s="286" t="str">
        <f t="shared" si="232"/>
        <v/>
      </c>
      <c r="IP60" s="286" t="str">
        <f t="shared" si="233"/>
        <v/>
      </c>
      <c r="IQ60" s="287" t="str">
        <f t="shared" si="234"/>
        <v/>
      </c>
      <c r="IR60" s="265">
        <f t="shared" si="105"/>
        <v>0</v>
      </c>
      <c r="IS60" s="266">
        <f t="shared" si="235"/>
        <v>48</v>
      </c>
      <c r="IT60" s="266">
        <f t="shared" si="106"/>
        <v>0</v>
      </c>
      <c r="IU60" s="266">
        <f t="shared" si="236"/>
        <v>0</v>
      </c>
      <c r="IV60" s="304">
        <f t="shared" si="191"/>
        <v>0</v>
      </c>
      <c r="IW60" s="305">
        <f t="shared" si="191"/>
        <v>0</v>
      </c>
      <c r="IX60" s="305">
        <f t="shared" si="191"/>
        <v>0</v>
      </c>
      <c r="IY60" s="305">
        <f t="shared" si="191"/>
        <v>0</v>
      </c>
      <c r="IZ60" s="305">
        <f t="shared" si="191"/>
        <v>0</v>
      </c>
      <c r="JA60" s="305">
        <f t="shared" si="191"/>
        <v>0</v>
      </c>
      <c r="JB60" s="305">
        <f t="shared" si="191"/>
        <v>0</v>
      </c>
      <c r="JC60" s="305">
        <f t="shared" si="191"/>
        <v>0</v>
      </c>
      <c r="JD60" s="305">
        <f t="shared" si="191"/>
        <v>0</v>
      </c>
      <c r="JE60" s="305">
        <f t="shared" si="191"/>
        <v>0</v>
      </c>
      <c r="JF60" s="305">
        <f t="shared" si="192"/>
        <v>0</v>
      </c>
      <c r="JG60" s="305">
        <f t="shared" si="192"/>
        <v>0</v>
      </c>
      <c r="JH60" s="305">
        <f t="shared" si="192"/>
        <v>0</v>
      </c>
      <c r="JI60" s="305">
        <f t="shared" si="192"/>
        <v>0</v>
      </c>
      <c r="JJ60" s="305">
        <f t="shared" si="192"/>
        <v>0</v>
      </c>
      <c r="JK60" s="305">
        <f t="shared" si="192"/>
        <v>0</v>
      </c>
      <c r="JL60" s="305">
        <f t="shared" si="192"/>
        <v>0</v>
      </c>
      <c r="JM60" s="305">
        <f t="shared" si="192"/>
        <v>0</v>
      </c>
      <c r="JN60" s="305">
        <f t="shared" si="192"/>
        <v>0</v>
      </c>
      <c r="JO60" s="305">
        <f t="shared" si="192"/>
        <v>0</v>
      </c>
      <c r="JP60" s="306">
        <f t="shared" si="192"/>
        <v>0</v>
      </c>
      <c r="JQ60" s="293">
        <f t="shared" si="193"/>
        <v>0</v>
      </c>
      <c r="JR60" s="294">
        <f t="shared" si="193"/>
        <v>0</v>
      </c>
      <c r="JS60" s="294">
        <f t="shared" si="193"/>
        <v>0</v>
      </c>
      <c r="JT60" s="294">
        <f t="shared" si="193"/>
        <v>0</v>
      </c>
      <c r="JU60" s="294">
        <f t="shared" si="193"/>
        <v>0</v>
      </c>
      <c r="JV60" s="294">
        <f t="shared" si="193"/>
        <v>0</v>
      </c>
      <c r="JW60" s="294">
        <f t="shared" si="193"/>
        <v>0</v>
      </c>
      <c r="JX60" s="294">
        <f t="shared" si="193"/>
        <v>0</v>
      </c>
      <c r="JY60" s="294">
        <f t="shared" si="193"/>
        <v>0</v>
      </c>
      <c r="JZ60" s="294">
        <f t="shared" si="193"/>
        <v>0</v>
      </c>
      <c r="KA60" s="294">
        <f t="shared" si="194"/>
        <v>0</v>
      </c>
      <c r="KB60" s="294">
        <f t="shared" si="194"/>
        <v>0</v>
      </c>
      <c r="KC60" s="294">
        <f t="shared" si="194"/>
        <v>0</v>
      </c>
      <c r="KD60" s="294">
        <f t="shared" si="194"/>
        <v>0</v>
      </c>
      <c r="KE60" s="294">
        <f t="shared" si="194"/>
        <v>0</v>
      </c>
      <c r="KF60" s="294">
        <f t="shared" si="194"/>
        <v>0</v>
      </c>
      <c r="KG60" s="294">
        <f t="shared" si="194"/>
        <v>0</v>
      </c>
      <c r="KH60" s="294">
        <f t="shared" si="194"/>
        <v>0</v>
      </c>
      <c r="KI60" s="294">
        <f t="shared" si="194"/>
        <v>0</v>
      </c>
      <c r="KJ60" s="294">
        <f t="shared" si="194"/>
        <v>0</v>
      </c>
      <c r="KK60" s="295">
        <f t="shared" si="194"/>
        <v>0</v>
      </c>
      <c r="KL60" s="279">
        <f t="shared" si="107"/>
        <v>48</v>
      </c>
      <c r="KN60" s="262" t="str">
        <f t="shared" si="195"/>
        <v>Thu</v>
      </c>
      <c r="KO60" s="408" t="str">
        <f>IF(OR(F60=Dropdown_list!$AA$20,F60=Dropdown_list!$AA$21,ISBLANK(F60)), "", LEFT(F60,FIND(":",F60)-1)/RIGHT(F60,LEN(F60)-(FIND(":",F60))))</f>
        <v/>
      </c>
      <c r="KP60" s="409" t="str">
        <f>IF(OR(G60=Dropdown_list!$AA$20,G60=Dropdown_list!$AA$21,ISBLANK(G60)), "", LEFT(G60,FIND(":",G60)-1)/RIGHT(G60,LEN(G60)-(FIND(":",G60))))</f>
        <v/>
      </c>
      <c r="KQ60" s="409" t="str">
        <f>IF(OR(H60=Dropdown_list!$AA$20,H60=Dropdown_list!$AA$21,ISBLANK(H60)), "", LEFT(H60,FIND(":",H60)-1)/RIGHT(H60,LEN(H60)-(FIND(":",H60))))</f>
        <v/>
      </c>
      <c r="KR60" s="409" t="str">
        <f>IF(OR(I60=Dropdown_list!$AA$20,I60=Dropdown_list!$AA$21,ISBLANK(I60)), "", LEFT(I60,FIND(":",I60)-1)/RIGHT(I60,LEN(I60)-(FIND(":",I60))))</f>
        <v/>
      </c>
      <c r="KS60" s="409" t="str">
        <f>IF(OR(J60=Dropdown_list!$AA$20,J60=Dropdown_list!$AA$21,ISBLANK(J60)), "", LEFT(J60,FIND(":",J60)-1)/RIGHT(J60,LEN(J60)-(FIND(":",J60))))</f>
        <v/>
      </c>
      <c r="KT60" s="409" t="str">
        <f>IF(OR(K60=Dropdown_list!$AA$20,K60=Dropdown_list!$AA$21,ISBLANK(K60)), "", LEFT(K60,FIND(":",K60)-1)/RIGHT(K60,LEN(K60)-(FIND(":",K60))))</f>
        <v/>
      </c>
      <c r="KU60" s="409" t="str">
        <f>IF(OR(L60=Dropdown_list!$AA$20,L60=Dropdown_list!$AA$21,ISBLANK(L60)), "", LEFT(L60,FIND(":",L60)-1)/RIGHT(L60,LEN(L60)-(FIND(":",L60))))</f>
        <v/>
      </c>
      <c r="KV60" s="409" t="str">
        <f>IF(OR(M60=Dropdown_list!$AA$20,M60=Dropdown_list!$AA$21,ISBLANK(M60)), "", LEFT(M60,FIND(":",M60)-1)/RIGHT(M60,LEN(M60)-(FIND(":",M60))))</f>
        <v/>
      </c>
      <c r="KW60" s="409" t="str">
        <f>IF(OR(N60=Dropdown_list!$AA$20,N60=Dropdown_list!$AA$21,ISBLANK(N60)), "", LEFT(N60,FIND(":",N60)-1)/RIGHT(N60,LEN(N60)-(FIND(":",N60))))</f>
        <v/>
      </c>
      <c r="KX60" s="409" t="str">
        <f>IF(OR(O60=Dropdown_list!$AA$20,O60=Dropdown_list!$AA$21,ISBLANK(O60)), "", LEFT(O60,FIND(":",O60)-1)/RIGHT(O60,LEN(O60)-(FIND(":",O60))))</f>
        <v/>
      </c>
      <c r="KY60" s="409" t="str">
        <f>IF(OR(P60=Dropdown_list!$AA$20,P60=Dropdown_list!$AA$21,ISBLANK(P60)), "", LEFT(P60,FIND(":",P60)-1)/RIGHT(P60,LEN(P60)-(FIND(":",P60))))</f>
        <v/>
      </c>
      <c r="KZ60" s="409" t="str">
        <f>IF(OR(Q60=Dropdown_list!$AA$20,Q60=Dropdown_list!$AA$21,ISBLANK(Q60)), "", LEFT(Q60,FIND(":",Q60)-1)/RIGHT(Q60,LEN(Q60)-(FIND(":",Q60))))</f>
        <v/>
      </c>
      <c r="LA60" s="409" t="str">
        <f>IF(OR(R60=Dropdown_list!$AA$20,R60=Dropdown_list!$AA$21,ISBLANK(R60)), "", LEFT(R60,FIND(":",R60)-1)/RIGHT(R60,LEN(R60)-(FIND(":",R60))))</f>
        <v/>
      </c>
      <c r="LB60" s="409" t="str">
        <f>IF(OR(S60=Dropdown_list!$AA$20,S60=Dropdown_list!$AA$21,ISBLANK(S60)), "", LEFT(S60,FIND(":",S60)-1)/RIGHT(S60,LEN(S60)-(FIND(":",S60))))</f>
        <v/>
      </c>
      <c r="LC60" s="409" t="str">
        <f>IF(OR(T60=Dropdown_list!$AA$20,T60=Dropdown_list!$AA$21,ISBLANK(T60)), "", LEFT(T60,FIND(":",T60)-1)/RIGHT(T60,LEN(T60)-(FIND(":",T60))))</f>
        <v/>
      </c>
      <c r="LD60" s="409" t="str">
        <f>IF(OR(U60=Dropdown_list!$AA$20,U60=Dropdown_list!$AA$21,ISBLANK(U60)), "", LEFT(U60,FIND(":",U60)-1)/RIGHT(U60,LEN(U60)-(FIND(":",U60))))</f>
        <v/>
      </c>
      <c r="LE60" s="409" t="str">
        <f>IF(OR(V60=Dropdown_list!$AA$20,V60=Dropdown_list!$AA$21,ISBLANK(V60)), "", LEFT(V60,FIND(":",V60)-1)/RIGHT(V60,LEN(V60)-(FIND(":",V60))))</f>
        <v/>
      </c>
      <c r="LF60" s="409" t="str">
        <f>IF(OR(W60=Dropdown_list!$AA$20,W60=Dropdown_list!$AA$21,ISBLANK(W60)), "", LEFT(W60,FIND(":",W60)-1)/RIGHT(W60,LEN(W60)-(FIND(":",W60))))</f>
        <v/>
      </c>
      <c r="LG60" s="409" t="str">
        <f>IF(OR(X60=Dropdown_list!$AA$20,X60=Dropdown_list!$AA$21,ISBLANK(X60)), "", LEFT(X60,FIND(":",X60)-1)/RIGHT(X60,LEN(X60)-(FIND(":",X60))))</f>
        <v/>
      </c>
      <c r="LH60" s="409" t="str">
        <f>IF(OR(Y60=Dropdown_list!$AA$20,Y60=Dropdown_list!$AA$21,ISBLANK(Y60)), "", LEFT(Y60,FIND(":",Y60)-1)/RIGHT(Y60,LEN(Y60)-(FIND(":",Y60))))</f>
        <v/>
      </c>
      <c r="LI60" s="409" t="str">
        <f>IF(OR(Z60=Dropdown_list!$AA$20,Z60=Dropdown_list!$AA$21,ISBLANK(Z60)), "", LEFT(Z60,FIND(":",Z60)-1)/RIGHT(Z60,LEN(Z60)-(FIND(":",Z60))))</f>
        <v/>
      </c>
      <c r="LJ60" s="409" t="str">
        <f>IF(OR(AA60=Dropdown_list!$AA$20,AA60=Dropdown_list!$AA$21,ISBLANK(AA60)), "", LEFT(AA60,FIND(":",AA60)-1)/RIGHT(AA60,LEN(AA60)-(FIND(":",AA60))))</f>
        <v/>
      </c>
      <c r="LK60" s="409" t="str">
        <f>IF(OR(AB60=Dropdown_list!$AA$20,AB60=Dropdown_list!$AA$21,ISBLANK(AB60)), "", LEFT(AB60,FIND(":",AB60)-1)/RIGHT(AB60,LEN(AB60)-(FIND(":",AB60))))</f>
        <v/>
      </c>
      <c r="LL60" s="409" t="str">
        <f>IF(OR(AC60=Dropdown_list!$AA$20,AC60=Dropdown_list!$AA$21,ISBLANK(AC60)), "", LEFT(AC60,FIND(":",AC60)-1)/RIGHT(AC60,LEN(AC60)-(FIND(":",AC60))))</f>
        <v/>
      </c>
      <c r="LM60" s="409" t="str">
        <f>IF(OR(AD60=Dropdown_list!$AA$20,AD60=Dropdown_list!$AA$21,ISBLANK(AD60)), "", LEFT(AD60,FIND(":",AD60)-1)/RIGHT(AD60,LEN(AD60)-(FIND(":",AD60))))</f>
        <v/>
      </c>
      <c r="LN60" s="409" t="str">
        <f>IF(OR(AE60=Dropdown_list!$AA$20,AE60=Dropdown_list!$AA$21,ISBLANK(AE60)), "", LEFT(AE60,FIND(":",AE60)-1)/RIGHT(AE60,LEN(AE60)-(FIND(":",AE60))))</f>
        <v/>
      </c>
      <c r="LO60" s="409" t="str">
        <f>IF(OR(AF60=Dropdown_list!$AA$20,AF60=Dropdown_list!$AA$21,ISBLANK(AF60)), "", LEFT(AF60,FIND(":",AF60)-1)/RIGHT(AF60,LEN(AF60)-(FIND(":",AF60))))</f>
        <v/>
      </c>
      <c r="LP60" s="409" t="str">
        <f>IF(OR(AG60=Dropdown_list!$AA$20,AG60=Dropdown_list!$AA$21,ISBLANK(AG60)), "", LEFT(AG60,FIND(":",AG60)-1)/RIGHT(AG60,LEN(AG60)-(FIND(":",AG60))))</f>
        <v/>
      </c>
      <c r="LQ60" s="409" t="str">
        <f>IF(OR(AH60=Dropdown_list!$AA$20,AH60=Dropdown_list!$AA$21,ISBLANK(AH60)), "", LEFT(AH60,FIND(":",AH60)-1)/RIGHT(AH60,LEN(AH60)-(FIND(":",AH60))))</f>
        <v/>
      </c>
      <c r="LR60" s="409" t="str">
        <f>IF(OR(AI60=Dropdown_list!$AA$20,AI60=Dropdown_list!$AA$21,ISBLANK(AI60)), "", LEFT(AI60,FIND(":",AI60)-1)/RIGHT(AI60,LEN(AI60)-(FIND(":",AI60))))</f>
        <v/>
      </c>
      <c r="LS60" s="409" t="str">
        <f>IF(OR(AJ60=Dropdown_list!$AA$20,AJ60=Dropdown_list!$AA$21,ISBLANK(AJ60)), "", LEFT(AJ60,FIND(":",AJ60)-1)/RIGHT(AJ60,LEN(AJ60)-(FIND(":",AJ60))))</f>
        <v/>
      </c>
      <c r="LT60" s="409" t="str">
        <f>IF(OR(AK60=Dropdown_list!$AA$20,AK60=Dropdown_list!$AA$21,ISBLANK(AK60)), "", LEFT(AK60,FIND(":",AK60)-1)/RIGHT(AK60,LEN(AK60)-(FIND(":",AK60))))</f>
        <v/>
      </c>
      <c r="LU60" s="409" t="str">
        <f>IF(OR(AL60=Dropdown_list!$AA$20,AL60=Dropdown_list!$AA$21,ISBLANK(AL60)), "", LEFT(AL60,FIND(":",AL60)-1)/RIGHT(AL60,LEN(AL60)-(FIND(":",AL60))))</f>
        <v/>
      </c>
      <c r="LV60" s="409" t="str">
        <f>IF(OR(AM60=Dropdown_list!$AA$20,AM60=Dropdown_list!$AA$21,ISBLANK(AM60)), "", LEFT(AM60,FIND(":",AM60)-1)/RIGHT(AM60,LEN(AM60)-(FIND(":",AM60))))</f>
        <v/>
      </c>
      <c r="LW60" s="409" t="str">
        <f>IF(OR(AN60=Dropdown_list!$AA$20,AN60=Dropdown_list!$AA$21,ISBLANK(AN60)), "", LEFT(AN60,FIND(":",AN60)-1)/RIGHT(AN60,LEN(AN60)-(FIND(":",AN60))))</f>
        <v/>
      </c>
      <c r="LX60" s="409" t="str">
        <f>IF(OR(AO60=Dropdown_list!$AA$20,AO60=Dropdown_list!$AA$21,ISBLANK(AO60)), "", LEFT(AO60,FIND(":",AO60)-1)/RIGHT(AO60,LEN(AO60)-(FIND(":",AO60))))</f>
        <v/>
      </c>
      <c r="LY60" s="409" t="str">
        <f>IF(OR(AP60=Dropdown_list!$AA$20,AP60=Dropdown_list!$AA$21,ISBLANK(AP60)), "", LEFT(AP60,FIND(":",AP60)-1)/RIGHT(AP60,LEN(AP60)-(FIND(":",AP60))))</f>
        <v/>
      </c>
      <c r="LZ60" s="409" t="str">
        <f>IF(OR(AQ60=Dropdown_list!$AA$20,AQ60=Dropdown_list!$AA$21,ISBLANK(AQ60)), "", LEFT(AQ60,FIND(":",AQ60)-1)/RIGHT(AQ60,LEN(AQ60)-(FIND(":",AQ60))))</f>
        <v/>
      </c>
      <c r="MA60" s="409" t="str">
        <f>IF(OR(AR60=Dropdown_list!$AA$20,AR60=Dropdown_list!$AA$21,ISBLANK(AR60)), "", LEFT(AR60,FIND(":",AR60)-1)/RIGHT(AR60,LEN(AR60)-(FIND(":",AR60))))</f>
        <v/>
      </c>
      <c r="MB60" s="409" t="str">
        <f>IF(OR(AS60=Dropdown_list!$AA$20,AS60=Dropdown_list!$AA$21,ISBLANK(AS60)), "", LEFT(AS60,FIND(":",AS60)-1)/RIGHT(AS60,LEN(AS60)-(FIND(":",AS60))))</f>
        <v/>
      </c>
      <c r="MC60" s="409" t="str">
        <f>IF(OR(AT60=Dropdown_list!$AA$20,AT60=Dropdown_list!$AA$21,ISBLANK(AT60)), "", LEFT(AT60,FIND(":",AT60)-1)/RIGHT(AT60,LEN(AT60)-(FIND(":",AT60))))</f>
        <v/>
      </c>
      <c r="MD60" s="409" t="str">
        <f>IF(OR(AU60=Dropdown_list!$AA$20,AU60=Dropdown_list!$AA$21,ISBLANK(AU60)), "", LEFT(AU60,FIND(":",AU60)-1)/RIGHT(AU60,LEN(AU60)-(FIND(":",AU60))))</f>
        <v/>
      </c>
      <c r="ME60" s="409" t="str">
        <f>IF(OR(AV60=Dropdown_list!$AA$20,AV60=Dropdown_list!$AA$21,ISBLANK(AV60)), "", LEFT(AV60,FIND(":",AV60)-1)/RIGHT(AV60,LEN(AV60)-(FIND(":",AV60))))</f>
        <v/>
      </c>
      <c r="MF60" s="409" t="str">
        <f>IF(OR(AW60=Dropdown_list!$AA$20,AW60=Dropdown_list!$AA$21,ISBLANK(AW60)), "", LEFT(AW60,FIND(":",AW60)-1)/RIGHT(AW60,LEN(AW60)-(FIND(":",AW60))))</f>
        <v/>
      </c>
      <c r="MG60" s="409" t="str">
        <f>IF(OR(AX60=Dropdown_list!$AA$20,AX60=Dropdown_list!$AA$21,ISBLANK(AX60)), "", LEFT(AX60,FIND(":",AX60)-1)/RIGHT(AX60,LEN(AX60)-(FIND(":",AX60))))</f>
        <v/>
      </c>
      <c r="MH60" s="409" t="str">
        <f>IF(OR(AY60=Dropdown_list!$AA$20,AY60=Dropdown_list!$AA$21,ISBLANK(AY60)), "", LEFT(AY60,FIND(":",AY60)-1)/RIGHT(AY60,LEN(AY60)-(FIND(":",AY60))))</f>
        <v/>
      </c>
      <c r="MI60" s="409" t="str">
        <f>IF(OR(AZ60=Dropdown_list!$AA$20,AZ60=Dropdown_list!$AA$21,ISBLANK(AZ60)), "", LEFT(AZ60,FIND(":",AZ60)-1)/RIGHT(AZ60,LEN(AZ60)-(FIND(":",AZ60))))</f>
        <v/>
      </c>
      <c r="MJ60" s="410" t="str">
        <f>IF(OR(BA60=Dropdown_list!$AA$20,BA60=Dropdown_list!$AA$21,ISBLANK(BA60)), "", LEFT(BA60,FIND(":",BA60)-1)/RIGHT(BA60,LEN(BA60)-(FIND(":",BA60))))</f>
        <v/>
      </c>
      <c r="ML60" s="416" t="str">
        <f t="shared" si="181"/>
        <v/>
      </c>
      <c r="MM60" s="417" t="str">
        <f t="shared" si="181"/>
        <v/>
      </c>
      <c r="MN60" s="417" t="str">
        <f t="shared" si="181"/>
        <v/>
      </c>
      <c r="MO60" s="417" t="str">
        <f t="shared" si="181"/>
        <v/>
      </c>
      <c r="MP60" s="417" t="str">
        <f t="shared" si="181"/>
        <v/>
      </c>
      <c r="MQ60" s="417" t="str">
        <f t="shared" si="181"/>
        <v/>
      </c>
      <c r="MR60" s="417" t="str">
        <f t="shared" si="181"/>
        <v/>
      </c>
      <c r="MS60" s="417" t="str">
        <f t="shared" si="181"/>
        <v/>
      </c>
      <c r="MT60" s="417" t="str">
        <f t="shared" si="181"/>
        <v/>
      </c>
      <c r="MU60" s="417" t="str">
        <f t="shared" si="181"/>
        <v/>
      </c>
      <c r="MV60" s="417" t="str">
        <f t="shared" si="181"/>
        <v/>
      </c>
      <c r="MW60" s="417" t="str">
        <f t="shared" si="181"/>
        <v/>
      </c>
      <c r="MX60" s="417" t="str">
        <f t="shared" si="181"/>
        <v/>
      </c>
      <c r="MY60" s="417" t="str">
        <f t="shared" si="181"/>
        <v/>
      </c>
      <c r="MZ60" s="417" t="str">
        <f t="shared" si="181"/>
        <v/>
      </c>
      <c r="NA60" s="417" t="str">
        <f t="shared" si="181"/>
        <v/>
      </c>
      <c r="NB60" s="417" t="str">
        <f t="shared" si="182"/>
        <v/>
      </c>
      <c r="NC60" s="417" t="str">
        <f t="shared" si="182"/>
        <v/>
      </c>
      <c r="ND60" s="417" t="str">
        <f t="shared" si="182"/>
        <v/>
      </c>
      <c r="NE60" s="417" t="str">
        <f t="shared" si="182"/>
        <v/>
      </c>
      <c r="NF60" s="417" t="str">
        <f t="shared" si="182"/>
        <v/>
      </c>
      <c r="NG60" s="417" t="str">
        <f t="shared" si="182"/>
        <v/>
      </c>
      <c r="NH60" s="417" t="str">
        <f t="shared" si="182"/>
        <v/>
      </c>
      <c r="NI60" s="417" t="str">
        <f t="shared" si="182"/>
        <v/>
      </c>
      <c r="NJ60" s="417" t="str">
        <f t="shared" si="182"/>
        <v/>
      </c>
      <c r="NK60" s="417" t="str">
        <f t="shared" si="182"/>
        <v/>
      </c>
      <c r="NL60" s="417" t="str">
        <f t="shared" si="182"/>
        <v/>
      </c>
      <c r="NM60" s="417" t="str">
        <f t="shared" si="182"/>
        <v/>
      </c>
      <c r="NN60" s="417" t="str">
        <f t="shared" si="182"/>
        <v/>
      </c>
      <c r="NO60" s="417" t="str">
        <f t="shared" si="182"/>
        <v/>
      </c>
      <c r="NP60" s="417" t="str">
        <f t="shared" si="182"/>
        <v/>
      </c>
      <c r="NQ60" s="417" t="str">
        <f t="shared" si="182"/>
        <v/>
      </c>
      <c r="NR60" s="417" t="str">
        <f t="shared" si="238"/>
        <v/>
      </c>
      <c r="NS60" s="417" t="str">
        <f t="shared" si="238"/>
        <v/>
      </c>
      <c r="NT60" s="417" t="str">
        <f t="shared" si="238"/>
        <v/>
      </c>
      <c r="NU60" s="417" t="str">
        <f t="shared" si="238"/>
        <v/>
      </c>
      <c r="NV60" s="417" t="str">
        <f t="shared" si="238"/>
        <v/>
      </c>
      <c r="NW60" s="417" t="str">
        <f t="shared" si="238"/>
        <v/>
      </c>
      <c r="NX60" s="417" t="str">
        <f t="shared" si="238"/>
        <v/>
      </c>
      <c r="NY60" s="417" t="str">
        <f t="shared" si="238"/>
        <v/>
      </c>
      <c r="NZ60" s="417" t="str">
        <f t="shared" si="238"/>
        <v/>
      </c>
      <c r="OA60" s="417" t="str">
        <f t="shared" si="238"/>
        <v/>
      </c>
      <c r="OB60" s="417" t="str">
        <f t="shared" si="238"/>
        <v/>
      </c>
      <c r="OC60" s="417" t="str">
        <f t="shared" si="238"/>
        <v/>
      </c>
      <c r="OD60" s="417" t="str">
        <f t="shared" si="238"/>
        <v/>
      </c>
      <c r="OE60" s="417" t="str">
        <f t="shared" si="238"/>
        <v/>
      </c>
      <c r="OF60" s="417" t="str">
        <f t="shared" si="238"/>
        <v/>
      </c>
      <c r="OG60" s="418" t="str">
        <f t="shared" si="238"/>
        <v/>
      </c>
    </row>
    <row r="61" spans="2:397" ht="15" customHeight="1">
      <c r="B61" s="66"/>
      <c r="D61" s="785" t="s">
        <v>32</v>
      </c>
      <c r="E61" s="228">
        <f t="shared" si="177"/>
        <v>0</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4"/>
      <c r="BC61" s="668"/>
      <c r="BD61" s="61"/>
      <c r="BE61" s="61"/>
      <c r="BF61" s="88"/>
      <c r="BG61" s="232"/>
      <c r="BH61" s="61"/>
      <c r="BI61" s="61"/>
      <c r="BJ61" s="4"/>
      <c r="BL61" s="84" t="str">
        <f t="shared" si="196"/>
        <v/>
      </c>
      <c r="BM61" s="260">
        <f t="shared" si="197"/>
        <v>0</v>
      </c>
      <c r="BN61" s="525">
        <f t="shared" si="114"/>
        <v>0</v>
      </c>
      <c r="BO61" s="526" t="str">
        <f t="shared" si="139"/>
        <v/>
      </c>
      <c r="BP61" s="525">
        <f t="shared" si="115"/>
        <v>0</v>
      </c>
      <c r="BQ61" s="527">
        <f t="shared" si="198"/>
        <v>0</v>
      </c>
      <c r="BR61" s="527">
        <f t="shared" si="199"/>
        <v>0</v>
      </c>
      <c r="BS61" s="528">
        <f t="shared" si="140"/>
        <v>0</v>
      </c>
      <c r="BT61" s="263" t="str">
        <f t="shared" si="14"/>
        <v/>
      </c>
      <c r="BU61" s="263" t="str">
        <f>IF(BQ61=1, IF(ISBLANK(#REF!),message_complete,""),"")</f>
        <v/>
      </c>
      <c r="BV61" s="263" t="str">
        <f t="shared" si="200"/>
        <v/>
      </c>
      <c r="BW61" s="263" t="str">
        <f t="shared" si="201"/>
        <v/>
      </c>
      <c r="BX61" s="261"/>
      <c r="BY61" s="275" t="str">
        <f t="shared" si="116"/>
        <v/>
      </c>
      <c r="BZ61" s="276" t="str">
        <f t="shared" si="202"/>
        <v/>
      </c>
      <c r="CA61" s="276" t="str">
        <f t="shared" si="203"/>
        <v/>
      </c>
      <c r="CB61" s="276" t="str">
        <f t="shared" si="204"/>
        <v/>
      </c>
      <c r="CC61" s="276" t="str">
        <f t="shared" si="205"/>
        <v/>
      </c>
      <c r="CD61" s="276" t="str">
        <f t="shared" si="117"/>
        <v/>
      </c>
      <c r="CE61" s="276" t="str">
        <f t="shared" si="206"/>
        <v/>
      </c>
      <c r="CF61" s="276" t="str">
        <f t="shared" si="118"/>
        <v/>
      </c>
      <c r="CG61" s="276" t="str">
        <f t="shared" si="119"/>
        <v/>
      </c>
      <c r="CH61" s="276" t="str">
        <f t="shared" si="120"/>
        <v/>
      </c>
      <c r="CI61" s="276" t="str">
        <f t="shared" si="121"/>
        <v/>
      </c>
      <c r="CJ61" s="277" t="str">
        <f t="shared" si="122"/>
        <v/>
      </c>
      <c r="CL61" s="423" t="str">
        <f t="shared" si="77"/>
        <v/>
      </c>
      <c r="CM61" s="419" t="str">
        <f t="shared" si="78"/>
        <v/>
      </c>
      <c r="CN61" s="419" t="str">
        <f t="shared" si="79"/>
        <v/>
      </c>
      <c r="CO61" s="419" t="str">
        <f t="shared" si="80"/>
        <v/>
      </c>
      <c r="CP61" s="419" t="str">
        <f t="shared" si="81"/>
        <v/>
      </c>
      <c r="CQ61" s="424" t="str">
        <f t="shared" si="82"/>
        <v/>
      </c>
      <c r="CR61" s="121" t="str">
        <f t="shared" si="207"/>
        <v/>
      </c>
      <c r="CS61" s="280" t="str">
        <f t="shared" si="208"/>
        <v/>
      </c>
      <c r="CT61" s="281" t="str">
        <f t="shared" si="209"/>
        <v/>
      </c>
      <c r="CU61" s="281" t="str">
        <f t="shared" si="210"/>
        <v/>
      </c>
      <c r="CV61" s="281" t="str">
        <f t="shared" si="211"/>
        <v/>
      </c>
      <c r="CW61" s="281" t="str">
        <f t="shared" si="212"/>
        <v/>
      </c>
      <c r="CX61" s="282" t="str">
        <f t="shared" si="213"/>
        <v/>
      </c>
      <c r="CY61" s="263">
        <f t="shared" si="83"/>
        <v>0</v>
      </c>
      <c r="CZ61" s="263"/>
      <c r="DA61" s="288">
        <f t="shared" ref="DA61:DJ70" si="240">COUNTIFS($F61:$BA61,DA$19,$F$18:$BA$18,"&gt;="&amp;$BY61,$F$18:$BA$18,"&lt;"&amp;$BZ61)</f>
        <v>0</v>
      </c>
      <c r="DB61" s="289">
        <f t="shared" si="240"/>
        <v>0</v>
      </c>
      <c r="DC61" s="289">
        <f t="shared" si="240"/>
        <v>0</v>
      </c>
      <c r="DD61" s="289">
        <f t="shared" si="240"/>
        <v>0</v>
      </c>
      <c r="DE61" s="289">
        <f t="shared" si="240"/>
        <v>0</v>
      </c>
      <c r="DF61" s="289">
        <f t="shared" si="240"/>
        <v>0</v>
      </c>
      <c r="DG61" s="289">
        <f t="shared" si="240"/>
        <v>0</v>
      </c>
      <c r="DH61" s="289">
        <f t="shared" si="240"/>
        <v>0</v>
      </c>
      <c r="DI61" s="289">
        <f t="shared" si="240"/>
        <v>0</v>
      </c>
      <c r="DJ61" s="289">
        <f t="shared" si="240"/>
        <v>0</v>
      </c>
      <c r="DK61" s="289">
        <f t="shared" ref="DK61:DU70" si="241">COUNTIFS($F61:$BA61,DK$19,$F$18:$BA$18,"&gt;="&amp;$BY61,$F$18:$BA$18,"&lt;"&amp;$BZ61)</f>
        <v>0</v>
      </c>
      <c r="DL61" s="289">
        <f t="shared" si="241"/>
        <v>0</v>
      </c>
      <c r="DM61" s="289">
        <f t="shared" si="241"/>
        <v>0</v>
      </c>
      <c r="DN61" s="289">
        <f t="shared" si="241"/>
        <v>0</v>
      </c>
      <c r="DO61" s="289">
        <f t="shared" si="241"/>
        <v>0</v>
      </c>
      <c r="DP61" s="289">
        <f t="shared" si="241"/>
        <v>0</v>
      </c>
      <c r="DQ61" s="289">
        <f t="shared" si="241"/>
        <v>0</v>
      </c>
      <c r="DR61" s="289">
        <f t="shared" si="241"/>
        <v>0</v>
      </c>
      <c r="DS61" s="289">
        <f t="shared" si="241"/>
        <v>0</v>
      </c>
      <c r="DT61" s="289">
        <f t="shared" si="241"/>
        <v>0</v>
      </c>
      <c r="DU61" s="290">
        <f t="shared" si="241"/>
        <v>0</v>
      </c>
      <c r="DV61" s="288">
        <f t="shared" ref="DV61:EE70" si="242">COUNTIFS($F61:$BA61,DV$19,$F$18:$BA$18,"&gt;="&amp;$CA61,$F$18:$BA$18,"&lt;"&amp;$CB61)</f>
        <v>0</v>
      </c>
      <c r="DW61" s="289">
        <f t="shared" si="242"/>
        <v>0</v>
      </c>
      <c r="DX61" s="289">
        <f t="shared" si="242"/>
        <v>0</v>
      </c>
      <c r="DY61" s="289">
        <f t="shared" si="242"/>
        <v>0</v>
      </c>
      <c r="DZ61" s="289">
        <f t="shared" si="242"/>
        <v>0</v>
      </c>
      <c r="EA61" s="289">
        <f t="shared" si="242"/>
        <v>0</v>
      </c>
      <c r="EB61" s="289">
        <f t="shared" si="242"/>
        <v>0</v>
      </c>
      <c r="EC61" s="289">
        <f t="shared" si="242"/>
        <v>0</v>
      </c>
      <c r="ED61" s="289">
        <f t="shared" si="242"/>
        <v>0</v>
      </c>
      <c r="EE61" s="289">
        <f t="shared" si="242"/>
        <v>0</v>
      </c>
      <c r="EF61" s="289">
        <f t="shared" ref="EF61:EP70" si="243">COUNTIFS($F61:$BA61,EF$19,$F$18:$BA$18,"&gt;="&amp;$CA61,$F$18:$BA$18,"&lt;"&amp;$CB61)</f>
        <v>0</v>
      </c>
      <c r="EG61" s="289">
        <f t="shared" si="243"/>
        <v>0</v>
      </c>
      <c r="EH61" s="289">
        <f t="shared" si="243"/>
        <v>0</v>
      </c>
      <c r="EI61" s="289">
        <f t="shared" si="243"/>
        <v>0</v>
      </c>
      <c r="EJ61" s="289">
        <f t="shared" si="243"/>
        <v>0</v>
      </c>
      <c r="EK61" s="289">
        <f t="shared" si="243"/>
        <v>0</v>
      </c>
      <c r="EL61" s="289">
        <f t="shared" si="243"/>
        <v>0</v>
      </c>
      <c r="EM61" s="289">
        <f t="shared" si="243"/>
        <v>0</v>
      </c>
      <c r="EN61" s="289">
        <f t="shared" si="243"/>
        <v>0</v>
      </c>
      <c r="EO61" s="289">
        <f t="shared" si="243"/>
        <v>0</v>
      </c>
      <c r="EP61" s="290">
        <f t="shared" si="243"/>
        <v>0</v>
      </c>
      <c r="EQ61" s="411">
        <f t="shared" ref="EQ61:EZ70" si="244">COUNTIFS($F61:$BA61,EQ$19,$F$18:$BA$18,"&gt;="&amp;$CE61)</f>
        <v>0</v>
      </c>
      <c r="ER61" s="412">
        <f t="shared" si="244"/>
        <v>0</v>
      </c>
      <c r="ES61" s="412">
        <f t="shared" si="244"/>
        <v>0</v>
      </c>
      <c r="ET61" s="412">
        <f t="shared" si="244"/>
        <v>0</v>
      </c>
      <c r="EU61" s="412">
        <f t="shared" si="244"/>
        <v>0</v>
      </c>
      <c r="EV61" s="412">
        <f t="shared" si="244"/>
        <v>0</v>
      </c>
      <c r="EW61" s="412">
        <f t="shared" si="244"/>
        <v>0</v>
      </c>
      <c r="EX61" s="412">
        <f t="shared" si="244"/>
        <v>0</v>
      </c>
      <c r="EY61" s="412">
        <f t="shared" si="244"/>
        <v>0</v>
      </c>
      <c r="EZ61" s="412">
        <f t="shared" si="244"/>
        <v>0</v>
      </c>
      <c r="FA61" s="412">
        <f t="shared" ref="FA61:FK70" si="245">COUNTIFS($F61:$BA61,FA$19,$F$18:$BA$18,"&gt;="&amp;$CE61)</f>
        <v>0</v>
      </c>
      <c r="FB61" s="412">
        <f t="shared" si="245"/>
        <v>0</v>
      </c>
      <c r="FC61" s="412">
        <f t="shared" si="245"/>
        <v>0</v>
      </c>
      <c r="FD61" s="412">
        <f t="shared" si="245"/>
        <v>0</v>
      </c>
      <c r="FE61" s="412">
        <f t="shared" si="245"/>
        <v>0</v>
      </c>
      <c r="FF61" s="412">
        <f t="shared" si="245"/>
        <v>0</v>
      </c>
      <c r="FG61" s="412">
        <f t="shared" si="245"/>
        <v>0</v>
      </c>
      <c r="FH61" s="412">
        <f t="shared" si="245"/>
        <v>0</v>
      </c>
      <c r="FI61" s="412">
        <f t="shared" si="245"/>
        <v>0</v>
      </c>
      <c r="FJ61" s="412">
        <f t="shared" si="245"/>
        <v>0</v>
      </c>
      <c r="FK61" s="413">
        <f t="shared" si="245"/>
        <v>0</v>
      </c>
      <c r="FL61" s="288">
        <f t="shared" ref="FL61:FU70" si="246">COUNTIFS($F61:$BA61,FL$19, $F$18:$BA$18,"&lt;"&amp;$CH61)</f>
        <v>0</v>
      </c>
      <c r="FM61" s="289">
        <f t="shared" si="246"/>
        <v>0</v>
      </c>
      <c r="FN61" s="289">
        <f t="shared" si="246"/>
        <v>0</v>
      </c>
      <c r="FO61" s="289">
        <f t="shared" si="246"/>
        <v>0</v>
      </c>
      <c r="FP61" s="289">
        <f t="shared" si="246"/>
        <v>0</v>
      </c>
      <c r="FQ61" s="289">
        <f t="shared" si="246"/>
        <v>0</v>
      </c>
      <c r="FR61" s="289">
        <f t="shared" si="246"/>
        <v>0</v>
      </c>
      <c r="FS61" s="289">
        <f t="shared" si="246"/>
        <v>0</v>
      </c>
      <c r="FT61" s="289">
        <f t="shared" si="246"/>
        <v>0</v>
      </c>
      <c r="FU61" s="289">
        <f t="shared" si="246"/>
        <v>0</v>
      </c>
      <c r="FV61" s="289">
        <f t="shared" ref="FV61:GF70" si="247">COUNTIFS($F61:$BA61,FV$19, $F$18:$BA$18,"&lt;"&amp;$CH61)</f>
        <v>0</v>
      </c>
      <c r="FW61" s="289">
        <f t="shared" si="247"/>
        <v>0</v>
      </c>
      <c r="FX61" s="289">
        <f t="shared" si="247"/>
        <v>0</v>
      </c>
      <c r="FY61" s="289">
        <f t="shared" si="247"/>
        <v>0</v>
      </c>
      <c r="FZ61" s="289">
        <f t="shared" si="247"/>
        <v>0</v>
      </c>
      <c r="GA61" s="289">
        <f t="shared" si="247"/>
        <v>0</v>
      </c>
      <c r="GB61" s="289">
        <f t="shared" si="247"/>
        <v>0</v>
      </c>
      <c r="GC61" s="289">
        <f t="shared" si="247"/>
        <v>0</v>
      </c>
      <c r="GD61" s="289">
        <f t="shared" si="247"/>
        <v>0</v>
      </c>
      <c r="GE61" s="289">
        <f t="shared" si="247"/>
        <v>0</v>
      </c>
      <c r="GF61" s="290">
        <f t="shared" si="247"/>
        <v>0</v>
      </c>
      <c r="GG61" s="342">
        <f t="shared" si="141"/>
        <v>0</v>
      </c>
      <c r="GH61" s="343">
        <f t="shared" si="239"/>
        <v>0</v>
      </c>
      <c r="GI61" s="343">
        <f t="shared" si="239"/>
        <v>0</v>
      </c>
      <c r="GJ61" s="343">
        <f t="shared" si="239"/>
        <v>0</v>
      </c>
      <c r="GK61" s="343">
        <f t="shared" si="239"/>
        <v>0</v>
      </c>
      <c r="GL61" s="343">
        <f t="shared" si="239"/>
        <v>0</v>
      </c>
      <c r="GM61" s="343">
        <f t="shared" si="239"/>
        <v>0</v>
      </c>
      <c r="GN61" s="343">
        <f t="shared" si="239"/>
        <v>0</v>
      </c>
      <c r="GO61" s="343">
        <f t="shared" si="239"/>
        <v>0</v>
      </c>
      <c r="GP61" s="343">
        <f t="shared" si="239"/>
        <v>0</v>
      </c>
      <c r="GQ61" s="343">
        <f t="shared" si="239"/>
        <v>0</v>
      </c>
      <c r="GR61" s="343">
        <f t="shared" si="239"/>
        <v>0</v>
      </c>
      <c r="GS61" s="343">
        <f t="shared" si="239"/>
        <v>0</v>
      </c>
      <c r="GT61" s="343">
        <f t="shared" si="239"/>
        <v>0</v>
      </c>
      <c r="GU61" s="343">
        <f t="shared" si="239"/>
        <v>0</v>
      </c>
      <c r="GV61" s="343">
        <f t="shared" si="239"/>
        <v>0</v>
      </c>
      <c r="GW61" s="343">
        <f t="shared" si="239"/>
        <v>0</v>
      </c>
      <c r="GX61" s="343">
        <f t="shared" si="239"/>
        <v>0</v>
      </c>
      <c r="GY61" s="343">
        <f t="shared" si="239"/>
        <v>0</v>
      </c>
      <c r="GZ61" s="343">
        <f t="shared" si="239"/>
        <v>0</v>
      </c>
      <c r="HA61" s="344">
        <f t="shared" si="239"/>
        <v>0</v>
      </c>
      <c r="HB61" s="333">
        <f t="shared" si="142"/>
        <v>0</v>
      </c>
      <c r="HC61" s="334">
        <f t="shared" si="143"/>
        <v>0</v>
      </c>
      <c r="HD61" s="334">
        <f t="shared" si="144"/>
        <v>0</v>
      </c>
      <c r="HE61" s="334">
        <f t="shared" si="145"/>
        <v>0</v>
      </c>
      <c r="HF61" s="334">
        <f t="shared" si="146"/>
        <v>0</v>
      </c>
      <c r="HG61" s="334">
        <f t="shared" si="147"/>
        <v>0</v>
      </c>
      <c r="HH61" s="334">
        <f t="shared" si="148"/>
        <v>0</v>
      </c>
      <c r="HI61" s="334">
        <f t="shared" si="149"/>
        <v>0</v>
      </c>
      <c r="HJ61" s="334">
        <f t="shared" si="150"/>
        <v>0</v>
      </c>
      <c r="HK61" s="334">
        <f t="shared" si="151"/>
        <v>0</v>
      </c>
      <c r="HL61" s="334">
        <f t="shared" si="152"/>
        <v>0</v>
      </c>
      <c r="HM61" s="334">
        <f t="shared" si="153"/>
        <v>0</v>
      </c>
      <c r="HN61" s="334">
        <f t="shared" si="154"/>
        <v>0</v>
      </c>
      <c r="HO61" s="334">
        <f t="shared" si="155"/>
        <v>0</v>
      </c>
      <c r="HP61" s="334">
        <f t="shared" si="156"/>
        <v>0</v>
      </c>
      <c r="HQ61" s="334">
        <f t="shared" si="157"/>
        <v>0</v>
      </c>
      <c r="HR61" s="334">
        <f t="shared" si="158"/>
        <v>0</v>
      </c>
      <c r="HS61" s="334">
        <f t="shared" si="159"/>
        <v>0</v>
      </c>
      <c r="HT61" s="334">
        <f t="shared" si="160"/>
        <v>0</v>
      </c>
      <c r="HU61" s="334">
        <f t="shared" si="161"/>
        <v>0</v>
      </c>
      <c r="HV61" s="335">
        <f t="shared" si="162"/>
        <v>0</v>
      </c>
      <c r="HW61" s="296" t="str">
        <f t="shared" si="214"/>
        <v/>
      </c>
      <c r="HX61" s="281" t="str">
        <f t="shared" si="215"/>
        <v/>
      </c>
      <c r="HY61" s="281" t="str">
        <f t="shared" si="216"/>
        <v/>
      </c>
      <c r="HZ61" s="281" t="str">
        <f t="shared" si="217"/>
        <v/>
      </c>
      <c r="IA61" s="281" t="str">
        <f t="shared" si="218"/>
        <v/>
      </c>
      <c r="IB61" s="281" t="str">
        <f t="shared" si="219"/>
        <v/>
      </c>
      <c r="IC61" s="281" t="str">
        <f t="shared" si="220"/>
        <v/>
      </c>
      <c r="ID61" s="281" t="str">
        <f t="shared" si="221"/>
        <v/>
      </c>
      <c r="IE61" s="281" t="str">
        <f t="shared" si="222"/>
        <v/>
      </c>
      <c r="IF61" s="281" t="str">
        <f t="shared" si="223"/>
        <v/>
      </c>
      <c r="IG61" s="281" t="str">
        <f t="shared" si="224"/>
        <v/>
      </c>
      <c r="IH61" s="281" t="str">
        <f t="shared" si="225"/>
        <v/>
      </c>
      <c r="II61" s="281" t="str">
        <f t="shared" si="226"/>
        <v/>
      </c>
      <c r="IJ61" s="281" t="str">
        <f t="shared" si="227"/>
        <v/>
      </c>
      <c r="IK61" s="281" t="str">
        <f t="shared" si="228"/>
        <v/>
      </c>
      <c r="IL61" s="281" t="str">
        <f t="shared" si="229"/>
        <v/>
      </c>
      <c r="IM61" s="281" t="str">
        <f t="shared" si="230"/>
        <v/>
      </c>
      <c r="IN61" s="281" t="str">
        <f t="shared" si="231"/>
        <v/>
      </c>
      <c r="IO61" s="281" t="str">
        <f t="shared" si="232"/>
        <v/>
      </c>
      <c r="IP61" s="281" t="str">
        <f t="shared" si="233"/>
        <v/>
      </c>
      <c r="IQ61" s="282" t="str">
        <f t="shared" si="234"/>
        <v/>
      </c>
      <c r="IR61" s="265">
        <f t="shared" si="105"/>
        <v>0</v>
      </c>
      <c r="IS61" s="266">
        <f t="shared" si="235"/>
        <v>48</v>
      </c>
      <c r="IT61" s="266">
        <f t="shared" si="106"/>
        <v>0</v>
      </c>
      <c r="IU61" s="266">
        <f t="shared" si="236"/>
        <v>0</v>
      </c>
      <c r="IV61" s="299">
        <f t="shared" ref="IV61:JE70" si="248">COUNTIFS($F61:$BA61,IV$19,$F$18:$BA$18,"&gt;="&amp;$CI61,$F$18:$BA$18,"&lt;"&amp;$CJ61)</f>
        <v>0</v>
      </c>
      <c r="IW61" s="300">
        <f t="shared" si="248"/>
        <v>0</v>
      </c>
      <c r="IX61" s="300">
        <f t="shared" si="248"/>
        <v>0</v>
      </c>
      <c r="IY61" s="300">
        <f t="shared" si="248"/>
        <v>0</v>
      </c>
      <c r="IZ61" s="300">
        <f t="shared" si="248"/>
        <v>0</v>
      </c>
      <c r="JA61" s="300">
        <f t="shared" si="248"/>
        <v>0</v>
      </c>
      <c r="JB61" s="300">
        <f t="shared" si="248"/>
        <v>0</v>
      </c>
      <c r="JC61" s="300">
        <f t="shared" si="248"/>
        <v>0</v>
      </c>
      <c r="JD61" s="300">
        <f t="shared" si="248"/>
        <v>0</v>
      </c>
      <c r="JE61" s="300">
        <f t="shared" si="248"/>
        <v>0</v>
      </c>
      <c r="JF61" s="300">
        <f t="shared" ref="JF61:JP70" si="249">COUNTIFS($F61:$BA61,JF$19,$F$18:$BA$18,"&gt;="&amp;$CI61,$F$18:$BA$18,"&lt;"&amp;$CJ61)</f>
        <v>0</v>
      </c>
      <c r="JG61" s="300">
        <f t="shared" si="249"/>
        <v>0</v>
      </c>
      <c r="JH61" s="300">
        <f t="shared" si="249"/>
        <v>0</v>
      </c>
      <c r="JI61" s="300">
        <f t="shared" si="249"/>
        <v>0</v>
      </c>
      <c r="JJ61" s="300">
        <f t="shared" si="249"/>
        <v>0</v>
      </c>
      <c r="JK61" s="300">
        <f t="shared" si="249"/>
        <v>0</v>
      </c>
      <c r="JL61" s="300">
        <f t="shared" si="249"/>
        <v>0</v>
      </c>
      <c r="JM61" s="300">
        <f t="shared" si="249"/>
        <v>0</v>
      </c>
      <c r="JN61" s="300">
        <f t="shared" si="249"/>
        <v>0</v>
      </c>
      <c r="JO61" s="300">
        <f t="shared" si="249"/>
        <v>0</v>
      </c>
      <c r="JP61" s="301">
        <f t="shared" si="249"/>
        <v>0</v>
      </c>
      <c r="JQ61" s="288">
        <f t="shared" ref="JQ61:JZ70" si="250">COUNTIFS($F61:$BA61,JQ$19,$F$18:$BA$18,"&gt;="&amp;$CC61,$F$18:$BA$18,"&lt;"&amp;$CD61)</f>
        <v>0</v>
      </c>
      <c r="JR61" s="289">
        <f t="shared" si="250"/>
        <v>0</v>
      </c>
      <c r="JS61" s="289">
        <f t="shared" si="250"/>
        <v>0</v>
      </c>
      <c r="JT61" s="289">
        <f t="shared" si="250"/>
        <v>0</v>
      </c>
      <c r="JU61" s="289">
        <f t="shared" si="250"/>
        <v>0</v>
      </c>
      <c r="JV61" s="289">
        <f t="shared" si="250"/>
        <v>0</v>
      </c>
      <c r="JW61" s="289">
        <f t="shared" si="250"/>
        <v>0</v>
      </c>
      <c r="JX61" s="289">
        <f t="shared" si="250"/>
        <v>0</v>
      </c>
      <c r="JY61" s="289">
        <f t="shared" si="250"/>
        <v>0</v>
      </c>
      <c r="JZ61" s="289">
        <f t="shared" si="250"/>
        <v>0</v>
      </c>
      <c r="KA61" s="289">
        <f t="shared" ref="KA61:KK70" si="251">COUNTIFS($F61:$BA61,KA$19,$F$18:$BA$18,"&gt;="&amp;$CC61,$F$18:$BA$18,"&lt;"&amp;$CD61)</f>
        <v>0</v>
      </c>
      <c r="KB61" s="289">
        <f t="shared" si="251"/>
        <v>0</v>
      </c>
      <c r="KC61" s="289">
        <f t="shared" si="251"/>
        <v>0</v>
      </c>
      <c r="KD61" s="289">
        <f t="shared" si="251"/>
        <v>0</v>
      </c>
      <c r="KE61" s="289">
        <f t="shared" si="251"/>
        <v>0</v>
      </c>
      <c r="KF61" s="289">
        <f t="shared" si="251"/>
        <v>0</v>
      </c>
      <c r="KG61" s="289">
        <f t="shared" si="251"/>
        <v>0</v>
      </c>
      <c r="KH61" s="289">
        <f t="shared" si="251"/>
        <v>0</v>
      </c>
      <c r="KI61" s="289">
        <f t="shared" si="251"/>
        <v>0</v>
      </c>
      <c r="KJ61" s="289">
        <f t="shared" si="251"/>
        <v>0</v>
      </c>
      <c r="KK61" s="290">
        <f t="shared" si="251"/>
        <v>0</v>
      </c>
      <c r="KL61" s="279">
        <f t="shared" si="107"/>
        <v>48</v>
      </c>
      <c r="KN61" s="262" t="str">
        <f>$D$61</f>
        <v>Fri</v>
      </c>
      <c r="KO61" s="402" t="str">
        <f>IF(OR(F61=Dropdown_list!$AA$20,F61=Dropdown_list!$AA$21,ISBLANK(F61)), "", LEFT(F61,FIND(":",F61)-1)/RIGHT(F61,LEN(F61)-(FIND(":",F61))))</f>
        <v/>
      </c>
      <c r="KP61" s="403" t="str">
        <f>IF(OR(G61=Dropdown_list!$AA$20,G61=Dropdown_list!$AA$21,ISBLANK(G61)), "", LEFT(G61,FIND(":",G61)-1)/RIGHT(G61,LEN(G61)-(FIND(":",G61))))</f>
        <v/>
      </c>
      <c r="KQ61" s="403" t="str">
        <f>IF(OR(H61=Dropdown_list!$AA$20,H61=Dropdown_list!$AA$21,ISBLANK(H61)), "", LEFT(H61,FIND(":",H61)-1)/RIGHT(H61,LEN(H61)-(FIND(":",H61))))</f>
        <v/>
      </c>
      <c r="KR61" s="403" t="str">
        <f>IF(OR(I61=Dropdown_list!$AA$20,I61=Dropdown_list!$AA$21,ISBLANK(I61)), "", LEFT(I61,FIND(":",I61)-1)/RIGHT(I61,LEN(I61)-(FIND(":",I61))))</f>
        <v/>
      </c>
      <c r="KS61" s="403" t="str">
        <f>IF(OR(J61=Dropdown_list!$AA$20,J61=Dropdown_list!$AA$21,ISBLANK(J61)), "", LEFT(J61,FIND(":",J61)-1)/RIGHT(J61,LEN(J61)-(FIND(":",J61))))</f>
        <v/>
      </c>
      <c r="KT61" s="403" t="str">
        <f>IF(OR(K61=Dropdown_list!$AA$20,K61=Dropdown_list!$AA$21,ISBLANK(K61)), "", LEFT(K61,FIND(":",K61)-1)/RIGHT(K61,LEN(K61)-(FIND(":",K61))))</f>
        <v/>
      </c>
      <c r="KU61" s="403" t="str">
        <f>IF(OR(L61=Dropdown_list!$AA$20,L61=Dropdown_list!$AA$21,ISBLANK(L61)), "", LEFT(L61,FIND(":",L61)-1)/RIGHT(L61,LEN(L61)-(FIND(":",L61))))</f>
        <v/>
      </c>
      <c r="KV61" s="403" t="str">
        <f>IF(OR(M61=Dropdown_list!$AA$20,M61=Dropdown_list!$AA$21,ISBLANK(M61)), "", LEFT(M61,FIND(":",M61)-1)/RIGHT(M61,LEN(M61)-(FIND(":",M61))))</f>
        <v/>
      </c>
      <c r="KW61" s="403" t="str">
        <f>IF(OR(N61=Dropdown_list!$AA$20,N61=Dropdown_list!$AA$21,ISBLANK(N61)), "", LEFT(N61,FIND(":",N61)-1)/RIGHT(N61,LEN(N61)-(FIND(":",N61))))</f>
        <v/>
      </c>
      <c r="KX61" s="403" t="str">
        <f>IF(OR(O61=Dropdown_list!$AA$20,O61=Dropdown_list!$AA$21,ISBLANK(O61)), "", LEFT(O61,FIND(":",O61)-1)/RIGHT(O61,LEN(O61)-(FIND(":",O61))))</f>
        <v/>
      </c>
      <c r="KY61" s="403" t="str">
        <f>IF(OR(P61=Dropdown_list!$AA$20,P61=Dropdown_list!$AA$21,ISBLANK(P61)), "", LEFT(P61,FIND(":",P61)-1)/RIGHT(P61,LEN(P61)-(FIND(":",P61))))</f>
        <v/>
      </c>
      <c r="KZ61" s="403" t="str">
        <f>IF(OR(Q61=Dropdown_list!$AA$20,Q61=Dropdown_list!$AA$21,ISBLANK(Q61)), "", LEFT(Q61,FIND(":",Q61)-1)/RIGHT(Q61,LEN(Q61)-(FIND(":",Q61))))</f>
        <v/>
      </c>
      <c r="LA61" s="403" t="str">
        <f>IF(OR(R61=Dropdown_list!$AA$20,R61=Dropdown_list!$AA$21,ISBLANK(R61)), "", LEFT(R61,FIND(":",R61)-1)/RIGHT(R61,LEN(R61)-(FIND(":",R61))))</f>
        <v/>
      </c>
      <c r="LB61" s="403" t="str">
        <f>IF(OR(S61=Dropdown_list!$AA$20,S61=Dropdown_list!$AA$21,ISBLANK(S61)), "", LEFT(S61,FIND(":",S61)-1)/RIGHT(S61,LEN(S61)-(FIND(":",S61))))</f>
        <v/>
      </c>
      <c r="LC61" s="403" t="str">
        <f>IF(OR(T61=Dropdown_list!$AA$20,T61=Dropdown_list!$AA$21,ISBLANK(T61)), "", LEFT(T61,FIND(":",T61)-1)/RIGHT(T61,LEN(T61)-(FIND(":",T61))))</f>
        <v/>
      </c>
      <c r="LD61" s="403" t="str">
        <f>IF(OR(U61=Dropdown_list!$AA$20,U61=Dropdown_list!$AA$21,ISBLANK(U61)), "", LEFT(U61,FIND(":",U61)-1)/RIGHT(U61,LEN(U61)-(FIND(":",U61))))</f>
        <v/>
      </c>
      <c r="LE61" s="403" t="str">
        <f>IF(OR(V61=Dropdown_list!$AA$20,V61=Dropdown_list!$AA$21,ISBLANK(V61)), "", LEFT(V61,FIND(":",V61)-1)/RIGHT(V61,LEN(V61)-(FIND(":",V61))))</f>
        <v/>
      </c>
      <c r="LF61" s="403" t="str">
        <f>IF(OR(W61=Dropdown_list!$AA$20,W61=Dropdown_list!$AA$21,ISBLANK(W61)), "", LEFT(W61,FIND(":",W61)-1)/RIGHT(W61,LEN(W61)-(FIND(":",W61))))</f>
        <v/>
      </c>
      <c r="LG61" s="403" t="str">
        <f>IF(OR(X61=Dropdown_list!$AA$20,X61=Dropdown_list!$AA$21,ISBLANK(X61)), "", LEFT(X61,FIND(":",X61)-1)/RIGHT(X61,LEN(X61)-(FIND(":",X61))))</f>
        <v/>
      </c>
      <c r="LH61" s="403" t="str">
        <f>IF(OR(Y61=Dropdown_list!$AA$20,Y61=Dropdown_list!$AA$21,ISBLANK(Y61)), "", LEFT(Y61,FIND(":",Y61)-1)/RIGHT(Y61,LEN(Y61)-(FIND(":",Y61))))</f>
        <v/>
      </c>
      <c r="LI61" s="403" t="str">
        <f>IF(OR(Z61=Dropdown_list!$AA$20,Z61=Dropdown_list!$AA$21,ISBLANK(Z61)), "", LEFT(Z61,FIND(":",Z61)-1)/RIGHT(Z61,LEN(Z61)-(FIND(":",Z61))))</f>
        <v/>
      </c>
      <c r="LJ61" s="403" t="str">
        <f>IF(OR(AA61=Dropdown_list!$AA$20,AA61=Dropdown_list!$AA$21,ISBLANK(AA61)), "", LEFT(AA61,FIND(":",AA61)-1)/RIGHT(AA61,LEN(AA61)-(FIND(":",AA61))))</f>
        <v/>
      </c>
      <c r="LK61" s="403" t="str">
        <f>IF(OR(AB61=Dropdown_list!$AA$20,AB61=Dropdown_list!$AA$21,ISBLANK(AB61)), "", LEFT(AB61,FIND(":",AB61)-1)/RIGHT(AB61,LEN(AB61)-(FIND(":",AB61))))</f>
        <v/>
      </c>
      <c r="LL61" s="403" t="str">
        <f>IF(OR(AC61=Dropdown_list!$AA$20,AC61=Dropdown_list!$AA$21,ISBLANK(AC61)), "", LEFT(AC61,FIND(":",AC61)-1)/RIGHT(AC61,LEN(AC61)-(FIND(":",AC61))))</f>
        <v/>
      </c>
      <c r="LM61" s="403" t="str">
        <f>IF(OR(AD61=Dropdown_list!$AA$20,AD61=Dropdown_list!$AA$21,ISBLANK(AD61)), "", LEFT(AD61,FIND(":",AD61)-1)/RIGHT(AD61,LEN(AD61)-(FIND(":",AD61))))</f>
        <v/>
      </c>
      <c r="LN61" s="403" t="str">
        <f>IF(OR(AE61=Dropdown_list!$AA$20,AE61=Dropdown_list!$AA$21,ISBLANK(AE61)), "", LEFT(AE61,FIND(":",AE61)-1)/RIGHT(AE61,LEN(AE61)-(FIND(":",AE61))))</f>
        <v/>
      </c>
      <c r="LO61" s="403" t="str">
        <f>IF(OR(AF61=Dropdown_list!$AA$20,AF61=Dropdown_list!$AA$21,ISBLANK(AF61)), "", LEFT(AF61,FIND(":",AF61)-1)/RIGHT(AF61,LEN(AF61)-(FIND(":",AF61))))</f>
        <v/>
      </c>
      <c r="LP61" s="403" t="str">
        <f>IF(OR(AG61=Dropdown_list!$AA$20,AG61=Dropdown_list!$AA$21,ISBLANK(AG61)), "", LEFT(AG61,FIND(":",AG61)-1)/RIGHT(AG61,LEN(AG61)-(FIND(":",AG61))))</f>
        <v/>
      </c>
      <c r="LQ61" s="403" t="str">
        <f>IF(OR(AH61=Dropdown_list!$AA$20,AH61=Dropdown_list!$AA$21,ISBLANK(AH61)), "", LEFT(AH61,FIND(":",AH61)-1)/RIGHT(AH61,LEN(AH61)-(FIND(":",AH61))))</f>
        <v/>
      </c>
      <c r="LR61" s="403" t="str">
        <f>IF(OR(AI61=Dropdown_list!$AA$20,AI61=Dropdown_list!$AA$21,ISBLANK(AI61)), "", LEFT(AI61,FIND(":",AI61)-1)/RIGHT(AI61,LEN(AI61)-(FIND(":",AI61))))</f>
        <v/>
      </c>
      <c r="LS61" s="403" t="str">
        <f>IF(OR(AJ61=Dropdown_list!$AA$20,AJ61=Dropdown_list!$AA$21,ISBLANK(AJ61)), "", LEFT(AJ61,FIND(":",AJ61)-1)/RIGHT(AJ61,LEN(AJ61)-(FIND(":",AJ61))))</f>
        <v/>
      </c>
      <c r="LT61" s="403" t="str">
        <f>IF(OR(AK61=Dropdown_list!$AA$20,AK61=Dropdown_list!$AA$21,ISBLANK(AK61)), "", LEFT(AK61,FIND(":",AK61)-1)/RIGHT(AK61,LEN(AK61)-(FIND(":",AK61))))</f>
        <v/>
      </c>
      <c r="LU61" s="403" t="str">
        <f>IF(OR(AL61=Dropdown_list!$AA$20,AL61=Dropdown_list!$AA$21,ISBLANK(AL61)), "", LEFT(AL61,FIND(":",AL61)-1)/RIGHT(AL61,LEN(AL61)-(FIND(":",AL61))))</f>
        <v/>
      </c>
      <c r="LV61" s="403" t="str">
        <f>IF(OR(AM61=Dropdown_list!$AA$20,AM61=Dropdown_list!$AA$21,ISBLANK(AM61)), "", LEFT(AM61,FIND(":",AM61)-1)/RIGHT(AM61,LEN(AM61)-(FIND(":",AM61))))</f>
        <v/>
      </c>
      <c r="LW61" s="403" t="str">
        <f>IF(OR(AN61=Dropdown_list!$AA$20,AN61=Dropdown_list!$AA$21,ISBLANK(AN61)), "", LEFT(AN61,FIND(":",AN61)-1)/RIGHT(AN61,LEN(AN61)-(FIND(":",AN61))))</f>
        <v/>
      </c>
      <c r="LX61" s="403" t="str">
        <f>IF(OR(AO61=Dropdown_list!$AA$20,AO61=Dropdown_list!$AA$21,ISBLANK(AO61)), "", LEFT(AO61,FIND(":",AO61)-1)/RIGHT(AO61,LEN(AO61)-(FIND(":",AO61))))</f>
        <v/>
      </c>
      <c r="LY61" s="403" t="str">
        <f>IF(OR(AP61=Dropdown_list!$AA$20,AP61=Dropdown_list!$AA$21,ISBLANK(AP61)), "", LEFT(AP61,FIND(":",AP61)-1)/RIGHT(AP61,LEN(AP61)-(FIND(":",AP61))))</f>
        <v/>
      </c>
      <c r="LZ61" s="403" t="str">
        <f>IF(OR(AQ61=Dropdown_list!$AA$20,AQ61=Dropdown_list!$AA$21,ISBLANK(AQ61)), "", LEFT(AQ61,FIND(":",AQ61)-1)/RIGHT(AQ61,LEN(AQ61)-(FIND(":",AQ61))))</f>
        <v/>
      </c>
      <c r="MA61" s="403" t="str">
        <f>IF(OR(AR61=Dropdown_list!$AA$20,AR61=Dropdown_list!$AA$21,ISBLANK(AR61)), "", LEFT(AR61,FIND(":",AR61)-1)/RIGHT(AR61,LEN(AR61)-(FIND(":",AR61))))</f>
        <v/>
      </c>
      <c r="MB61" s="403" t="str">
        <f>IF(OR(AS61=Dropdown_list!$AA$20,AS61=Dropdown_list!$AA$21,ISBLANK(AS61)), "", LEFT(AS61,FIND(":",AS61)-1)/RIGHT(AS61,LEN(AS61)-(FIND(":",AS61))))</f>
        <v/>
      </c>
      <c r="MC61" s="403" t="str">
        <f>IF(OR(AT61=Dropdown_list!$AA$20,AT61=Dropdown_list!$AA$21,ISBLANK(AT61)), "", LEFT(AT61,FIND(":",AT61)-1)/RIGHT(AT61,LEN(AT61)-(FIND(":",AT61))))</f>
        <v/>
      </c>
      <c r="MD61" s="403" t="str">
        <f>IF(OR(AU61=Dropdown_list!$AA$20,AU61=Dropdown_list!$AA$21,ISBLANK(AU61)), "", LEFT(AU61,FIND(":",AU61)-1)/RIGHT(AU61,LEN(AU61)-(FIND(":",AU61))))</f>
        <v/>
      </c>
      <c r="ME61" s="403" t="str">
        <f>IF(OR(AV61=Dropdown_list!$AA$20,AV61=Dropdown_list!$AA$21,ISBLANK(AV61)), "", LEFT(AV61,FIND(":",AV61)-1)/RIGHT(AV61,LEN(AV61)-(FIND(":",AV61))))</f>
        <v/>
      </c>
      <c r="MF61" s="403" t="str">
        <f>IF(OR(AW61=Dropdown_list!$AA$20,AW61=Dropdown_list!$AA$21,ISBLANK(AW61)), "", LEFT(AW61,FIND(":",AW61)-1)/RIGHT(AW61,LEN(AW61)-(FIND(":",AW61))))</f>
        <v/>
      </c>
      <c r="MG61" s="403" t="str">
        <f>IF(OR(AX61=Dropdown_list!$AA$20,AX61=Dropdown_list!$AA$21,ISBLANK(AX61)), "", LEFT(AX61,FIND(":",AX61)-1)/RIGHT(AX61,LEN(AX61)-(FIND(":",AX61))))</f>
        <v/>
      </c>
      <c r="MH61" s="403" t="str">
        <f>IF(OR(AY61=Dropdown_list!$AA$20,AY61=Dropdown_list!$AA$21,ISBLANK(AY61)), "", LEFT(AY61,FIND(":",AY61)-1)/RIGHT(AY61,LEN(AY61)-(FIND(":",AY61))))</f>
        <v/>
      </c>
      <c r="MI61" s="403" t="str">
        <f>IF(OR(AZ61=Dropdown_list!$AA$20,AZ61=Dropdown_list!$AA$21,ISBLANK(AZ61)), "", LEFT(AZ61,FIND(":",AZ61)-1)/RIGHT(AZ61,LEN(AZ61)-(FIND(":",AZ61))))</f>
        <v/>
      </c>
      <c r="MJ61" s="404" t="str">
        <f>IF(OR(BA61=Dropdown_list!$AA$20,BA61=Dropdown_list!$AA$21,ISBLANK(BA61)), "", LEFT(BA61,FIND(":",BA61)-1)/RIGHT(BA61,LEN(BA61)-(FIND(":",BA61))))</f>
        <v/>
      </c>
      <c r="ML61" s="411" t="str">
        <f t="shared" si="181"/>
        <v/>
      </c>
      <c r="MM61" s="412" t="str">
        <f t="shared" si="181"/>
        <v/>
      </c>
      <c r="MN61" s="412" t="str">
        <f t="shared" si="181"/>
        <v/>
      </c>
      <c r="MO61" s="412" t="str">
        <f t="shared" si="181"/>
        <v/>
      </c>
      <c r="MP61" s="412" t="str">
        <f t="shared" si="181"/>
        <v/>
      </c>
      <c r="MQ61" s="412" t="str">
        <f t="shared" si="181"/>
        <v/>
      </c>
      <c r="MR61" s="412" t="str">
        <f t="shared" si="181"/>
        <v/>
      </c>
      <c r="MS61" s="412" t="str">
        <f t="shared" si="181"/>
        <v/>
      </c>
      <c r="MT61" s="412" t="str">
        <f t="shared" si="181"/>
        <v/>
      </c>
      <c r="MU61" s="412" t="str">
        <f t="shared" si="181"/>
        <v/>
      </c>
      <c r="MV61" s="412" t="str">
        <f t="shared" si="181"/>
        <v/>
      </c>
      <c r="MW61" s="412" t="str">
        <f t="shared" si="181"/>
        <v/>
      </c>
      <c r="MX61" s="412" t="str">
        <f t="shared" si="181"/>
        <v/>
      </c>
      <c r="MY61" s="412" t="str">
        <f t="shared" si="181"/>
        <v/>
      </c>
      <c r="MZ61" s="412" t="str">
        <f t="shared" si="181"/>
        <v/>
      </c>
      <c r="NA61" s="412" t="str">
        <f t="shared" si="181"/>
        <v/>
      </c>
      <c r="NB61" s="412" t="str">
        <f t="shared" si="182"/>
        <v/>
      </c>
      <c r="NC61" s="412" t="str">
        <f t="shared" si="182"/>
        <v/>
      </c>
      <c r="ND61" s="412" t="str">
        <f t="shared" si="182"/>
        <v/>
      </c>
      <c r="NE61" s="412" t="str">
        <f t="shared" si="182"/>
        <v/>
      </c>
      <c r="NF61" s="412" t="str">
        <f t="shared" si="182"/>
        <v/>
      </c>
      <c r="NG61" s="412" t="str">
        <f t="shared" si="182"/>
        <v/>
      </c>
      <c r="NH61" s="412" t="str">
        <f t="shared" si="182"/>
        <v/>
      </c>
      <c r="NI61" s="412" t="str">
        <f t="shared" si="182"/>
        <v/>
      </c>
      <c r="NJ61" s="412" t="str">
        <f t="shared" si="182"/>
        <v/>
      </c>
      <c r="NK61" s="412" t="str">
        <f t="shared" si="182"/>
        <v/>
      </c>
      <c r="NL61" s="412" t="str">
        <f t="shared" si="182"/>
        <v/>
      </c>
      <c r="NM61" s="412" t="str">
        <f t="shared" si="182"/>
        <v/>
      </c>
      <c r="NN61" s="412" t="str">
        <f t="shared" si="182"/>
        <v/>
      </c>
      <c r="NO61" s="412" t="str">
        <f t="shared" si="182"/>
        <v/>
      </c>
      <c r="NP61" s="412" t="str">
        <f t="shared" si="182"/>
        <v/>
      </c>
      <c r="NQ61" s="412" t="str">
        <f t="shared" si="182"/>
        <v/>
      </c>
      <c r="NR61" s="412" t="str">
        <f t="shared" si="238"/>
        <v/>
      </c>
      <c r="NS61" s="412" t="str">
        <f t="shared" si="238"/>
        <v/>
      </c>
      <c r="NT61" s="412" t="str">
        <f t="shared" si="238"/>
        <v/>
      </c>
      <c r="NU61" s="412" t="str">
        <f t="shared" si="238"/>
        <v/>
      </c>
      <c r="NV61" s="412" t="str">
        <f t="shared" si="238"/>
        <v/>
      </c>
      <c r="NW61" s="412" t="str">
        <f t="shared" si="238"/>
        <v/>
      </c>
      <c r="NX61" s="412" t="str">
        <f t="shared" si="238"/>
        <v/>
      </c>
      <c r="NY61" s="412" t="str">
        <f t="shared" si="238"/>
        <v/>
      </c>
      <c r="NZ61" s="412" t="str">
        <f t="shared" si="238"/>
        <v/>
      </c>
      <c r="OA61" s="412" t="str">
        <f t="shared" si="238"/>
        <v/>
      </c>
      <c r="OB61" s="412" t="str">
        <f t="shared" si="238"/>
        <v/>
      </c>
      <c r="OC61" s="412" t="str">
        <f t="shared" si="238"/>
        <v/>
      </c>
      <c r="OD61" s="412" t="str">
        <f t="shared" si="238"/>
        <v/>
      </c>
      <c r="OE61" s="412" t="str">
        <f t="shared" si="238"/>
        <v/>
      </c>
      <c r="OF61" s="412" t="str">
        <f t="shared" si="238"/>
        <v/>
      </c>
      <c r="OG61" s="413" t="str">
        <f t="shared" si="238"/>
        <v/>
      </c>
    </row>
    <row r="62" spans="2:397" ht="15" customHeight="1">
      <c r="B62" s="66"/>
      <c r="D62" s="786"/>
      <c r="E62" s="219">
        <f t="shared" si="177"/>
        <v>0</v>
      </c>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4"/>
      <c r="BC62" s="668"/>
      <c r="BD62" s="61"/>
      <c r="BE62" s="61"/>
      <c r="BF62" s="88"/>
      <c r="BG62" s="232"/>
      <c r="BH62" s="61"/>
      <c r="BI62" s="61"/>
      <c r="BJ62" s="4"/>
      <c r="BL62" s="84" t="str">
        <f t="shared" si="196"/>
        <v/>
      </c>
      <c r="BM62" s="260">
        <f t="shared" si="197"/>
        <v>0</v>
      </c>
      <c r="BN62" s="525">
        <f t="shared" si="114"/>
        <v>0</v>
      </c>
      <c r="BO62" s="526" t="str">
        <f t="shared" si="139"/>
        <v/>
      </c>
      <c r="BP62" s="525">
        <f t="shared" si="115"/>
        <v>0</v>
      </c>
      <c r="BQ62" s="527">
        <f t="shared" si="198"/>
        <v>0</v>
      </c>
      <c r="BR62" s="527">
        <f t="shared" si="199"/>
        <v>0</v>
      </c>
      <c r="BS62" s="528">
        <f t="shared" si="140"/>
        <v>0</v>
      </c>
      <c r="BT62" s="263" t="str">
        <f t="shared" si="14"/>
        <v/>
      </c>
      <c r="BU62" s="263" t="str">
        <f>IF(BQ62=1, IF(ISBLANK(#REF!),message_complete,""),"")</f>
        <v/>
      </c>
      <c r="BV62" s="263" t="str">
        <f t="shared" si="200"/>
        <v/>
      </c>
      <c r="BW62" s="263" t="str">
        <f t="shared" si="201"/>
        <v/>
      </c>
      <c r="BX62" s="261"/>
      <c r="BY62" s="328" t="str">
        <f t="shared" si="116"/>
        <v/>
      </c>
      <c r="BZ62" s="269" t="str">
        <f t="shared" si="202"/>
        <v/>
      </c>
      <c r="CA62" s="269" t="str">
        <f t="shared" si="203"/>
        <v/>
      </c>
      <c r="CB62" s="269" t="str">
        <f t="shared" si="204"/>
        <v/>
      </c>
      <c r="CC62" s="269" t="str">
        <f t="shared" si="205"/>
        <v/>
      </c>
      <c r="CD62" s="269" t="str">
        <f t="shared" si="117"/>
        <v/>
      </c>
      <c r="CE62" s="269" t="str">
        <f t="shared" si="206"/>
        <v/>
      </c>
      <c r="CF62" s="269" t="str">
        <f t="shared" si="118"/>
        <v/>
      </c>
      <c r="CG62" s="269" t="str">
        <f t="shared" si="119"/>
        <v/>
      </c>
      <c r="CH62" s="269" t="str">
        <f t="shared" si="120"/>
        <v/>
      </c>
      <c r="CI62" s="269" t="str">
        <f t="shared" si="121"/>
        <v/>
      </c>
      <c r="CJ62" s="329" t="str">
        <f t="shared" si="122"/>
        <v/>
      </c>
      <c r="CL62" s="423" t="str">
        <f t="shared" si="77"/>
        <v/>
      </c>
      <c r="CM62" s="419" t="str">
        <f t="shared" si="78"/>
        <v/>
      </c>
      <c r="CN62" s="419" t="str">
        <f t="shared" si="79"/>
        <v/>
      </c>
      <c r="CO62" s="419" t="str">
        <f t="shared" si="80"/>
        <v/>
      </c>
      <c r="CP62" s="419" t="str">
        <f t="shared" si="81"/>
        <v/>
      </c>
      <c r="CQ62" s="424" t="str">
        <f t="shared" si="82"/>
        <v/>
      </c>
      <c r="CR62" s="121" t="str">
        <f t="shared" si="207"/>
        <v/>
      </c>
      <c r="CS62" s="283" t="str">
        <f t="shared" si="208"/>
        <v/>
      </c>
      <c r="CT62" s="264" t="str">
        <f t="shared" si="209"/>
        <v/>
      </c>
      <c r="CU62" s="264" t="str">
        <f t="shared" si="210"/>
        <v/>
      </c>
      <c r="CV62" s="264" t="str">
        <f t="shared" si="211"/>
        <v/>
      </c>
      <c r="CW62" s="264" t="str">
        <f t="shared" si="212"/>
        <v/>
      </c>
      <c r="CX62" s="284" t="str">
        <f t="shared" si="213"/>
        <v/>
      </c>
      <c r="CY62" s="263">
        <f t="shared" si="83"/>
        <v>0</v>
      </c>
      <c r="CZ62" s="263"/>
      <c r="DA62" s="291">
        <f t="shared" si="240"/>
        <v>0</v>
      </c>
      <c r="DB62" s="265">
        <f t="shared" si="240"/>
        <v>0</v>
      </c>
      <c r="DC62" s="265">
        <f t="shared" si="240"/>
        <v>0</v>
      </c>
      <c r="DD62" s="265">
        <f t="shared" si="240"/>
        <v>0</v>
      </c>
      <c r="DE62" s="265">
        <f t="shared" si="240"/>
        <v>0</v>
      </c>
      <c r="DF62" s="265">
        <f t="shared" si="240"/>
        <v>0</v>
      </c>
      <c r="DG62" s="265">
        <f t="shared" si="240"/>
        <v>0</v>
      </c>
      <c r="DH62" s="265">
        <f t="shared" si="240"/>
        <v>0</v>
      </c>
      <c r="DI62" s="265">
        <f t="shared" si="240"/>
        <v>0</v>
      </c>
      <c r="DJ62" s="265">
        <f t="shared" si="240"/>
        <v>0</v>
      </c>
      <c r="DK62" s="265">
        <f t="shared" si="241"/>
        <v>0</v>
      </c>
      <c r="DL62" s="265">
        <f t="shared" si="241"/>
        <v>0</v>
      </c>
      <c r="DM62" s="265">
        <f t="shared" si="241"/>
        <v>0</v>
      </c>
      <c r="DN62" s="265">
        <f t="shared" si="241"/>
        <v>0</v>
      </c>
      <c r="DO62" s="265">
        <f t="shared" si="241"/>
        <v>0</v>
      </c>
      <c r="DP62" s="265">
        <f t="shared" si="241"/>
        <v>0</v>
      </c>
      <c r="DQ62" s="265">
        <f t="shared" si="241"/>
        <v>0</v>
      </c>
      <c r="DR62" s="265">
        <f t="shared" si="241"/>
        <v>0</v>
      </c>
      <c r="DS62" s="265">
        <f t="shared" si="241"/>
        <v>0</v>
      </c>
      <c r="DT62" s="265">
        <f t="shared" si="241"/>
        <v>0</v>
      </c>
      <c r="DU62" s="292">
        <f t="shared" si="241"/>
        <v>0</v>
      </c>
      <c r="DV62" s="291">
        <f t="shared" si="242"/>
        <v>0</v>
      </c>
      <c r="DW62" s="265">
        <f t="shared" si="242"/>
        <v>0</v>
      </c>
      <c r="DX62" s="265">
        <f t="shared" si="242"/>
        <v>0</v>
      </c>
      <c r="DY62" s="265">
        <f t="shared" si="242"/>
        <v>0</v>
      </c>
      <c r="DZ62" s="265">
        <f t="shared" si="242"/>
        <v>0</v>
      </c>
      <c r="EA62" s="265">
        <f t="shared" si="242"/>
        <v>0</v>
      </c>
      <c r="EB62" s="265">
        <f t="shared" si="242"/>
        <v>0</v>
      </c>
      <c r="EC62" s="265">
        <f t="shared" si="242"/>
        <v>0</v>
      </c>
      <c r="ED62" s="265">
        <f t="shared" si="242"/>
        <v>0</v>
      </c>
      <c r="EE62" s="265">
        <f t="shared" si="242"/>
        <v>0</v>
      </c>
      <c r="EF62" s="265">
        <f t="shared" si="243"/>
        <v>0</v>
      </c>
      <c r="EG62" s="265">
        <f t="shared" si="243"/>
        <v>0</v>
      </c>
      <c r="EH62" s="265">
        <f t="shared" si="243"/>
        <v>0</v>
      </c>
      <c r="EI62" s="265">
        <f t="shared" si="243"/>
        <v>0</v>
      </c>
      <c r="EJ62" s="265">
        <f t="shared" si="243"/>
        <v>0</v>
      </c>
      <c r="EK62" s="265">
        <f t="shared" si="243"/>
        <v>0</v>
      </c>
      <c r="EL62" s="265">
        <f t="shared" si="243"/>
        <v>0</v>
      </c>
      <c r="EM62" s="265">
        <f t="shared" si="243"/>
        <v>0</v>
      </c>
      <c r="EN62" s="265">
        <f t="shared" si="243"/>
        <v>0</v>
      </c>
      <c r="EO62" s="265">
        <f t="shared" si="243"/>
        <v>0</v>
      </c>
      <c r="EP62" s="292">
        <f t="shared" si="243"/>
        <v>0</v>
      </c>
      <c r="EQ62" s="414">
        <f t="shared" si="244"/>
        <v>0</v>
      </c>
      <c r="ER62" s="265">
        <f t="shared" si="244"/>
        <v>0</v>
      </c>
      <c r="ES62" s="265">
        <f t="shared" si="244"/>
        <v>0</v>
      </c>
      <c r="ET62" s="265">
        <f t="shared" si="244"/>
        <v>0</v>
      </c>
      <c r="EU62" s="265">
        <f t="shared" si="244"/>
        <v>0</v>
      </c>
      <c r="EV62" s="265">
        <f t="shared" si="244"/>
        <v>0</v>
      </c>
      <c r="EW62" s="265">
        <f t="shared" si="244"/>
        <v>0</v>
      </c>
      <c r="EX62" s="265">
        <f t="shared" si="244"/>
        <v>0</v>
      </c>
      <c r="EY62" s="265">
        <f t="shared" si="244"/>
        <v>0</v>
      </c>
      <c r="EZ62" s="265">
        <f t="shared" si="244"/>
        <v>0</v>
      </c>
      <c r="FA62" s="265">
        <f t="shared" si="245"/>
        <v>0</v>
      </c>
      <c r="FB62" s="265">
        <f t="shared" si="245"/>
        <v>0</v>
      </c>
      <c r="FC62" s="265">
        <f t="shared" si="245"/>
        <v>0</v>
      </c>
      <c r="FD62" s="265">
        <f t="shared" si="245"/>
        <v>0</v>
      </c>
      <c r="FE62" s="265">
        <f t="shared" si="245"/>
        <v>0</v>
      </c>
      <c r="FF62" s="265">
        <f t="shared" si="245"/>
        <v>0</v>
      </c>
      <c r="FG62" s="265">
        <f t="shared" si="245"/>
        <v>0</v>
      </c>
      <c r="FH62" s="265">
        <f t="shared" si="245"/>
        <v>0</v>
      </c>
      <c r="FI62" s="265">
        <f t="shared" si="245"/>
        <v>0</v>
      </c>
      <c r="FJ62" s="265">
        <f t="shared" si="245"/>
        <v>0</v>
      </c>
      <c r="FK62" s="415">
        <f t="shared" si="245"/>
        <v>0</v>
      </c>
      <c r="FL62" s="291">
        <f t="shared" si="246"/>
        <v>0</v>
      </c>
      <c r="FM62" s="265">
        <f t="shared" si="246"/>
        <v>0</v>
      </c>
      <c r="FN62" s="265">
        <f t="shared" si="246"/>
        <v>0</v>
      </c>
      <c r="FO62" s="265">
        <f t="shared" si="246"/>
        <v>0</v>
      </c>
      <c r="FP62" s="265">
        <f t="shared" si="246"/>
        <v>0</v>
      </c>
      <c r="FQ62" s="265">
        <f t="shared" si="246"/>
        <v>0</v>
      </c>
      <c r="FR62" s="265">
        <f t="shared" si="246"/>
        <v>0</v>
      </c>
      <c r="FS62" s="265">
        <f t="shared" si="246"/>
        <v>0</v>
      </c>
      <c r="FT62" s="265">
        <f t="shared" si="246"/>
        <v>0</v>
      </c>
      <c r="FU62" s="265">
        <f t="shared" si="246"/>
        <v>0</v>
      </c>
      <c r="FV62" s="265">
        <f t="shared" si="247"/>
        <v>0</v>
      </c>
      <c r="FW62" s="265">
        <f t="shared" si="247"/>
        <v>0</v>
      </c>
      <c r="FX62" s="265">
        <f t="shared" si="247"/>
        <v>0</v>
      </c>
      <c r="FY62" s="265">
        <f t="shared" si="247"/>
        <v>0</v>
      </c>
      <c r="FZ62" s="265">
        <f t="shared" si="247"/>
        <v>0</v>
      </c>
      <c r="GA62" s="265">
        <f t="shared" si="247"/>
        <v>0</v>
      </c>
      <c r="GB62" s="265">
        <f t="shared" si="247"/>
        <v>0</v>
      </c>
      <c r="GC62" s="265">
        <f t="shared" si="247"/>
        <v>0</v>
      </c>
      <c r="GD62" s="265">
        <f t="shared" si="247"/>
        <v>0</v>
      </c>
      <c r="GE62" s="265">
        <f t="shared" si="247"/>
        <v>0</v>
      </c>
      <c r="GF62" s="292">
        <f t="shared" si="247"/>
        <v>0</v>
      </c>
      <c r="GG62" s="345">
        <f t="shared" si="141"/>
        <v>0</v>
      </c>
      <c r="GH62" s="346">
        <f t="shared" si="239"/>
        <v>0</v>
      </c>
      <c r="GI62" s="346">
        <f t="shared" si="239"/>
        <v>0</v>
      </c>
      <c r="GJ62" s="346">
        <f t="shared" si="239"/>
        <v>0</v>
      </c>
      <c r="GK62" s="346">
        <f t="shared" si="239"/>
        <v>0</v>
      </c>
      <c r="GL62" s="346">
        <f t="shared" si="239"/>
        <v>0</v>
      </c>
      <c r="GM62" s="346">
        <f t="shared" si="239"/>
        <v>0</v>
      </c>
      <c r="GN62" s="346">
        <f t="shared" si="239"/>
        <v>0</v>
      </c>
      <c r="GO62" s="346">
        <f t="shared" si="239"/>
        <v>0</v>
      </c>
      <c r="GP62" s="346">
        <f t="shared" si="239"/>
        <v>0</v>
      </c>
      <c r="GQ62" s="346">
        <f t="shared" si="239"/>
        <v>0</v>
      </c>
      <c r="GR62" s="346">
        <f t="shared" si="239"/>
        <v>0</v>
      </c>
      <c r="GS62" s="346">
        <f t="shared" si="239"/>
        <v>0</v>
      </c>
      <c r="GT62" s="346">
        <f t="shared" si="239"/>
        <v>0</v>
      </c>
      <c r="GU62" s="346">
        <f t="shared" si="239"/>
        <v>0</v>
      </c>
      <c r="GV62" s="346">
        <f t="shared" si="239"/>
        <v>0</v>
      </c>
      <c r="GW62" s="346">
        <f t="shared" si="239"/>
        <v>0</v>
      </c>
      <c r="GX62" s="346">
        <f t="shared" si="239"/>
        <v>0</v>
      </c>
      <c r="GY62" s="346">
        <f t="shared" si="239"/>
        <v>0</v>
      </c>
      <c r="GZ62" s="346">
        <f t="shared" si="239"/>
        <v>0</v>
      </c>
      <c r="HA62" s="347">
        <f t="shared" si="239"/>
        <v>0</v>
      </c>
      <c r="HB62" s="336">
        <f t="shared" si="142"/>
        <v>0</v>
      </c>
      <c r="HC62" s="337">
        <f t="shared" si="143"/>
        <v>0</v>
      </c>
      <c r="HD62" s="337">
        <f t="shared" si="144"/>
        <v>0</v>
      </c>
      <c r="HE62" s="337">
        <f t="shared" si="145"/>
        <v>0</v>
      </c>
      <c r="HF62" s="337">
        <f t="shared" si="146"/>
        <v>0</v>
      </c>
      <c r="HG62" s="337">
        <f t="shared" si="147"/>
        <v>0</v>
      </c>
      <c r="HH62" s="337">
        <f t="shared" si="148"/>
        <v>0</v>
      </c>
      <c r="HI62" s="337">
        <f t="shared" si="149"/>
        <v>0</v>
      </c>
      <c r="HJ62" s="337">
        <f t="shared" si="150"/>
        <v>0</v>
      </c>
      <c r="HK62" s="337">
        <f t="shared" si="151"/>
        <v>0</v>
      </c>
      <c r="HL62" s="337">
        <f t="shared" si="152"/>
        <v>0</v>
      </c>
      <c r="HM62" s="337">
        <f t="shared" si="153"/>
        <v>0</v>
      </c>
      <c r="HN62" s="337">
        <f t="shared" si="154"/>
        <v>0</v>
      </c>
      <c r="HO62" s="337">
        <f t="shared" si="155"/>
        <v>0</v>
      </c>
      <c r="HP62" s="337">
        <f t="shared" si="156"/>
        <v>0</v>
      </c>
      <c r="HQ62" s="337">
        <f t="shared" si="157"/>
        <v>0</v>
      </c>
      <c r="HR62" s="337">
        <f t="shared" si="158"/>
        <v>0</v>
      </c>
      <c r="HS62" s="337">
        <f t="shared" si="159"/>
        <v>0</v>
      </c>
      <c r="HT62" s="337">
        <f t="shared" si="160"/>
        <v>0</v>
      </c>
      <c r="HU62" s="337">
        <f t="shared" si="161"/>
        <v>0</v>
      </c>
      <c r="HV62" s="338">
        <f t="shared" si="162"/>
        <v>0</v>
      </c>
      <c r="HW62" s="297" t="str">
        <f t="shared" si="214"/>
        <v/>
      </c>
      <c r="HX62" s="264" t="str">
        <f t="shared" si="215"/>
        <v/>
      </c>
      <c r="HY62" s="264" t="str">
        <f t="shared" si="216"/>
        <v/>
      </c>
      <c r="HZ62" s="264" t="str">
        <f t="shared" si="217"/>
        <v/>
      </c>
      <c r="IA62" s="264" t="str">
        <f t="shared" si="218"/>
        <v/>
      </c>
      <c r="IB62" s="264" t="str">
        <f t="shared" si="219"/>
        <v/>
      </c>
      <c r="IC62" s="264" t="str">
        <f t="shared" si="220"/>
        <v/>
      </c>
      <c r="ID62" s="264" t="str">
        <f t="shared" si="221"/>
        <v/>
      </c>
      <c r="IE62" s="264" t="str">
        <f t="shared" si="222"/>
        <v/>
      </c>
      <c r="IF62" s="264" t="str">
        <f t="shared" si="223"/>
        <v/>
      </c>
      <c r="IG62" s="264" t="str">
        <f t="shared" si="224"/>
        <v/>
      </c>
      <c r="IH62" s="264" t="str">
        <f t="shared" si="225"/>
        <v/>
      </c>
      <c r="II62" s="264" t="str">
        <f t="shared" si="226"/>
        <v/>
      </c>
      <c r="IJ62" s="264" t="str">
        <f t="shared" si="227"/>
        <v/>
      </c>
      <c r="IK62" s="264" t="str">
        <f t="shared" si="228"/>
        <v/>
      </c>
      <c r="IL62" s="264" t="str">
        <f t="shared" si="229"/>
        <v/>
      </c>
      <c r="IM62" s="264" t="str">
        <f t="shared" si="230"/>
        <v/>
      </c>
      <c r="IN62" s="264" t="str">
        <f t="shared" si="231"/>
        <v/>
      </c>
      <c r="IO62" s="264" t="str">
        <f t="shared" si="232"/>
        <v/>
      </c>
      <c r="IP62" s="264" t="str">
        <f t="shared" si="233"/>
        <v/>
      </c>
      <c r="IQ62" s="284" t="str">
        <f t="shared" si="234"/>
        <v/>
      </c>
      <c r="IR62" s="265">
        <f t="shared" si="105"/>
        <v>0</v>
      </c>
      <c r="IS62" s="266">
        <f t="shared" si="235"/>
        <v>48</v>
      </c>
      <c r="IT62" s="266">
        <f t="shared" si="106"/>
        <v>0</v>
      </c>
      <c r="IU62" s="266">
        <f t="shared" si="236"/>
        <v>0</v>
      </c>
      <c r="IV62" s="302">
        <f t="shared" si="248"/>
        <v>0</v>
      </c>
      <c r="IW62" s="266">
        <f t="shared" si="248"/>
        <v>0</v>
      </c>
      <c r="IX62" s="266">
        <f t="shared" si="248"/>
        <v>0</v>
      </c>
      <c r="IY62" s="266">
        <f t="shared" si="248"/>
        <v>0</v>
      </c>
      <c r="IZ62" s="266">
        <f t="shared" si="248"/>
        <v>0</v>
      </c>
      <c r="JA62" s="266">
        <f t="shared" si="248"/>
        <v>0</v>
      </c>
      <c r="JB62" s="266">
        <f t="shared" si="248"/>
        <v>0</v>
      </c>
      <c r="JC62" s="266">
        <f t="shared" si="248"/>
        <v>0</v>
      </c>
      <c r="JD62" s="266">
        <f t="shared" si="248"/>
        <v>0</v>
      </c>
      <c r="JE62" s="266">
        <f t="shared" si="248"/>
        <v>0</v>
      </c>
      <c r="JF62" s="266">
        <f t="shared" si="249"/>
        <v>0</v>
      </c>
      <c r="JG62" s="266">
        <f t="shared" si="249"/>
        <v>0</v>
      </c>
      <c r="JH62" s="266">
        <f t="shared" si="249"/>
        <v>0</v>
      </c>
      <c r="JI62" s="266">
        <f t="shared" si="249"/>
        <v>0</v>
      </c>
      <c r="JJ62" s="266">
        <f t="shared" si="249"/>
        <v>0</v>
      </c>
      <c r="JK62" s="266">
        <f t="shared" si="249"/>
        <v>0</v>
      </c>
      <c r="JL62" s="266">
        <f t="shared" si="249"/>
        <v>0</v>
      </c>
      <c r="JM62" s="266">
        <f t="shared" si="249"/>
        <v>0</v>
      </c>
      <c r="JN62" s="266">
        <f t="shared" si="249"/>
        <v>0</v>
      </c>
      <c r="JO62" s="266">
        <f t="shared" si="249"/>
        <v>0</v>
      </c>
      <c r="JP62" s="303">
        <f t="shared" si="249"/>
        <v>0</v>
      </c>
      <c r="JQ62" s="291">
        <f t="shared" si="250"/>
        <v>0</v>
      </c>
      <c r="JR62" s="265">
        <f t="shared" si="250"/>
        <v>0</v>
      </c>
      <c r="JS62" s="265">
        <f t="shared" si="250"/>
        <v>0</v>
      </c>
      <c r="JT62" s="265">
        <f t="shared" si="250"/>
        <v>0</v>
      </c>
      <c r="JU62" s="265">
        <f t="shared" si="250"/>
        <v>0</v>
      </c>
      <c r="JV62" s="265">
        <f t="shared" si="250"/>
        <v>0</v>
      </c>
      <c r="JW62" s="265">
        <f t="shared" si="250"/>
        <v>0</v>
      </c>
      <c r="JX62" s="265">
        <f t="shared" si="250"/>
        <v>0</v>
      </c>
      <c r="JY62" s="265">
        <f t="shared" si="250"/>
        <v>0</v>
      </c>
      <c r="JZ62" s="265">
        <f t="shared" si="250"/>
        <v>0</v>
      </c>
      <c r="KA62" s="265">
        <f t="shared" si="251"/>
        <v>0</v>
      </c>
      <c r="KB62" s="265">
        <f t="shared" si="251"/>
        <v>0</v>
      </c>
      <c r="KC62" s="265">
        <f t="shared" si="251"/>
        <v>0</v>
      </c>
      <c r="KD62" s="265">
        <f t="shared" si="251"/>
        <v>0</v>
      </c>
      <c r="KE62" s="265">
        <f t="shared" si="251"/>
        <v>0</v>
      </c>
      <c r="KF62" s="265">
        <f t="shared" si="251"/>
        <v>0</v>
      </c>
      <c r="KG62" s="265">
        <f t="shared" si="251"/>
        <v>0</v>
      </c>
      <c r="KH62" s="265">
        <f t="shared" si="251"/>
        <v>0</v>
      </c>
      <c r="KI62" s="265">
        <f t="shared" si="251"/>
        <v>0</v>
      </c>
      <c r="KJ62" s="265">
        <f t="shared" si="251"/>
        <v>0</v>
      </c>
      <c r="KK62" s="292">
        <f t="shared" si="251"/>
        <v>0</v>
      </c>
      <c r="KL62" s="279">
        <f t="shared" si="107"/>
        <v>48</v>
      </c>
      <c r="KN62" s="262" t="str">
        <f t="shared" ref="KN62:KN70" si="252">$D$61</f>
        <v>Fri</v>
      </c>
      <c r="KO62" s="405" t="str">
        <f>IF(OR(F62=Dropdown_list!$AA$20,F62=Dropdown_list!$AA$21,ISBLANK(F62)), "", LEFT(F62,FIND(":",F62)-1)/RIGHT(F62,LEN(F62)-(FIND(":",F62))))</f>
        <v/>
      </c>
      <c r="KP62" s="406" t="str">
        <f>IF(OR(G62=Dropdown_list!$AA$20,G62=Dropdown_list!$AA$21,ISBLANK(G62)), "", LEFT(G62,FIND(":",G62)-1)/RIGHT(G62,LEN(G62)-(FIND(":",G62))))</f>
        <v/>
      </c>
      <c r="KQ62" s="406" t="str">
        <f>IF(OR(H62=Dropdown_list!$AA$20,H62=Dropdown_list!$AA$21,ISBLANK(H62)), "", LEFT(H62,FIND(":",H62)-1)/RIGHT(H62,LEN(H62)-(FIND(":",H62))))</f>
        <v/>
      </c>
      <c r="KR62" s="406" t="str">
        <f>IF(OR(I62=Dropdown_list!$AA$20,I62=Dropdown_list!$AA$21,ISBLANK(I62)), "", LEFT(I62,FIND(":",I62)-1)/RIGHT(I62,LEN(I62)-(FIND(":",I62))))</f>
        <v/>
      </c>
      <c r="KS62" s="406" t="str">
        <f>IF(OR(J62=Dropdown_list!$AA$20,J62=Dropdown_list!$AA$21,ISBLANK(J62)), "", LEFT(J62,FIND(":",J62)-1)/RIGHT(J62,LEN(J62)-(FIND(":",J62))))</f>
        <v/>
      </c>
      <c r="KT62" s="406" t="str">
        <f>IF(OR(K62=Dropdown_list!$AA$20,K62=Dropdown_list!$AA$21,ISBLANK(K62)), "", LEFT(K62,FIND(":",K62)-1)/RIGHT(K62,LEN(K62)-(FIND(":",K62))))</f>
        <v/>
      </c>
      <c r="KU62" s="406" t="str">
        <f>IF(OR(L62=Dropdown_list!$AA$20,L62=Dropdown_list!$AA$21,ISBLANK(L62)), "", LEFT(L62,FIND(":",L62)-1)/RIGHT(L62,LEN(L62)-(FIND(":",L62))))</f>
        <v/>
      </c>
      <c r="KV62" s="406" t="str">
        <f>IF(OR(M62=Dropdown_list!$AA$20,M62=Dropdown_list!$AA$21,ISBLANK(M62)), "", LEFT(M62,FIND(":",M62)-1)/RIGHT(M62,LEN(M62)-(FIND(":",M62))))</f>
        <v/>
      </c>
      <c r="KW62" s="406" t="str">
        <f>IF(OR(N62=Dropdown_list!$AA$20,N62=Dropdown_list!$AA$21,ISBLANK(N62)), "", LEFT(N62,FIND(":",N62)-1)/RIGHT(N62,LEN(N62)-(FIND(":",N62))))</f>
        <v/>
      </c>
      <c r="KX62" s="406" t="str">
        <f>IF(OR(O62=Dropdown_list!$AA$20,O62=Dropdown_list!$AA$21,ISBLANK(O62)), "", LEFT(O62,FIND(":",O62)-1)/RIGHT(O62,LEN(O62)-(FIND(":",O62))))</f>
        <v/>
      </c>
      <c r="KY62" s="406" t="str">
        <f>IF(OR(P62=Dropdown_list!$AA$20,P62=Dropdown_list!$AA$21,ISBLANK(P62)), "", LEFT(P62,FIND(":",P62)-1)/RIGHT(P62,LEN(P62)-(FIND(":",P62))))</f>
        <v/>
      </c>
      <c r="KZ62" s="406" t="str">
        <f>IF(OR(Q62=Dropdown_list!$AA$20,Q62=Dropdown_list!$AA$21,ISBLANK(Q62)), "", LEFT(Q62,FIND(":",Q62)-1)/RIGHT(Q62,LEN(Q62)-(FIND(":",Q62))))</f>
        <v/>
      </c>
      <c r="LA62" s="406" t="str">
        <f>IF(OR(R62=Dropdown_list!$AA$20,R62=Dropdown_list!$AA$21,ISBLANK(R62)), "", LEFT(R62,FIND(":",R62)-1)/RIGHT(R62,LEN(R62)-(FIND(":",R62))))</f>
        <v/>
      </c>
      <c r="LB62" s="406" t="str">
        <f>IF(OR(S62=Dropdown_list!$AA$20,S62=Dropdown_list!$AA$21,ISBLANK(S62)), "", LEFT(S62,FIND(":",S62)-1)/RIGHT(S62,LEN(S62)-(FIND(":",S62))))</f>
        <v/>
      </c>
      <c r="LC62" s="406" t="str">
        <f>IF(OR(T62=Dropdown_list!$AA$20,T62=Dropdown_list!$AA$21,ISBLANK(T62)), "", LEFT(T62,FIND(":",T62)-1)/RIGHT(T62,LEN(T62)-(FIND(":",T62))))</f>
        <v/>
      </c>
      <c r="LD62" s="406" t="str">
        <f>IF(OR(U62=Dropdown_list!$AA$20,U62=Dropdown_list!$AA$21,ISBLANK(U62)), "", LEFT(U62,FIND(":",U62)-1)/RIGHT(U62,LEN(U62)-(FIND(":",U62))))</f>
        <v/>
      </c>
      <c r="LE62" s="406" t="str">
        <f>IF(OR(V62=Dropdown_list!$AA$20,V62=Dropdown_list!$AA$21,ISBLANK(V62)), "", LEFT(V62,FIND(":",V62)-1)/RIGHT(V62,LEN(V62)-(FIND(":",V62))))</f>
        <v/>
      </c>
      <c r="LF62" s="406" t="str">
        <f>IF(OR(W62=Dropdown_list!$AA$20,W62=Dropdown_list!$AA$21,ISBLANK(W62)), "", LEFT(W62,FIND(":",W62)-1)/RIGHT(W62,LEN(W62)-(FIND(":",W62))))</f>
        <v/>
      </c>
      <c r="LG62" s="406" t="str">
        <f>IF(OR(X62=Dropdown_list!$AA$20,X62=Dropdown_list!$AA$21,ISBLANK(X62)), "", LEFT(X62,FIND(":",X62)-1)/RIGHT(X62,LEN(X62)-(FIND(":",X62))))</f>
        <v/>
      </c>
      <c r="LH62" s="406" t="str">
        <f>IF(OR(Y62=Dropdown_list!$AA$20,Y62=Dropdown_list!$AA$21,ISBLANK(Y62)), "", LEFT(Y62,FIND(":",Y62)-1)/RIGHT(Y62,LEN(Y62)-(FIND(":",Y62))))</f>
        <v/>
      </c>
      <c r="LI62" s="406" t="str">
        <f>IF(OR(Z62=Dropdown_list!$AA$20,Z62=Dropdown_list!$AA$21,ISBLANK(Z62)), "", LEFT(Z62,FIND(":",Z62)-1)/RIGHT(Z62,LEN(Z62)-(FIND(":",Z62))))</f>
        <v/>
      </c>
      <c r="LJ62" s="406" t="str">
        <f>IF(OR(AA62=Dropdown_list!$AA$20,AA62=Dropdown_list!$AA$21,ISBLANK(AA62)), "", LEFT(AA62,FIND(":",AA62)-1)/RIGHT(AA62,LEN(AA62)-(FIND(":",AA62))))</f>
        <v/>
      </c>
      <c r="LK62" s="406" t="str">
        <f>IF(OR(AB62=Dropdown_list!$AA$20,AB62=Dropdown_list!$AA$21,ISBLANK(AB62)), "", LEFT(AB62,FIND(":",AB62)-1)/RIGHT(AB62,LEN(AB62)-(FIND(":",AB62))))</f>
        <v/>
      </c>
      <c r="LL62" s="406" t="str">
        <f>IF(OR(AC62=Dropdown_list!$AA$20,AC62=Dropdown_list!$AA$21,ISBLANK(AC62)), "", LEFT(AC62,FIND(":",AC62)-1)/RIGHT(AC62,LEN(AC62)-(FIND(":",AC62))))</f>
        <v/>
      </c>
      <c r="LM62" s="406" t="str">
        <f>IF(OR(AD62=Dropdown_list!$AA$20,AD62=Dropdown_list!$AA$21,ISBLANK(AD62)), "", LEFT(AD62,FIND(":",AD62)-1)/RIGHT(AD62,LEN(AD62)-(FIND(":",AD62))))</f>
        <v/>
      </c>
      <c r="LN62" s="406" t="str">
        <f>IF(OR(AE62=Dropdown_list!$AA$20,AE62=Dropdown_list!$AA$21,ISBLANK(AE62)), "", LEFT(AE62,FIND(":",AE62)-1)/RIGHT(AE62,LEN(AE62)-(FIND(":",AE62))))</f>
        <v/>
      </c>
      <c r="LO62" s="406" t="str">
        <f>IF(OR(AF62=Dropdown_list!$AA$20,AF62=Dropdown_list!$AA$21,ISBLANK(AF62)), "", LEFT(AF62,FIND(":",AF62)-1)/RIGHT(AF62,LEN(AF62)-(FIND(":",AF62))))</f>
        <v/>
      </c>
      <c r="LP62" s="406" t="str">
        <f>IF(OR(AG62=Dropdown_list!$AA$20,AG62=Dropdown_list!$AA$21,ISBLANK(AG62)), "", LEFT(AG62,FIND(":",AG62)-1)/RIGHT(AG62,LEN(AG62)-(FIND(":",AG62))))</f>
        <v/>
      </c>
      <c r="LQ62" s="406" t="str">
        <f>IF(OR(AH62=Dropdown_list!$AA$20,AH62=Dropdown_list!$AA$21,ISBLANK(AH62)), "", LEFT(AH62,FIND(":",AH62)-1)/RIGHT(AH62,LEN(AH62)-(FIND(":",AH62))))</f>
        <v/>
      </c>
      <c r="LR62" s="406" t="str">
        <f>IF(OR(AI62=Dropdown_list!$AA$20,AI62=Dropdown_list!$AA$21,ISBLANK(AI62)), "", LEFT(AI62,FIND(":",AI62)-1)/RIGHT(AI62,LEN(AI62)-(FIND(":",AI62))))</f>
        <v/>
      </c>
      <c r="LS62" s="406" t="str">
        <f>IF(OR(AJ62=Dropdown_list!$AA$20,AJ62=Dropdown_list!$AA$21,ISBLANK(AJ62)), "", LEFT(AJ62,FIND(":",AJ62)-1)/RIGHT(AJ62,LEN(AJ62)-(FIND(":",AJ62))))</f>
        <v/>
      </c>
      <c r="LT62" s="406" t="str">
        <f>IF(OR(AK62=Dropdown_list!$AA$20,AK62=Dropdown_list!$AA$21,ISBLANK(AK62)), "", LEFT(AK62,FIND(":",AK62)-1)/RIGHT(AK62,LEN(AK62)-(FIND(":",AK62))))</f>
        <v/>
      </c>
      <c r="LU62" s="406" t="str">
        <f>IF(OR(AL62=Dropdown_list!$AA$20,AL62=Dropdown_list!$AA$21,ISBLANK(AL62)), "", LEFT(AL62,FIND(":",AL62)-1)/RIGHT(AL62,LEN(AL62)-(FIND(":",AL62))))</f>
        <v/>
      </c>
      <c r="LV62" s="406" t="str">
        <f>IF(OR(AM62=Dropdown_list!$AA$20,AM62=Dropdown_list!$AA$21,ISBLANK(AM62)), "", LEFT(AM62,FIND(":",AM62)-1)/RIGHT(AM62,LEN(AM62)-(FIND(":",AM62))))</f>
        <v/>
      </c>
      <c r="LW62" s="406" t="str">
        <f>IF(OR(AN62=Dropdown_list!$AA$20,AN62=Dropdown_list!$AA$21,ISBLANK(AN62)), "", LEFT(AN62,FIND(":",AN62)-1)/RIGHT(AN62,LEN(AN62)-(FIND(":",AN62))))</f>
        <v/>
      </c>
      <c r="LX62" s="406" t="str">
        <f>IF(OR(AO62=Dropdown_list!$AA$20,AO62=Dropdown_list!$AA$21,ISBLANK(AO62)), "", LEFT(AO62,FIND(":",AO62)-1)/RIGHT(AO62,LEN(AO62)-(FIND(":",AO62))))</f>
        <v/>
      </c>
      <c r="LY62" s="406" t="str">
        <f>IF(OR(AP62=Dropdown_list!$AA$20,AP62=Dropdown_list!$AA$21,ISBLANK(AP62)), "", LEFT(AP62,FIND(":",AP62)-1)/RIGHT(AP62,LEN(AP62)-(FIND(":",AP62))))</f>
        <v/>
      </c>
      <c r="LZ62" s="406" t="str">
        <f>IF(OR(AQ62=Dropdown_list!$AA$20,AQ62=Dropdown_list!$AA$21,ISBLANK(AQ62)), "", LEFT(AQ62,FIND(":",AQ62)-1)/RIGHT(AQ62,LEN(AQ62)-(FIND(":",AQ62))))</f>
        <v/>
      </c>
      <c r="MA62" s="406" t="str">
        <f>IF(OR(AR62=Dropdown_list!$AA$20,AR62=Dropdown_list!$AA$21,ISBLANK(AR62)), "", LEFT(AR62,FIND(":",AR62)-1)/RIGHT(AR62,LEN(AR62)-(FIND(":",AR62))))</f>
        <v/>
      </c>
      <c r="MB62" s="406" t="str">
        <f>IF(OR(AS62=Dropdown_list!$AA$20,AS62=Dropdown_list!$AA$21,ISBLANK(AS62)), "", LEFT(AS62,FIND(":",AS62)-1)/RIGHT(AS62,LEN(AS62)-(FIND(":",AS62))))</f>
        <v/>
      </c>
      <c r="MC62" s="406" t="str">
        <f>IF(OR(AT62=Dropdown_list!$AA$20,AT62=Dropdown_list!$AA$21,ISBLANK(AT62)), "", LEFT(AT62,FIND(":",AT62)-1)/RIGHT(AT62,LEN(AT62)-(FIND(":",AT62))))</f>
        <v/>
      </c>
      <c r="MD62" s="406" t="str">
        <f>IF(OR(AU62=Dropdown_list!$AA$20,AU62=Dropdown_list!$AA$21,ISBLANK(AU62)), "", LEFT(AU62,FIND(":",AU62)-1)/RIGHT(AU62,LEN(AU62)-(FIND(":",AU62))))</f>
        <v/>
      </c>
      <c r="ME62" s="406" t="str">
        <f>IF(OR(AV62=Dropdown_list!$AA$20,AV62=Dropdown_list!$AA$21,ISBLANK(AV62)), "", LEFT(AV62,FIND(":",AV62)-1)/RIGHT(AV62,LEN(AV62)-(FIND(":",AV62))))</f>
        <v/>
      </c>
      <c r="MF62" s="406" t="str">
        <f>IF(OR(AW62=Dropdown_list!$AA$20,AW62=Dropdown_list!$AA$21,ISBLANK(AW62)), "", LEFT(AW62,FIND(":",AW62)-1)/RIGHT(AW62,LEN(AW62)-(FIND(":",AW62))))</f>
        <v/>
      </c>
      <c r="MG62" s="406" t="str">
        <f>IF(OR(AX62=Dropdown_list!$AA$20,AX62=Dropdown_list!$AA$21,ISBLANK(AX62)), "", LEFT(AX62,FIND(":",AX62)-1)/RIGHT(AX62,LEN(AX62)-(FIND(":",AX62))))</f>
        <v/>
      </c>
      <c r="MH62" s="406" t="str">
        <f>IF(OR(AY62=Dropdown_list!$AA$20,AY62=Dropdown_list!$AA$21,ISBLANK(AY62)), "", LEFT(AY62,FIND(":",AY62)-1)/RIGHT(AY62,LEN(AY62)-(FIND(":",AY62))))</f>
        <v/>
      </c>
      <c r="MI62" s="406" t="str">
        <f>IF(OR(AZ62=Dropdown_list!$AA$20,AZ62=Dropdown_list!$AA$21,ISBLANK(AZ62)), "", LEFT(AZ62,FIND(":",AZ62)-1)/RIGHT(AZ62,LEN(AZ62)-(FIND(":",AZ62))))</f>
        <v/>
      </c>
      <c r="MJ62" s="407" t="str">
        <f>IF(OR(BA62=Dropdown_list!$AA$20,BA62=Dropdown_list!$AA$21,ISBLANK(BA62)), "", LEFT(BA62,FIND(":",BA62)-1)/RIGHT(BA62,LEN(BA62)-(FIND(":",BA62))))</f>
        <v/>
      </c>
      <c r="ML62" s="414" t="str">
        <f t="shared" si="181"/>
        <v/>
      </c>
      <c r="MM62" s="265" t="str">
        <f t="shared" si="181"/>
        <v/>
      </c>
      <c r="MN62" s="265" t="str">
        <f t="shared" si="181"/>
        <v/>
      </c>
      <c r="MO62" s="265" t="str">
        <f t="shared" si="181"/>
        <v/>
      </c>
      <c r="MP62" s="265" t="str">
        <f t="shared" si="181"/>
        <v/>
      </c>
      <c r="MQ62" s="265" t="str">
        <f t="shared" si="181"/>
        <v/>
      </c>
      <c r="MR62" s="265" t="str">
        <f t="shared" si="181"/>
        <v/>
      </c>
      <c r="MS62" s="265" t="str">
        <f t="shared" si="181"/>
        <v/>
      </c>
      <c r="MT62" s="265" t="str">
        <f t="shared" si="181"/>
        <v/>
      </c>
      <c r="MU62" s="265" t="str">
        <f t="shared" si="181"/>
        <v/>
      </c>
      <c r="MV62" s="265" t="str">
        <f t="shared" si="181"/>
        <v/>
      </c>
      <c r="MW62" s="265" t="str">
        <f t="shared" si="181"/>
        <v/>
      </c>
      <c r="MX62" s="265" t="str">
        <f t="shared" si="181"/>
        <v/>
      </c>
      <c r="MY62" s="265" t="str">
        <f t="shared" si="181"/>
        <v/>
      </c>
      <c r="MZ62" s="265" t="str">
        <f t="shared" si="181"/>
        <v/>
      </c>
      <c r="NA62" s="265" t="str">
        <f t="shared" ref="NA62:NP66" si="253">IFERROR(INDEX($CL$18:$CQ$18, ,MATCH(NA$18,$CL62:$CQ62,1)),"")</f>
        <v/>
      </c>
      <c r="NB62" s="265" t="str">
        <f t="shared" si="253"/>
        <v/>
      </c>
      <c r="NC62" s="265" t="str">
        <f t="shared" si="253"/>
        <v/>
      </c>
      <c r="ND62" s="265" t="str">
        <f t="shared" si="253"/>
        <v/>
      </c>
      <c r="NE62" s="265" t="str">
        <f t="shared" si="253"/>
        <v/>
      </c>
      <c r="NF62" s="265" t="str">
        <f t="shared" si="253"/>
        <v/>
      </c>
      <c r="NG62" s="265" t="str">
        <f t="shared" si="253"/>
        <v/>
      </c>
      <c r="NH62" s="265" t="str">
        <f t="shared" si="253"/>
        <v/>
      </c>
      <c r="NI62" s="265" t="str">
        <f t="shared" si="253"/>
        <v/>
      </c>
      <c r="NJ62" s="265" t="str">
        <f t="shared" si="253"/>
        <v/>
      </c>
      <c r="NK62" s="265" t="str">
        <f t="shared" si="253"/>
        <v/>
      </c>
      <c r="NL62" s="265" t="str">
        <f t="shared" si="253"/>
        <v/>
      </c>
      <c r="NM62" s="265" t="str">
        <f t="shared" si="253"/>
        <v/>
      </c>
      <c r="NN62" s="265" t="str">
        <f t="shared" si="253"/>
        <v/>
      </c>
      <c r="NO62" s="265" t="str">
        <f t="shared" si="253"/>
        <v/>
      </c>
      <c r="NP62" s="265" t="str">
        <f t="shared" si="253"/>
        <v/>
      </c>
      <c r="NQ62" s="265" t="str">
        <f t="shared" si="182"/>
        <v/>
      </c>
      <c r="NR62" s="265" t="str">
        <f t="shared" si="238"/>
        <v/>
      </c>
      <c r="NS62" s="265" t="str">
        <f t="shared" si="238"/>
        <v/>
      </c>
      <c r="NT62" s="265" t="str">
        <f t="shared" si="238"/>
        <v/>
      </c>
      <c r="NU62" s="265" t="str">
        <f t="shared" si="238"/>
        <v/>
      </c>
      <c r="NV62" s="265" t="str">
        <f t="shared" si="238"/>
        <v/>
      </c>
      <c r="NW62" s="265" t="str">
        <f t="shared" si="238"/>
        <v/>
      </c>
      <c r="NX62" s="265" t="str">
        <f t="shared" si="238"/>
        <v/>
      </c>
      <c r="NY62" s="265" t="str">
        <f t="shared" si="238"/>
        <v/>
      </c>
      <c r="NZ62" s="265" t="str">
        <f>IFERROR(INDEX($CL$18:$CQ$18, ,MATCH(NZ$18,$CL62:$CQ62,1)),"")</f>
        <v/>
      </c>
      <c r="OA62" s="265" t="str">
        <f t="shared" si="238"/>
        <v/>
      </c>
      <c r="OB62" s="265" t="str">
        <f t="shared" si="238"/>
        <v/>
      </c>
      <c r="OC62" s="265" t="str">
        <f t="shared" si="238"/>
        <v/>
      </c>
      <c r="OD62" s="265" t="str">
        <f t="shared" si="238"/>
        <v/>
      </c>
      <c r="OE62" s="265" t="str">
        <f t="shared" si="238"/>
        <v/>
      </c>
      <c r="OF62" s="265" t="str">
        <f t="shared" si="238"/>
        <v/>
      </c>
      <c r="OG62" s="415" t="str">
        <f t="shared" si="238"/>
        <v/>
      </c>
    </row>
    <row r="63" spans="2:397" ht="15" customHeight="1">
      <c r="B63" s="66"/>
      <c r="D63" s="786"/>
      <c r="E63" s="220">
        <f t="shared" si="177"/>
        <v>0</v>
      </c>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4"/>
      <c r="BC63" s="668"/>
      <c r="BD63" s="61"/>
      <c r="BE63" s="61"/>
      <c r="BF63" s="88"/>
      <c r="BG63" s="232"/>
      <c r="BH63" s="61"/>
      <c r="BI63" s="61"/>
      <c r="BJ63" s="4"/>
      <c r="BL63" s="84" t="str">
        <f t="shared" si="196"/>
        <v/>
      </c>
      <c r="BM63" s="260">
        <f t="shared" si="197"/>
        <v>0</v>
      </c>
      <c r="BN63" s="525">
        <f t="shared" ref="BN63:BN90" si="254">IF(OR(BG53= No_sleep, ISBLANK(BI53)),0,BI53)</f>
        <v>0</v>
      </c>
      <c r="BO63" s="526" t="str">
        <f t="shared" si="139"/>
        <v/>
      </c>
      <c r="BP63" s="525">
        <f t="shared" ref="BP63:BP90" si="255">IF(OR(BG53=No_sleep,ISBLANK(BG53)),0, IF(AND(BC53 = yes, LEN(BE53)&gt;0,BE53&gt;BI53,BE53&lt; IF( ISBLANK(BD63),night_cutoff,BD63)),BE53,0))</f>
        <v>0</v>
      </c>
      <c r="BQ63" s="527">
        <f t="shared" si="198"/>
        <v>0</v>
      </c>
      <c r="BR63" s="527">
        <f t="shared" si="199"/>
        <v>0</v>
      </c>
      <c r="BS63" s="528">
        <f t="shared" si="140"/>
        <v>0</v>
      </c>
      <c r="BT63" s="263" t="str">
        <f t="shared" si="14"/>
        <v/>
      </c>
      <c r="BU63" s="263" t="str">
        <f>IF(BQ63=1, IF(ISBLANK(#REF!),message_complete,""),"")</f>
        <v/>
      </c>
      <c r="BV63" s="263" t="str">
        <f t="shared" si="200"/>
        <v/>
      </c>
      <c r="BW63" s="263" t="str">
        <f t="shared" si="201"/>
        <v/>
      </c>
      <c r="BX63" s="261"/>
      <c r="BY63" s="328" t="str">
        <f t="shared" si="116"/>
        <v/>
      </c>
      <c r="BZ63" s="269" t="str">
        <f t="shared" si="202"/>
        <v/>
      </c>
      <c r="CA63" s="269" t="str">
        <f t="shared" si="203"/>
        <v/>
      </c>
      <c r="CB63" s="269" t="str">
        <f t="shared" si="204"/>
        <v/>
      </c>
      <c r="CC63" s="269" t="str">
        <f t="shared" si="205"/>
        <v/>
      </c>
      <c r="CD63" s="269" t="str">
        <f t="shared" si="117"/>
        <v/>
      </c>
      <c r="CE63" s="269" t="str">
        <f t="shared" si="206"/>
        <v/>
      </c>
      <c r="CF63" s="269" t="str">
        <f t="shared" si="118"/>
        <v/>
      </c>
      <c r="CG63" s="269" t="str">
        <f t="shared" si="119"/>
        <v/>
      </c>
      <c r="CH63" s="269" t="str">
        <f t="shared" si="120"/>
        <v/>
      </c>
      <c r="CI63" s="269" t="str">
        <f t="shared" si="121"/>
        <v/>
      </c>
      <c r="CJ63" s="329" t="str">
        <f t="shared" si="122"/>
        <v/>
      </c>
      <c r="CL63" s="423" t="str">
        <f t="shared" si="77"/>
        <v/>
      </c>
      <c r="CM63" s="419" t="str">
        <f t="shared" si="78"/>
        <v/>
      </c>
      <c r="CN63" s="419" t="str">
        <f t="shared" si="79"/>
        <v/>
      </c>
      <c r="CO63" s="419" t="str">
        <f t="shared" si="80"/>
        <v/>
      </c>
      <c r="CP63" s="419" t="str">
        <f t="shared" si="81"/>
        <v/>
      </c>
      <c r="CQ63" s="424" t="str">
        <f t="shared" si="82"/>
        <v/>
      </c>
      <c r="CR63" s="121" t="str">
        <f t="shared" si="207"/>
        <v/>
      </c>
      <c r="CS63" s="283" t="str">
        <f t="shared" si="208"/>
        <v/>
      </c>
      <c r="CT63" s="264" t="str">
        <f t="shared" si="209"/>
        <v/>
      </c>
      <c r="CU63" s="264" t="str">
        <f t="shared" si="210"/>
        <v/>
      </c>
      <c r="CV63" s="264" t="str">
        <f t="shared" si="211"/>
        <v/>
      </c>
      <c r="CW63" s="264" t="str">
        <f t="shared" si="212"/>
        <v/>
      </c>
      <c r="CX63" s="284" t="str">
        <f t="shared" si="213"/>
        <v/>
      </c>
      <c r="CY63" s="263">
        <f t="shared" si="83"/>
        <v>0</v>
      </c>
      <c r="CZ63" s="263"/>
      <c r="DA63" s="291">
        <f t="shared" si="240"/>
        <v>0</v>
      </c>
      <c r="DB63" s="265">
        <f t="shared" si="240"/>
        <v>0</v>
      </c>
      <c r="DC63" s="265">
        <f t="shared" si="240"/>
        <v>0</v>
      </c>
      <c r="DD63" s="265">
        <f t="shared" si="240"/>
        <v>0</v>
      </c>
      <c r="DE63" s="265">
        <f t="shared" si="240"/>
        <v>0</v>
      </c>
      <c r="DF63" s="265">
        <f t="shared" si="240"/>
        <v>0</v>
      </c>
      <c r="DG63" s="265">
        <f t="shared" si="240"/>
        <v>0</v>
      </c>
      <c r="DH63" s="265">
        <f t="shared" si="240"/>
        <v>0</v>
      </c>
      <c r="DI63" s="265">
        <f t="shared" si="240"/>
        <v>0</v>
      </c>
      <c r="DJ63" s="265">
        <f t="shared" si="240"/>
        <v>0</v>
      </c>
      <c r="DK63" s="265">
        <f t="shared" si="241"/>
        <v>0</v>
      </c>
      <c r="DL63" s="265">
        <f t="shared" si="241"/>
        <v>0</v>
      </c>
      <c r="DM63" s="265">
        <f t="shared" si="241"/>
        <v>0</v>
      </c>
      <c r="DN63" s="265">
        <f t="shared" si="241"/>
        <v>0</v>
      </c>
      <c r="DO63" s="265">
        <f t="shared" si="241"/>
        <v>0</v>
      </c>
      <c r="DP63" s="265">
        <f t="shared" si="241"/>
        <v>0</v>
      </c>
      <c r="DQ63" s="265">
        <f t="shared" si="241"/>
        <v>0</v>
      </c>
      <c r="DR63" s="265">
        <f t="shared" si="241"/>
        <v>0</v>
      </c>
      <c r="DS63" s="265">
        <f t="shared" si="241"/>
        <v>0</v>
      </c>
      <c r="DT63" s="265">
        <f t="shared" si="241"/>
        <v>0</v>
      </c>
      <c r="DU63" s="292">
        <f t="shared" si="241"/>
        <v>0</v>
      </c>
      <c r="DV63" s="291">
        <f t="shared" si="242"/>
        <v>0</v>
      </c>
      <c r="DW63" s="265">
        <f t="shared" si="242"/>
        <v>0</v>
      </c>
      <c r="DX63" s="265">
        <f t="shared" si="242"/>
        <v>0</v>
      </c>
      <c r="DY63" s="265">
        <f t="shared" si="242"/>
        <v>0</v>
      </c>
      <c r="DZ63" s="265">
        <f t="shared" si="242"/>
        <v>0</v>
      </c>
      <c r="EA63" s="265">
        <f t="shared" si="242"/>
        <v>0</v>
      </c>
      <c r="EB63" s="265">
        <f t="shared" si="242"/>
        <v>0</v>
      </c>
      <c r="EC63" s="265">
        <f t="shared" si="242"/>
        <v>0</v>
      </c>
      <c r="ED63" s="265">
        <f t="shared" si="242"/>
        <v>0</v>
      </c>
      <c r="EE63" s="265">
        <f t="shared" si="242"/>
        <v>0</v>
      </c>
      <c r="EF63" s="265">
        <f t="shared" si="243"/>
        <v>0</v>
      </c>
      <c r="EG63" s="265">
        <f t="shared" si="243"/>
        <v>0</v>
      </c>
      <c r="EH63" s="265">
        <f t="shared" si="243"/>
        <v>0</v>
      </c>
      <c r="EI63" s="265">
        <f t="shared" si="243"/>
        <v>0</v>
      </c>
      <c r="EJ63" s="265">
        <f t="shared" si="243"/>
        <v>0</v>
      </c>
      <c r="EK63" s="265">
        <f t="shared" si="243"/>
        <v>0</v>
      </c>
      <c r="EL63" s="265">
        <f t="shared" si="243"/>
        <v>0</v>
      </c>
      <c r="EM63" s="265">
        <f t="shared" si="243"/>
        <v>0</v>
      </c>
      <c r="EN63" s="265">
        <f t="shared" si="243"/>
        <v>0</v>
      </c>
      <c r="EO63" s="265">
        <f t="shared" si="243"/>
        <v>0</v>
      </c>
      <c r="EP63" s="292">
        <f t="shared" si="243"/>
        <v>0</v>
      </c>
      <c r="EQ63" s="414">
        <f t="shared" si="244"/>
        <v>0</v>
      </c>
      <c r="ER63" s="265">
        <f t="shared" si="244"/>
        <v>0</v>
      </c>
      <c r="ES63" s="265">
        <f t="shared" si="244"/>
        <v>0</v>
      </c>
      <c r="ET63" s="265">
        <f t="shared" si="244"/>
        <v>0</v>
      </c>
      <c r="EU63" s="265">
        <f t="shared" si="244"/>
        <v>0</v>
      </c>
      <c r="EV63" s="265">
        <f t="shared" si="244"/>
        <v>0</v>
      </c>
      <c r="EW63" s="265">
        <f t="shared" si="244"/>
        <v>0</v>
      </c>
      <c r="EX63" s="265">
        <f t="shared" si="244"/>
        <v>0</v>
      </c>
      <c r="EY63" s="265">
        <f t="shared" si="244"/>
        <v>0</v>
      </c>
      <c r="EZ63" s="265">
        <f t="shared" si="244"/>
        <v>0</v>
      </c>
      <c r="FA63" s="265">
        <f t="shared" si="245"/>
        <v>0</v>
      </c>
      <c r="FB63" s="265">
        <f t="shared" si="245"/>
        <v>0</v>
      </c>
      <c r="FC63" s="265">
        <f t="shared" si="245"/>
        <v>0</v>
      </c>
      <c r="FD63" s="265">
        <f t="shared" si="245"/>
        <v>0</v>
      </c>
      <c r="FE63" s="265">
        <f t="shared" si="245"/>
        <v>0</v>
      </c>
      <c r="FF63" s="265">
        <f t="shared" si="245"/>
        <v>0</v>
      </c>
      <c r="FG63" s="265">
        <f t="shared" si="245"/>
        <v>0</v>
      </c>
      <c r="FH63" s="265">
        <f t="shared" si="245"/>
        <v>0</v>
      </c>
      <c r="FI63" s="265">
        <f t="shared" si="245"/>
        <v>0</v>
      </c>
      <c r="FJ63" s="265">
        <f t="shared" si="245"/>
        <v>0</v>
      </c>
      <c r="FK63" s="415">
        <f t="shared" si="245"/>
        <v>0</v>
      </c>
      <c r="FL63" s="291">
        <f t="shared" si="246"/>
        <v>0</v>
      </c>
      <c r="FM63" s="265">
        <f t="shared" si="246"/>
        <v>0</v>
      </c>
      <c r="FN63" s="265">
        <f t="shared" si="246"/>
        <v>0</v>
      </c>
      <c r="FO63" s="265">
        <f t="shared" si="246"/>
        <v>0</v>
      </c>
      <c r="FP63" s="265">
        <f t="shared" si="246"/>
        <v>0</v>
      </c>
      <c r="FQ63" s="265">
        <f t="shared" si="246"/>
        <v>0</v>
      </c>
      <c r="FR63" s="265">
        <f t="shared" si="246"/>
        <v>0</v>
      </c>
      <c r="FS63" s="265">
        <f t="shared" si="246"/>
        <v>0</v>
      </c>
      <c r="FT63" s="265">
        <f t="shared" si="246"/>
        <v>0</v>
      </c>
      <c r="FU63" s="265">
        <f t="shared" si="246"/>
        <v>0</v>
      </c>
      <c r="FV63" s="265">
        <f t="shared" si="247"/>
        <v>0</v>
      </c>
      <c r="FW63" s="265">
        <f t="shared" si="247"/>
        <v>0</v>
      </c>
      <c r="FX63" s="265">
        <f t="shared" si="247"/>
        <v>0</v>
      </c>
      <c r="FY63" s="265">
        <f t="shared" si="247"/>
        <v>0</v>
      </c>
      <c r="FZ63" s="265">
        <f t="shared" si="247"/>
        <v>0</v>
      </c>
      <c r="GA63" s="265">
        <f t="shared" si="247"/>
        <v>0</v>
      </c>
      <c r="GB63" s="265">
        <f t="shared" si="247"/>
        <v>0</v>
      </c>
      <c r="GC63" s="265">
        <f t="shared" si="247"/>
        <v>0</v>
      </c>
      <c r="GD63" s="265">
        <f t="shared" si="247"/>
        <v>0</v>
      </c>
      <c r="GE63" s="265">
        <f t="shared" si="247"/>
        <v>0</v>
      </c>
      <c r="GF63" s="292">
        <f t="shared" si="247"/>
        <v>0</v>
      </c>
      <c r="GG63" s="345">
        <f t="shared" si="141"/>
        <v>0</v>
      </c>
      <c r="GH63" s="346">
        <f t="shared" si="239"/>
        <v>0</v>
      </c>
      <c r="GI63" s="346">
        <f t="shared" si="239"/>
        <v>0</v>
      </c>
      <c r="GJ63" s="346">
        <f t="shared" si="239"/>
        <v>0</v>
      </c>
      <c r="GK63" s="346">
        <f t="shared" si="239"/>
        <v>0</v>
      </c>
      <c r="GL63" s="346">
        <f t="shared" si="239"/>
        <v>0</v>
      </c>
      <c r="GM63" s="346">
        <f t="shared" si="239"/>
        <v>0</v>
      </c>
      <c r="GN63" s="346">
        <f t="shared" si="239"/>
        <v>0</v>
      </c>
      <c r="GO63" s="346">
        <f t="shared" si="239"/>
        <v>0</v>
      </c>
      <c r="GP63" s="346">
        <f t="shared" si="239"/>
        <v>0</v>
      </c>
      <c r="GQ63" s="346">
        <f t="shared" si="239"/>
        <v>0</v>
      </c>
      <c r="GR63" s="346">
        <f t="shared" si="239"/>
        <v>0</v>
      </c>
      <c r="GS63" s="346">
        <f t="shared" si="239"/>
        <v>0</v>
      </c>
      <c r="GT63" s="346">
        <f t="shared" si="239"/>
        <v>0</v>
      </c>
      <c r="GU63" s="346">
        <f t="shared" si="239"/>
        <v>0</v>
      </c>
      <c r="GV63" s="346">
        <f t="shared" si="239"/>
        <v>0</v>
      </c>
      <c r="GW63" s="346">
        <f t="shared" si="239"/>
        <v>0</v>
      </c>
      <c r="GX63" s="346">
        <f t="shared" si="239"/>
        <v>0</v>
      </c>
      <c r="GY63" s="346">
        <f t="shared" si="239"/>
        <v>0</v>
      </c>
      <c r="GZ63" s="346">
        <f t="shared" si="239"/>
        <v>0</v>
      </c>
      <c r="HA63" s="347">
        <f t="shared" si="239"/>
        <v>0</v>
      </c>
      <c r="HB63" s="336">
        <f t="shared" si="142"/>
        <v>0</v>
      </c>
      <c r="HC63" s="337">
        <f t="shared" si="143"/>
        <v>0</v>
      </c>
      <c r="HD63" s="337">
        <f t="shared" si="144"/>
        <v>0</v>
      </c>
      <c r="HE63" s="337">
        <f t="shared" si="145"/>
        <v>0</v>
      </c>
      <c r="HF63" s="337">
        <f t="shared" si="146"/>
        <v>0</v>
      </c>
      <c r="HG63" s="337">
        <f t="shared" si="147"/>
        <v>0</v>
      </c>
      <c r="HH63" s="337">
        <f t="shared" si="148"/>
        <v>0</v>
      </c>
      <c r="HI63" s="337">
        <f t="shared" si="149"/>
        <v>0</v>
      </c>
      <c r="HJ63" s="337">
        <f t="shared" si="150"/>
        <v>0</v>
      </c>
      <c r="HK63" s="337">
        <f t="shared" si="151"/>
        <v>0</v>
      </c>
      <c r="HL63" s="337">
        <f t="shared" si="152"/>
        <v>0</v>
      </c>
      <c r="HM63" s="337">
        <f t="shared" si="153"/>
        <v>0</v>
      </c>
      <c r="HN63" s="337">
        <f t="shared" si="154"/>
        <v>0</v>
      </c>
      <c r="HO63" s="337">
        <f t="shared" si="155"/>
        <v>0</v>
      </c>
      <c r="HP63" s="337">
        <f t="shared" si="156"/>
        <v>0</v>
      </c>
      <c r="HQ63" s="337">
        <f t="shared" si="157"/>
        <v>0</v>
      </c>
      <c r="HR63" s="337">
        <f t="shared" si="158"/>
        <v>0</v>
      </c>
      <c r="HS63" s="337">
        <f t="shared" si="159"/>
        <v>0</v>
      </c>
      <c r="HT63" s="337">
        <f t="shared" si="160"/>
        <v>0</v>
      </c>
      <c r="HU63" s="337">
        <f t="shared" si="161"/>
        <v>0</v>
      </c>
      <c r="HV63" s="338">
        <f t="shared" si="162"/>
        <v>0</v>
      </c>
      <c r="HW63" s="297" t="str">
        <f t="shared" si="214"/>
        <v/>
      </c>
      <c r="HX63" s="264" t="str">
        <f t="shared" si="215"/>
        <v/>
      </c>
      <c r="HY63" s="264" t="str">
        <f t="shared" si="216"/>
        <v/>
      </c>
      <c r="HZ63" s="264" t="str">
        <f t="shared" si="217"/>
        <v/>
      </c>
      <c r="IA63" s="264" t="str">
        <f t="shared" si="218"/>
        <v/>
      </c>
      <c r="IB63" s="264" t="str">
        <f t="shared" si="219"/>
        <v/>
      </c>
      <c r="IC63" s="264" t="str">
        <f t="shared" si="220"/>
        <v/>
      </c>
      <c r="ID63" s="264" t="str">
        <f t="shared" si="221"/>
        <v/>
      </c>
      <c r="IE63" s="264" t="str">
        <f t="shared" si="222"/>
        <v/>
      </c>
      <c r="IF63" s="264" t="str">
        <f t="shared" si="223"/>
        <v/>
      </c>
      <c r="IG63" s="264" t="str">
        <f t="shared" si="224"/>
        <v/>
      </c>
      <c r="IH63" s="264" t="str">
        <f t="shared" si="225"/>
        <v/>
      </c>
      <c r="II63" s="264" t="str">
        <f t="shared" si="226"/>
        <v/>
      </c>
      <c r="IJ63" s="264" t="str">
        <f t="shared" si="227"/>
        <v/>
      </c>
      <c r="IK63" s="264" t="str">
        <f t="shared" si="228"/>
        <v/>
      </c>
      <c r="IL63" s="264" t="str">
        <f t="shared" si="229"/>
        <v/>
      </c>
      <c r="IM63" s="264" t="str">
        <f t="shared" si="230"/>
        <v/>
      </c>
      <c r="IN63" s="264" t="str">
        <f t="shared" si="231"/>
        <v/>
      </c>
      <c r="IO63" s="264" t="str">
        <f t="shared" si="232"/>
        <v/>
      </c>
      <c r="IP63" s="264" t="str">
        <f t="shared" si="233"/>
        <v/>
      </c>
      <c r="IQ63" s="284" t="str">
        <f t="shared" si="234"/>
        <v/>
      </c>
      <c r="IR63" s="265">
        <f t="shared" si="105"/>
        <v>0</v>
      </c>
      <c r="IS63" s="266">
        <f t="shared" si="235"/>
        <v>48</v>
      </c>
      <c r="IT63" s="266">
        <f t="shared" si="106"/>
        <v>0</v>
      </c>
      <c r="IU63" s="266">
        <f t="shared" si="236"/>
        <v>0</v>
      </c>
      <c r="IV63" s="302">
        <f t="shared" si="248"/>
        <v>0</v>
      </c>
      <c r="IW63" s="266">
        <f t="shared" si="248"/>
        <v>0</v>
      </c>
      <c r="IX63" s="266">
        <f t="shared" si="248"/>
        <v>0</v>
      </c>
      <c r="IY63" s="266">
        <f t="shared" si="248"/>
        <v>0</v>
      </c>
      <c r="IZ63" s="266">
        <f t="shared" si="248"/>
        <v>0</v>
      </c>
      <c r="JA63" s="266">
        <f t="shared" si="248"/>
        <v>0</v>
      </c>
      <c r="JB63" s="266">
        <f t="shared" si="248"/>
        <v>0</v>
      </c>
      <c r="JC63" s="266">
        <f t="shared" si="248"/>
        <v>0</v>
      </c>
      <c r="JD63" s="266">
        <f t="shared" si="248"/>
        <v>0</v>
      </c>
      <c r="JE63" s="266">
        <f t="shared" si="248"/>
        <v>0</v>
      </c>
      <c r="JF63" s="266">
        <f t="shared" si="249"/>
        <v>0</v>
      </c>
      <c r="JG63" s="266">
        <f t="shared" si="249"/>
        <v>0</v>
      </c>
      <c r="JH63" s="266">
        <f t="shared" si="249"/>
        <v>0</v>
      </c>
      <c r="JI63" s="266">
        <f t="shared" si="249"/>
        <v>0</v>
      </c>
      <c r="JJ63" s="266">
        <f t="shared" si="249"/>
        <v>0</v>
      </c>
      <c r="JK63" s="266">
        <f t="shared" si="249"/>
        <v>0</v>
      </c>
      <c r="JL63" s="266">
        <f t="shared" si="249"/>
        <v>0</v>
      </c>
      <c r="JM63" s="266">
        <f t="shared" si="249"/>
        <v>0</v>
      </c>
      <c r="JN63" s="266">
        <f t="shared" si="249"/>
        <v>0</v>
      </c>
      <c r="JO63" s="266">
        <f t="shared" si="249"/>
        <v>0</v>
      </c>
      <c r="JP63" s="303">
        <f t="shared" si="249"/>
        <v>0</v>
      </c>
      <c r="JQ63" s="291">
        <f t="shared" si="250"/>
        <v>0</v>
      </c>
      <c r="JR63" s="265">
        <f t="shared" si="250"/>
        <v>0</v>
      </c>
      <c r="JS63" s="265">
        <f t="shared" si="250"/>
        <v>0</v>
      </c>
      <c r="JT63" s="265">
        <f t="shared" si="250"/>
        <v>0</v>
      </c>
      <c r="JU63" s="265">
        <f t="shared" si="250"/>
        <v>0</v>
      </c>
      <c r="JV63" s="265">
        <f t="shared" si="250"/>
        <v>0</v>
      </c>
      <c r="JW63" s="265">
        <f t="shared" si="250"/>
        <v>0</v>
      </c>
      <c r="JX63" s="265">
        <f t="shared" si="250"/>
        <v>0</v>
      </c>
      <c r="JY63" s="265">
        <f t="shared" si="250"/>
        <v>0</v>
      </c>
      <c r="JZ63" s="265">
        <f t="shared" si="250"/>
        <v>0</v>
      </c>
      <c r="KA63" s="265">
        <f t="shared" si="251"/>
        <v>0</v>
      </c>
      <c r="KB63" s="265">
        <f t="shared" si="251"/>
        <v>0</v>
      </c>
      <c r="KC63" s="265">
        <f t="shared" si="251"/>
        <v>0</v>
      </c>
      <c r="KD63" s="265">
        <f t="shared" si="251"/>
        <v>0</v>
      </c>
      <c r="KE63" s="265">
        <f t="shared" si="251"/>
        <v>0</v>
      </c>
      <c r="KF63" s="265">
        <f t="shared" si="251"/>
        <v>0</v>
      </c>
      <c r="KG63" s="265">
        <f t="shared" si="251"/>
        <v>0</v>
      </c>
      <c r="KH63" s="265">
        <f t="shared" si="251"/>
        <v>0</v>
      </c>
      <c r="KI63" s="265">
        <f t="shared" si="251"/>
        <v>0</v>
      </c>
      <c r="KJ63" s="265">
        <f t="shared" si="251"/>
        <v>0</v>
      </c>
      <c r="KK63" s="292">
        <f t="shared" si="251"/>
        <v>0</v>
      </c>
      <c r="KL63" s="279">
        <f t="shared" si="107"/>
        <v>48</v>
      </c>
      <c r="KN63" s="262" t="str">
        <f t="shared" si="252"/>
        <v>Fri</v>
      </c>
      <c r="KO63" s="405" t="str">
        <f>IF(OR(F63=Dropdown_list!$AA$20,F63=Dropdown_list!$AA$21,ISBLANK(F63)), "", LEFT(F63,FIND(":",F63)-1)/RIGHT(F63,LEN(F63)-(FIND(":",F63))))</f>
        <v/>
      </c>
      <c r="KP63" s="406" t="str">
        <f>IF(OR(G63=Dropdown_list!$AA$20,G63=Dropdown_list!$AA$21,ISBLANK(G63)), "", LEFT(G63,FIND(":",G63)-1)/RIGHT(G63,LEN(G63)-(FIND(":",G63))))</f>
        <v/>
      </c>
      <c r="KQ63" s="406" t="str">
        <f>IF(OR(H63=Dropdown_list!$AA$20,H63=Dropdown_list!$AA$21,ISBLANK(H63)), "", LEFT(H63,FIND(":",H63)-1)/RIGHT(H63,LEN(H63)-(FIND(":",H63))))</f>
        <v/>
      </c>
      <c r="KR63" s="406" t="str">
        <f>IF(OR(I63=Dropdown_list!$AA$20,I63=Dropdown_list!$AA$21,ISBLANK(I63)), "", LEFT(I63,FIND(":",I63)-1)/RIGHT(I63,LEN(I63)-(FIND(":",I63))))</f>
        <v/>
      </c>
      <c r="KS63" s="406" t="str">
        <f>IF(OR(J63=Dropdown_list!$AA$20,J63=Dropdown_list!$AA$21,ISBLANK(J63)), "", LEFT(J63,FIND(":",J63)-1)/RIGHT(J63,LEN(J63)-(FIND(":",J63))))</f>
        <v/>
      </c>
      <c r="KT63" s="406" t="str">
        <f>IF(OR(K63=Dropdown_list!$AA$20,K63=Dropdown_list!$AA$21,ISBLANK(K63)), "", LEFT(K63,FIND(":",K63)-1)/RIGHT(K63,LEN(K63)-(FIND(":",K63))))</f>
        <v/>
      </c>
      <c r="KU63" s="406" t="str">
        <f>IF(OR(L63=Dropdown_list!$AA$20,L63=Dropdown_list!$AA$21,ISBLANK(L63)), "", LEFT(L63,FIND(":",L63)-1)/RIGHT(L63,LEN(L63)-(FIND(":",L63))))</f>
        <v/>
      </c>
      <c r="KV63" s="406" t="str">
        <f>IF(OR(M63=Dropdown_list!$AA$20,M63=Dropdown_list!$AA$21,ISBLANK(M63)), "", LEFT(M63,FIND(":",M63)-1)/RIGHT(M63,LEN(M63)-(FIND(":",M63))))</f>
        <v/>
      </c>
      <c r="KW63" s="406" t="str">
        <f>IF(OR(N63=Dropdown_list!$AA$20,N63=Dropdown_list!$AA$21,ISBLANK(N63)), "", LEFT(N63,FIND(":",N63)-1)/RIGHT(N63,LEN(N63)-(FIND(":",N63))))</f>
        <v/>
      </c>
      <c r="KX63" s="406" t="str">
        <f>IF(OR(O63=Dropdown_list!$AA$20,O63=Dropdown_list!$AA$21,ISBLANK(O63)), "", LEFT(O63,FIND(":",O63)-1)/RIGHT(O63,LEN(O63)-(FIND(":",O63))))</f>
        <v/>
      </c>
      <c r="KY63" s="406" t="str">
        <f>IF(OR(P63=Dropdown_list!$AA$20,P63=Dropdown_list!$AA$21,ISBLANK(P63)), "", LEFT(P63,FIND(":",P63)-1)/RIGHT(P63,LEN(P63)-(FIND(":",P63))))</f>
        <v/>
      </c>
      <c r="KZ63" s="406" t="str">
        <f>IF(OR(Q63=Dropdown_list!$AA$20,Q63=Dropdown_list!$AA$21,ISBLANK(Q63)), "", LEFT(Q63,FIND(":",Q63)-1)/RIGHT(Q63,LEN(Q63)-(FIND(":",Q63))))</f>
        <v/>
      </c>
      <c r="LA63" s="406" t="str">
        <f>IF(OR(R63=Dropdown_list!$AA$20,R63=Dropdown_list!$AA$21,ISBLANK(R63)), "", LEFT(R63,FIND(":",R63)-1)/RIGHT(R63,LEN(R63)-(FIND(":",R63))))</f>
        <v/>
      </c>
      <c r="LB63" s="406" t="str">
        <f>IF(OR(S63=Dropdown_list!$AA$20,S63=Dropdown_list!$AA$21,ISBLANK(S63)), "", LEFT(S63,FIND(":",S63)-1)/RIGHT(S63,LEN(S63)-(FIND(":",S63))))</f>
        <v/>
      </c>
      <c r="LC63" s="406" t="str">
        <f>IF(OR(T63=Dropdown_list!$AA$20,T63=Dropdown_list!$AA$21,ISBLANK(T63)), "", LEFT(T63,FIND(":",T63)-1)/RIGHT(T63,LEN(T63)-(FIND(":",T63))))</f>
        <v/>
      </c>
      <c r="LD63" s="406" t="str">
        <f>IF(OR(U63=Dropdown_list!$AA$20,U63=Dropdown_list!$AA$21,ISBLANK(U63)), "", LEFT(U63,FIND(":",U63)-1)/RIGHT(U63,LEN(U63)-(FIND(":",U63))))</f>
        <v/>
      </c>
      <c r="LE63" s="406" t="str">
        <f>IF(OR(V63=Dropdown_list!$AA$20,V63=Dropdown_list!$AA$21,ISBLANK(V63)), "", LEFT(V63,FIND(":",V63)-1)/RIGHT(V63,LEN(V63)-(FIND(":",V63))))</f>
        <v/>
      </c>
      <c r="LF63" s="406" t="str">
        <f>IF(OR(W63=Dropdown_list!$AA$20,W63=Dropdown_list!$AA$21,ISBLANK(W63)), "", LEFT(W63,FIND(":",W63)-1)/RIGHT(W63,LEN(W63)-(FIND(":",W63))))</f>
        <v/>
      </c>
      <c r="LG63" s="406" t="str">
        <f>IF(OR(X63=Dropdown_list!$AA$20,X63=Dropdown_list!$AA$21,ISBLANK(X63)), "", LEFT(X63,FIND(":",X63)-1)/RIGHT(X63,LEN(X63)-(FIND(":",X63))))</f>
        <v/>
      </c>
      <c r="LH63" s="406" t="str">
        <f>IF(OR(Y63=Dropdown_list!$AA$20,Y63=Dropdown_list!$AA$21,ISBLANK(Y63)), "", LEFT(Y63,FIND(":",Y63)-1)/RIGHT(Y63,LEN(Y63)-(FIND(":",Y63))))</f>
        <v/>
      </c>
      <c r="LI63" s="406" t="str">
        <f>IF(OR(Z63=Dropdown_list!$AA$20,Z63=Dropdown_list!$AA$21,ISBLANK(Z63)), "", LEFT(Z63,FIND(":",Z63)-1)/RIGHT(Z63,LEN(Z63)-(FIND(":",Z63))))</f>
        <v/>
      </c>
      <c r="LJ63" s="406" t="str">
        <f>IF(OR(AA63=Dropdown_list!$AA$20,AA63=Dropdown_list!$AA$21,ISBLANK(AA63)), "", LEFT(AA63,FIND(":",AA63)-1)/RIGHT(AA63,LEN(AA63)-(FIND(":",AA63))))</f>
        <v/>
      </c>
      <c r="LK63" s="406" t="str">
        <f>IF(OR(AB63=Dropdown_list!$AA$20,AB63=Dropdown_list!$AA$21,ISBLANK(AB63)), "", LEFT(AB63,FIND(":",AB63)-1)/RIGHT(AB63,LEN(AB63)-(FIND(":",AB63))))</f>
        <v/>
      </c>
      <c r="LL63" s="406" t="str">
        <f>IF(OR(AC63=Dropdown_list!$AA$20,AC63=Dropdown_list!$AA$21,ISBLANK(AC63)), "", LEFT(AC63,FIND(":",AC63)-1)/RIGHT(AC63,LEN(AC63)-(FIND(":",AC63))))</f>
        <v/>
      </c>
      <c r="LM63" s="406" t="str">
        <f>IF(OR(AD63=Dropdown_list!$AA$20,AD63=Dropdown_list!$AA$21,ISBLANK(AD63)), "", LEFT(AD63,FIND(":",AD63)-1)/RIGHT(AD63,LEN(AD63)-(FIND(":",AD63))))</f>
        <v/>
      </c>
      <c r="LN63" s="406" t="str">
        <f>IF(OR(AE63=Dropdown_list!$AA$20,AE63=Dropdown_list!$AA$21,ISBLANK(AE63)), "", LEFT(AE63,FIND(":",AE63)-1)/RIGHT(AE63,LEN(AE63)-(FIND(":",AE63))))</f>
        <v/>
      </c>
      <c r="LO63" s="406" t="str">
        <f>IF(OR(AF63=Dropdown_list!$AA$20,AF63=Dropdown_list!$AA$21,ISBLANK(AF63)), "", LEFT(AF63,FIND(":",AF63)-1)/RIGHT(AF63,LEN(AF63)-(FIND(":",AF63))))</f>
        <v/>
      </c>
      <c r="LP63" s="406" t="str">
        <f>IF(OR(AG63=Dropdown_list!$AA$20,AG63=Dropdown_list!$AA$21,ISBLANK(AG63)), "", LEFT(AG63,FIND(":",AG63)-1)/RIGHT(AG63,LEN(AG63)-(FIND(":",AG63))))</f>
        <v/>
      </c>
      <c r="LQ63" s="406" t="str">
        <f>IF(OR(AH63=Dropdown_list!$AA$20,AH63=Dropdown_list!$AA$21,ISBLANK(AH63)), "", LEFT(AH63,FIND(":",AH63)-1)/RIGHT(AH63,LEN(AH63)-(FIND(":",AH63))))</f>
        <v/>
      </c>
      <c r="LR63" s="406" t="str">
        <f>IF(OR(AI63=Dropdown_list!$AA$20,AI63=Dropdown_list!$AA$21,ISBLANK(AI63)), "", LEFT(AI63,FIND(":",AI63)-1)/RIGHT(AI63,LEN(AI63)-(FIND(":",AI63))))</f>
        <v/>
      </c>
      <c r="LS63" s="406" t="str">
        <f>IF(OR(AJ63=Dropdown_list!$AA$20,AJ63=Dropdown_list!$AA$21,ISBLANK(AJ63)), "", LEFT(AJ63,FIND(":",AJ63)-1)/RIGHT(AJ63,LEN(AJ63)-(FIND(":",AJ63))))</f>
        <v/>
      </c>
      <c r="LT63" s="406" t="str">
        <f>IF(OR(AK63=Dropdown_list!$AA$20,AK63=Dropdown_list!$AA$21,ISBLANK(AK63)), "", LEFT(AK63,FIND(":",AK63)-1)/RIGHT(AK63,LEN(AK63)-(FIND(":",AK63))))</f>
        <v/>
      </c>
      <c r="LU63" s="406" t="str">
        <f>IF(OR(AL63=Dropdown_list!$AA$20,AL63=Dropdown_list!$AA$21,ISBLANK(AL63)), "", LEFT(AL63,FIND(":",AL63)-1)/RIGHT(AL63,LEN(AL63)-(FIND(":",AL63))))</f>
        <v/>
      </c>
      <c r="LV63" s="406" t="str">
        <f>IF(OR(AM63=Dropdown_list!$AA$20,AM63=Dropdown_list!$AA$21,ISBLANK(AM63)), "", LEFT(AM63,FIND(":",AM63)-1)/RIGHT(AM63,LEN(AM63)-(FIND(":",AM63))))</f>
        <v/>
      </c>
      <c r="LW63" s="406" t="str">
        <f>IF(OR(AN63=Dropdown_list!$AA$20,AN63=Dropdown_list!$AA$21,ISBLANK(AN63)), "", LEFT(AN63,FIND(":",AN63)-1)/RIGHT(AN63,LEN(AN63)-(FIND(":",AN63))))</f>
        <v/>
      </c>
      <c r="LX63" s="406" t="str">
        <f>IF(OR(AO63=Dropdown_list!$AA$20,AO63=Dropdown_list!$AA$21,ISBLANK(AO63)), "", LEFT(AO63,FIND(":",AO63)-1)/RIGHT(AO63,LEN(AO63)-(FIND(":",AO63))))</f>
        <v/>
      </c>
      <c r="LY63" s="406" t="str">
        <f>IF(OR(AP63=Dropdown_list!$AA$20,AP63=Dropdown_list!$AA$21,ISBLANK(AP63)), "", LEFT(AP63,FIND(":",AP63)-1)/RIGHT(AP63,LEN(AP63)-(FIND(":",AP63))))</f>
        <v/>
      </c>
      <c r="LZ63" s="406" t="str">
        <f>IF(OR(AQ63=Dropdown_list!$AA$20,AQ63=Dropdown_list!$AA$21,ISBLANK(AQ63)), "", LEFT(AQ63,FIND(":",AQ63)-1)/RIGHT(AQ63,LEN(AQ63)-(FIND(":",AQ63))))</f>
        <v/>
      </c>
      <c r="MA63" s="406" t="str">
        <f>IF(OR(AR63=Dropdown_list!$AA$20,AR63=Dropdown_list!$AA$21,ISBLANK(AR63)), "", LEFT(AR63,FIND(":",AR63)-1)/RIGHT(AR63,LEN(AR63)-(FIND(":",AR63))))</f>
        <v/>
      </c>
      <c r="MB63" s="406" t="str">
        <f>IF(OR(AS63=Dropdown_list!$AA$20,AS63=Dropdown_list!$AA$21,ISBLANK(AS63)), "", LEFT(AS63,FIND(":",AS63)-1)/RIGHT(AS63,LEN(AS63)-(FIND(":",AS63))))</f>
        <v/>
      </c>
      <c r="MC63" s="406" t="str">
        <f>IF(OR(AT63=Dropdown_list!$AA$20,AT63=Dropdown_list!$AA$21,ISBLANK(AT63)), "", LEFT(AT63,FIND(":",AT63)-1)/RIGHT(AT63,LEN(AT63)-(FIND(":",AT63))))</f>
        <v/>
      </c>
      <c r="MD63" s="406" t="str">
        <f>IF(OR(AU63=Dropdown_list!$AA$20,AU63=Dropdown_list!$AA$21,ISBLANK(AU63)), "", LEFT(AU63,FIND(":",AU63)-1)/RIGHT(AU63,LEN(AU63)-(FIND(":",AU63))))</f>
        <v/>
      </c>
      <c r="ME63" s="406" t="str">
        <f>IF(OR(AV63=Dropdown_list!$AA$20,AV63=Dropdown_list!$AA$21,ISBLANK(AV63)), "", LEFT(AV63,FIND(":",AV63)-1)/RIGHT(AV63,LEN(AV63)-(FIND(":",AV63))))</f>
        <v/>
      </c>
      <c r="MF63" s="406" t="str">
        <f>IF(OR(AW63=Dropdown_list!$AA$20,AW63=Dropdown_list!$AA$21,ISBLANK(AW63)), "", LEFT(AW63,FIND(":",AW63)-1)/RIGHT(AW63,LEN(AW63)-(FIND(":",AW63))))</f>
        <v/>
      </c>
      <c r="MG63" s="406" t="str">
        <f>IF(OR(AX63=Dropdown_list!$AA$20,AX63=Dropdown_list!$AA$21,ISBLANK(AX63)), "", LEFT(AX63,FIND(":",AX63)-1)/RIGHT(AX63,LEN(AX63)-(FIND(":",AX63))))</f>
        <v/>
      </c>
      <c r="MH63" s="406" t="str">
        <f>IF(OR(AY63=Dropdown_list!$AA$20,AY63=Dropdown_list!$AA$21,ISBLANK(AY63)), "", LEFT(AY63,FIND(":",AY63)-1)/RIGHT(AY63,LEN(AY63)-(FIND(":",AY63))))</f>
        <v/>
      </c>
      <c r="MI63" s="406" t="str">
        <f>IF(OR(AZ63=Dropdown_list!$AA$20,AZ63=Dropdown_list!$AA$21,ISBLANK(AZ63)), "", LEFT(AZ63,FIND(":",AZ63)-1)/RIGHT(AZ63,LEN(AZ63)-(FIND(":",AZ63))))</f>
        <v/>
      </c>
      <c r="MJ63" s="407" t="str">
        <f>IF(OR(BA63=Dropdown_list!$AA$20,BA63=Dropdown_list!$AA$21,ISBLANK(BA63)), "", LEFT(BA63,FIND(":",BA63)-1)/RIGHT(BA63,LEN(BA63)-(FIND(":",BA63))))</f>
        <v/>
      </c>
      <c r="ML63" s="414" t="str">
        <f t="shared" ref="ML63:NA83" si="256">IFERROR(INDEX($CL$18:$CQ$18, ,MATCH(ML$18,$CL63:$CQ63,1)),"")</f>
        <v/>
      </c>
      <c r="MM63" s="265" t="str">
        <f t="shared" si="256"/>
        <v/>
      </c>
      <c r="MN63" s="265" t="str">
        <f t="shared" si="256"/>
        <v/>
      </c>
      <c r="MO63" s="265" t="str">
        <f t="shared" si="256"/>
        <v/>
      </c>
      <c r="MP63" s="265" t="str">
        <f t="shared" si="256"/>
        <v/>
      </c>
      <c r="MQ63" s="265" t="str">
        <f t="shared" si="256"/>
        <v/>
      </c>
      <c r="MR63" s="265" t="str">
        <f t="shared" si="256"/>
        <v/>
      </c>
      <c r="MS63" s="265" t="str">
        <f t="shared" si="256"/>
        <v/>
      </c>
      <c r="MT63" s="265" t="str">
        <f t="shared" si="256"/>
        <v/>
      </c>
      <c r="MU63" s="265" t="str">
        <f t="shared" si="256"/>
        <v/>
      </c>
      <c r="MV63" s="265" t="str">
        <f t="shared" si="256"/>
        <v/>
      </c>
      <c r="MW63" s="265" t="str">
        <f t="shared" si="256"/>
        <v/>
      </c>
      <c r="MX63" s="265" t="str">
        <f t="shared" si="256"/>
        <v/>
      </c>
      <c r="MY63" s="265" t="str">
        <f t="shared" si="256"/>
        <v/>
      </c>
      <c r="MZ63" s="265" t="str">
        <f t="shared" si="256"/>
        <v/>
      </c>
      <c r="NA63" s="265" t="str">
        <f t="shared" si="256"/>
        <v/>
      </c>
      <c r="NB63" s="265" t="str">
        <f t="shared" si="253"/>
        <v/>
      </c>
      <c r="NC63" s="265" t="str">
        <f t="shared" si="253"/>
        <v/>
      </c>
      <c r="ND63" s="265" t="str">
        <f t="shared" si="253"/>
        <v/>
      </c>
      <c r="NE63" s="265" t="str">
        <f t="shared" si="253"/>
        <v/>
      </c>
      <c r="NF63" s="265" t="str">
        <f t="shared" si="253"/>
        <v/>
      </c>
      <c r="NG63" s="265" t="str">
        <f t="shared" si="253"/>
        <v/>
      </c>
      <c r="NH63" s="265" t="str">
        <f t="shared" si="253"/>
        <v/>
      </c>
      <c r="NI63" s="265" t="str">
        <f t="shared" si="253"/>
        <v/>
      </c>
      <c r="NJ63" s="265" t="str">
        <f t="shared" si="253"/>
        <v/>
      </c>
      <c r="NK63" s="265" t="str">
        <f t="shared" si="253"/>
        <v/>
      </c>
      <c r="NL63" s="265" t="str">
        <f t="shared" si="253"/>
        <v/>
      </c>
      <c r="NM63" s="265" t="str">
        <f t="shared" si="253"/>
        <v/>
      </c>
      <c r="NN63" s="265" t="str">
        <f t="shared" si="253"/>
        <v/>
      </c>
      <c r="NO63" s="265" t="str">
        <f t="shared" si="253"/>
        <v/>
      </c>
      <c r="NP63" s="265" t="str">
        <f t="shared" si="253"/>
        <v/>
      </c>
      <c r="NQ63" s="265" t="str">
        <f t="shared" si="182"/>
        <v/>
      </c>
      <c r="NR63" s="265" t="str">
        <f t="shared" si="238"/>
        <v/>
      </c>
      <c r="NS63" s="265" t="str">
        <f t="shared" si="238"/>
        <v/>
      </c>
      <c r="NT63" s="265" t="str">
        <f t="shared" si="238"/>
        <v/>
      </c>
      <c r="NU63" s="265" t="str">
        <f t="shared" si="238"/>
        <v/>
      </c>
      <c r="NV63" s="265" t="str">
        <f t="shared" si="238"/>
        <v/>
      </c>
      <c r="NW63" s="265" t="str">
        <f t="shared" si="238"/>
        <v/>
      </c>
      <c r="NX63" s="265" t="str">
        <f t="shared" si="238"/>
        <v/>
      </c>
      <c r="NY63" s="265" t="str">
        <f t="shared" si="238"/>
        <v/>
      </c>
      <c r="NZ63" s="265" t="str">
        <f t="shared" si="238"/>
        <v/>
      </c>
      <c r="OA63" s="265" t="str">
        <f t="shared" si="238"/>
        <v/>
      </c>
      <c r="OB63" s="265" t="str">
        <f t="shared" si="238"/>
        <v/>
      </c>
      <c r="OC63" s="265" t="str">
        <f t="shared" si="238"/>
        <v/>
      </c>
      <c r="OD63" s="265" t="str">
        <f t="shared" si="238"/>
        <v/>
      </c>
      <c r="OE63" s="265" t="str">
        <f t="shared" si="238"/>
        <v/>
      </c>
      <c r="OF63" s="265" t="str">
        <f t="shared" si="238"/>
        <v/>
      </c>
      <c r="OG63" s="415" t="str">
        <f t="shared" si="238"/>
        <v/>
      </c>
    </row>
    <row r="64" spans="2:397" ht="15" customHeight="1">
      <c r="B64" s="66"/>
      <c r="D64" s="786"/>
      <c r="E64" s="221">
        <f t="shared" si="177"/>
        <v>0</v>
      </c>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4"/>
      <c r="BC64" s="668"/>
      <c r="BD64" s="61"/>
      <c r="BE64" s="61"/>
      <c r="BF64" s="88"/>
      <c r="BG64" s="232"/>
      <c r="BH64" s="61"/>
      <c r="BI64" s="61"/>
      <c r="BJ64" s="4"/>
      <c r="BL64" s="84" t="str">
        <f t="shared" si="196"/>
        <v/>
      </c>
      <c r="BM64" s="260">
        <f t="shared" si="197"/>
        <v>0</v>
      </c>
      <c r="BN64" s="525">
        <f t="shared" si="254"/>
        <v>0</v>
      </c>
      <c r="BO64" s="526" t="str">
        <f t="shared" si="139"/>
        <v/>
      </c>
      <c r="BP64" s="525">
        <f t="shared" si="255"/>
        <v>0</v>
      </c>
      <c r="BQ64" s="527">
        <f t="shared" si="198"/>
        <v>0</v>
      </c>
      <c r="BR64" s="527">
        <f t="shared" si="199"/>
        <v>0</v>
      </c>
      <c r="BS64" s="528">
        <f t="shared" si="140"/>
        <v>0</v>
      </c>
      <c r="BT64" s="263" t="str">
        <f t="shared" si="14"/>
        <v/>
      </c>
      <c r="BU64" s="263" t="str">
        <f>IF(BQ64=1, IF(ISBLANK(#REF!),message_complete,""),"")</f>
        <v/>
      </c>
      <c r="BV64" s="263" t="str">
        <f t="shared" si="200"/>
        <v/>
      </c>
      <c r="BW64" s="263" t="str">
        <f t="shared" si="201"/>
        <v/>
      </c>
      <c r="BX64" s="261"/>
      <c r="BY64" s="328" t="str">
        <f t="shared" si="116"/>
        <v/>
      </c>
      <c r="BZ64" s="269" t="str">
        <f t="shared" si="202"/>
        <v/>
      </c>
      <c r="CA64" s="269" t="str">
        <f t="shared" si="203"/>
        <v/>
      </c>
      <c r="CB64" s="269" t="str">
        <f t="shared" si="204"/>
        <v/>
      </c>
      <c r="CC64" s="269" t="str">
        <f t="shared" si="205"/>
        <v/>
      </c>
      <c r="CD64" s="269" t="str">
        <f t="shared" si="117"/>
        <v/>
      </c>
      <c r="CE64" s="269" t="str">
        <f t="shared" si="206"/>
        <v/>
      </c>
      <c r="CF64" s="269" t="str">
        <f t="shared" si="118"/>
        <v/>
      </c>
      <c r="CG64" s="269" t="str">
        <f t="shared" si="119"/>
        <v/>
      </c>
      <c r="CH64" s="269" t="str">
        <f t="shared" si="120"/>
        <v/>
      </c>
      <c r="CI64" s="269" t="str">
        <f t="shared" si="121"/>
        <v/>
      </c>
      <c r="CJ64" s="329" t="str">
        <f t="shared" si="122"/>
        <v/>
      </c>
      <c r="CL64" s="423" t="str">
        <f t="shared" si="77"/>
        <v/>
      </c>
      <c r="CM64" s="419" t="str">
        <f t="shared" si="78"/>
        <v/>
      </c>
      <c r="CN64" s="419" t="str">
        <f t="shared" si="79"/>
        <v/>
      </c>
      <c r="CO64" s="419" t="str">
        <f t="shared" si="80"/>
        <v/>
      </c>
      <c r="CP64" s="419" t="str">
        <f t="shared" si="81"/>
        <v/>
      </c>
      <c r="CQ64" s="424" t="str">
        <f t="shared" si="82"/>
        <v/>
      </c>
      <c r="CR64" s="121" t="str">
        <f t="shared" si="207"/>
        <v/>
      </c>
      <c r="CS64" s="283" t="str">
        <f t="shared" si="208"/>
        <v/>
      </c>
      <c r="CT64" s="264" t="str">
        <f t="shared" si="209"/>
        <v/>
      </c>
      <c r="CU64" s="264" t="str">
        <f t="shared" si="210"/>
        <v/>
      </c>
      <c r="CV64" s="264" t="str">
        <f t="shared" si="211"/>
        <v/>
      </c>
      <c r="CW64" s="264" t="str">
        <f t="shared" si="212"/>
        <v/>
      </c>
      <c r="CX64" s="284" t="str">
        <f t="shared" si="213"/>
        <v/>
      </c>
      <c r="CY64" s="263">
        <f t="shared" si="83"/>
        <v>0</v>
      </c>
      <c r="CZ64" s="263"/>
      <c r="DA64" s="291">
        <f t="shared" si="240"/>
        <v>0</v>
      </c>
      <c r="DB64" s="265">
        <f t="shared" si="240"/>
        <v>0</v>
      </c>
      <c r="DC64" s="265">
        <f t="shared" si="240"/>
        <v>0</v>
      </c>
      <c r="DD64" s="265">
        <f t="shared" si="240"/>
        <v>0</v>
      </c>
      <c r="DE64" s="265">
        <f t="shared" si="240"/>
        <v>0</v>
      </c>
      <c r="DF64" s="265">
        <f t="shared" si="240"/>
        <v>0</v>
      </c>
      <c r="DG64" s="265">
        <f t="shared" si="240"/>
        <v>0</v>
      </c>
      <c r="DH64" s="265">
        <f t="shared" si="240"/>
        <v>0</v>
      </c>
      <c r="DI64" s="265">
        <f t="shared" si="240"/>
        <v>0</v>
      </c>
      <c r="DJ64" s="265">
        <f t="shared" si="240"/>
        <v>0</v>
      </c>
      <c r="DK64" s="265">
        <f t="shared" si="241"/>
        <v>0</v>
      </c>
      <c r="DL64" s="265">
        <f t="shared" si="241"/>
        <v>0</v>
      </c>
      <c r="DM64" s="265">
        <f t="shared" si="241"/>
        <v>0</v>
      </c>
      <c r="DN64" s="265">
        <f t="shared" si="241"/>
        <v>0</v>
      </c>
      <c r="DO64" s="265">
        <f t="shared" si="241"/>
        <v>0</v>
      </c>
      <c r="DP64" s="265">
        <f t="shared" si="241"/>
        <v>0</v>
      </c>
      <c r="DQ64" s="265">
        <f t="shared" si="241"/>
        <v>0</v>
      </c>
      <c r="DR64" s="265">
        <f t="shared" si="241"/>
        <v>0</v>
      </c>
      <c r="DS64" s="265">
        <f t="shared" si="241"/>
        <v>0</v>
      </c>
      <c r="DT64" s="265">
        <f t="shared" si="241"/>
        <v>0</v>
      </c>
      <c r="DU64" s="292">
        <f t="shared" si="241"/>
        <v>0</v>
      </c>
      <c r="DV64" s="291">
        <f t="shared" si="242"/>
        <v>0</v>
      </c>
      <c r="DW64" s="265">
        <f t="shared" si="242"/>
        <v>0</v>
      </c>
      <c r="DX64" s="265">
        <f t="shared" si="242"/>
        <v>0</v>
      </c>
      <c r="DY64" s="265">
        <f t="shared" si="242"/>
        <v>0</v>
      </c>
      <c r="DZ64" s="265">
        <f t="shared" si="242"/>
        <v>0</v>
      </c>
      <c r="EA64" s="265">
        <f t="shared" si="242"/>
        <v>0</v>
      </c>
      <c r="EB64" s="265">
        <f t="shared" si="242"/>
        <v>0</v>
      </c>
      <c r="EC64" s="265">
        <f t="shared" si="242"/>
        <v>0</v>
      </c>
      <c r="ED64" s="265">
        <f t="shared" si="242"/>
        <v>0</v>
      </c>
      <c r="EE64" s="265">
        <f t="shared" si="242"/>
        <v>0</v>
      </c>
      <c r="EF64" s="265">
        <f t="shared" si="243"/>
        <v>0</v>
      </c>
      <c r="EG64" s="265">
        <f t="shared" si="243"/>
        <v>0</v>
      </c>
      <c r="EH64" s="265">
        <f t="shared" si="243"/>
        <v>0</v>
      </c>
      <c r="EI64" s="265">
        <f t="shared" si="243"/>
        <v>0</v>
      </c>
      <c r="EJ64" s="265">
        <f t="shared" si="243"/>
        <v>0</v>
      </c>
      <c r="EK64" s="265">
        <f t="shared" si="243"/>
        <v>0</v>
      </c>
      <c r="EL64" s="265">
        <f t="shared" si="243"/>
        <v>0</v>
      </c>
      <c r="EM64" s="265">
        <f t="shared" si="243"/>
        <v>0</v>
      </c>
      <c r="EN64" s="265">
        <f t="shared" si="243"/>
        <v>0</v>
      </c>
      <c r="EO64" s="265">
        <f t="shared" si="243"/>
        <v>0</v>
      </c>
      <c r="EP64" s="292">
        <f t="shared" si="243"/>
        <v>0</v>
      </c>
      <c r="EQ64" s="414">
        <f t="shared" si="244"/>
        <v>0</v>
      </c>
      <c r="ER64" s="265">
        <f t="shared" si="244"/>
        <v>0</v>
      </c>
      <c r="ES64" s="265">
        <f t="shared" si="244"/>
        <v>0</v>
      </c>
      <c r="ET64" s="265">
        <f t="shared" si="244"/>
        <v>0</v>
      </c>
      <c r="EU64" s="265">
        <f t="shared" si="244"/>
        <v>0</v>
      </c>
      <c r="EV64" s="265">
        <f t="shared" si="244"/>
        <v>0</v>
      </c>
      <c r="EW64" s="265">
        <f t="shared" si="244"/>
        <v>0</v>
      </c>
      <c r="EX64" s="265">
        <f t="shared" si="244"/>
        <v>0</v>
      </c>
      <c r="EY64" s="265">
        <f t="shared" si="244"/>
        <v>0</v>
      </c>
      <c r="EZ64" s="265">
        <f t="shared" si="244"/>
        <v>0</v>
      </c>
      <c r="FA64" s="265">
        <f t="shared" si="245"/>
        <v>0</v>
      </c>
      <c r="FB64" s="265">
        <f t="shared" si="245"/>
        <v>0</v>
      </c>
      <c r="FC64" s="265">
        <f t="shared" si="245"/>
        <v>0</v>
      </c>
      <c r="FD64" s="265">
        <f t="shared" si="245"/>
        <v>0</v>
      </c>
      <c r="FE64" s="265">
        <f t="shared" si="245"/>
        <v>0</v>
      </c>
      <c r="FF64" s="265">
        <f t="shared" si="245"/>
        <v>0</v>
      </c>
      <c r="FG64" s="265">
        <f t="shared" si="245"/>
        <v>0</v>
      </c>
      <c r="FH64" s="265">
        <f t="shared" si="245"/>
        <v>0</v>
      </c>
      <c r="FI64" s="265">
        <f t="shared" si="245"/>
        <v>0</v>
      </c>
      <c r="FJ64" s="265">
        <f t="shared" si="245"/>
        <v>0</v>
      </c>
      <c r="FK64" s="415">
        <f t="shared" si="245"/>
        <v>0</v>
      </c>
      <c r="FL64" s="291">
        <f t="shared" si="246"/>
        <v>0</v>
      </c>
      <c r="FM64" s="265">
        <f t="shared" si="246"/>
        <v>0</v>
      </c>
      <c r="FN64" s="265">
        <f t="shared" si="246"/>
        <v>0</v>
      </c>
      <c r="FO64" s="265">
        <f t="shared" si="246"/>
        <v>0</v>
      </c>
      <c r="FP64" s="265">
        <f t="shared" si="246"/>
        <v>0</v>
      </c>
      <c r="FQ64" s="265">
        <f t="shared" si="246"/>
        <v>0</v>
      </c>
      <c r="FR64" s="265">
        <f t="shared" si="246"/>
        <v>0</v>
      </c>
      <c r="FS64" s="265">
        <f t="shared" si="246"/>
        <v>0</v>
      </c>
      <c r="FT64" s="265">
        <f t="shared" si="246"/>
        <v>0</v>
      </c>
      <c r="FU64" s="265">
        <f t="shared" si="246"/>
        <v>0</v>
      </c>
      <c r="FV64" s="265">
        <f t="shared" si="247"/>
        <v>0</v>
      </c>
      <c r="FW64" s="265">
        <f t="shared" si="247"/>
        <v>0</v>
      </c>
      <c r="FX64" s="265">
        <f t="shared" si="247"/>
        <v>0</v>
      </c>
      <c r="FY64" s="265">
        <f t="shared" si="247"/>
        <v>0</v>
      </c>
      <c r="FZ64" s="265">
        <f t="shared" si="247"/>
        <v>0</v>
      </c>
      <c r="GA64" s="265">
        <f t="shared" si="247"/>
        <v>0</v>
      </c>
      <c r="GB64" s="265">
        <f t="shared" si="247"/>
        <v>0</v>
      </c>
      <c r="GC64" s="265">
        <f t="shared" si="247"/>
        <v>0</v>
      </c>
      <c r="GD64" s="265">
        <f t="shared" si="247"/>
        <v>0</v>
      </c>
      <c r="GE64" s="265">
        <f t="shared" si="247"/>
        <v>0</v>
      </c>
      <c r="GF64" s="292">
        <f t="shared" si="247"/>
        <v>0</v>
      </c>
      <c r="GG64" s="345">
        <f t="shared" si="141"/>
        <v>0</v>
      </c>
      <c r="GH64" s="346">
        <f t="shared" si="239"/>
        <v>0</v>
      </c>
      <c r="GI64" s="346">
        <f t="shared" si="239"/>
        <v>0</v>
      </c>
      <c r="GJ64" s="346">
        <f t="shared" si="239"/>
        <v>0</v>
      </c>
      <c r="GK64" s="346">
        <f t="shared" si="239"/>
        <v>0</v>
      </c>
      <c r="GL64" s="346">
        <f t="shared" si="239"/>
        <v>0</v>
      </c>
      <c r="GM64" s="346">
        <f t="shared" si="239"/>
        <v>0</v>
      </c>
      <c r="GN64" s="346">
        <f t="shared" si="239"/>
        <v>0</v>
      </c>
      <c r="GO64" s="346">
        <f t="shared" si="239"/>
        <v>0</v>
      </c>
      <c r="GP64" s="346">
        <f t="shared" si="239"/>
        <v>0</v>
      </c>
      <c r="GQ64" s="346">
        <f t="shared" si="239"/>
        <v>0</v>
      </c>
      <c r="GR64" s="346">
        <f t="shared" si="239"/>
        <v>0</v>
      </c>
      <c r="GS64" s="346">
        <f t="shared" si="239"/>
        <v>0</v>
      </c>
      <c r="GT64" s="346">
        <f t="shared" si="239"/>
        <v>0</v>
      </c>
      <c r="GU64" s="346">
        <f t="shared" si="239"/>
        <v>0</v>
      </c>
      <c r="GV64" s="346">
        <f t="shared" si="239"/>
        <v>0</v>
      </c>
      <c r="GW64" s="346">
        <f t="shared" si="239"/>
        <v>0</v>
      </c>
      <c r="GX64" s="346">
        <f t="shared" si="239"/>
        <v>0</v>
      </c>
      <c r="GY64" s="346">
        <f t="shared" si="239"/>
        <v>0</v>
      </c>
      <c r="GZ64" s="346">
        <f t="shared" si="239"/>
        <v>0</v>
      </c>
      <c r="HA64" s="347">
        <f t="shared" si="239"/>
        <v>0</v>
      </c>
      <c r="HB64" s="336">
        <f t="shared" si="142"/>
        <v>0</v>
      </c>
      <c r="HC64" s="337">
        <f t="shared" si="143"/>
        <v>0</v>
      </c>
      <c r="HD64" s="337">
        <f t="shared" si="144"/>
        <v>0</v>
      </c>
      <c r="HE64" s="337">
        <f t="shared" si="145"/>
        <v>0</v>
      </c>
      <c r="HF64" s="337">
        <f t="shared" si="146"/>
        <v>0</v>
      </c>
      <c r="HG64" s="337">
        <f t="shared" si="147"/>
        <v>0</v>
      </c>
      <c r="HH64" s="337">
        <f t="shared" si="148"/>
        <v>0</v>
      </c>
      <c r="HI64" s="337">
        <f t="shared" si="149"/>
        <v>0</v>
      </c>
      <c r="HJ64" s="337">
        <f t="shared" si="150"/>
        <v>0</v>
      </c>
      <c r="HK64" s="337">
        <f t="shared" si="151"/>
        <v>0</v>
      </c>
      <c r="HL64" s="337">
        <f t="shared" si="152"/>
        <v>0</v>
      </c>
      <c r="HM64" s="337">
        <f t="shared" si="153"/>
        <v>0</v>
      </c>
      <c r="HN64" s="337">
        <f t="shared" si="154"/>
        <v>0</v>
      </c>
      <c r="HO64" s="337">
        <f t="shared" si="155"/>
        <v>0</v>
      </c>
      <c r="HP64" s="337">
        <f t="shared" si="156"/>
        <v>0</v>
      </c>
      <c r="HQ64" s="337">
        <f t="shared" si="157"/>
        <v>0</v>
      </c>
      <c r="HR64" s="337">
        <f t="shared" si="158"/>
        <v>0</v>
      </c>
      <c r="HS64" s="337">
        <f t="shared" si="159"/>
        <v>0</v>
      </c>
      <c r="HT64" s="337">
        <f t="shared" si="160"/>
        <v>0</v>
      </c>
      <c r="HU64" s="337">
        <f t="shared" si="161"/>
        <v>0</v>
      </c>
      <c r="HV64" s="338">
        <f t="shared" si="162"/>
        <v>0</v>
      </c>
      <c r="HW64" s="297" t="str">
        <f t="shared" si="214"/>
        <v/>
      </c>
      <c r="HX64" s="264" t="str">
        <f t="shared" si="215"/>
        <v/>
      </c>
      <c r="HY64" s="264" t="str">
        <f t="shared" si="216"/>
        <v/>
      </c>
      <c r="HZ64" s="264" t="str">
        <f t="shared" si="217"/>
        <v/>
      </c>
      <c r="IA64" s="264" t="str">
        <f t="shared" si="218"/>
        <v/>
      </c>
      <c r="IB64" s="264" t="str">
        <f t="shared" si="219"/>
        <v/>
      </c>
      <c r="IC64" s="264" t="str">
        <f t="shared" si="220"/>
        <v/>
      </c>
      <c r="ID64" s="264" t="str">
        <f t="shared" si="221"/>
        <v/>
      </c>
      <c r="IE64" s="264" t="str">
        <f t="shared" si="222"/>
        <v/>
      </c>
      <c r="IF64" s="264" t="str">
        <f t="shared" si="223"/>
        <v/>
      </c>
      <c r="IG64" s="264" t="str">
        <f t="shared" si="224"/>
        <v/>
      </c>
      <c r="IH64" s="264" t="str">
        <f t="shared" si="225"/>
        <v/>
      </c>
      <c r="II64" s="264" t="str">
        <f t="shared" si="226"/>
        <v/>
      </c>
      <c r="IJ64" s="264" t="str">
        <f t="shared" si="227"/>
        <v/>
      </c>
      <c r="IK64" s="264" t="str">
        <f t="shared" si="228"/>
        <v/>
      </c>
      <c r="IL64" s="264" t="str">
        <f t="shared" si="229"/>
        <v/>
      </c>
      <c r="IM64" s="264" t="str">
        <f t="shared" si="230"/>
        <v/>
      </c>
      <c r="IN64" s="264" t="str">
        <f t="shared" si="231"/>
        <v/>
      </c>
      <c r="IO64" s="264" t="str">
        <f t="shared" si="232"/>
        <v/>
      </c>
      <c r="IP64" s="264" t="str">
        <f t="shared" si="233"/>
        <v/>
      </c>
      <c r="IQ64" s="284" t="str">
        <f t="shared" si="234"/>
        <v/>
      </c>
      <c r="IR64" s="265">
        <f t="shared" si="105"/>
        <v>0</v>
      </c>
      <c r="IS64" s="266">
        <f t="shared" si="235"/>
        <v>48</v>
      </c>
      <c r="IT64" s="266">
        <f t="shared" si="106"/>
        <v>0</v>
      </c>
      <c r="IU64" s="266">
        <f t="shared" si="236"/>
        <v>0</v>
      </c>
      <c r="IV64" s="302">
        <f t="shared" si="248"/>
        <v>0</v>
      </c>
      <c r="IW64" s="266">
        <f t="shared" si="248"/>
        <v>0</v>
      </c>
      <c r="IX64" s="266">
        <f t="shared" si="248"/>
        <v>0</v>
      </c>
      <c r="IY64" s="266">
        <f t="shared" si="248"/>
        <v>0</v>
      </c>
      <c r="IZ64" s="266">
        <f t="shared" si="248"/>
        <v>0</v>
      </c>
      <c r="JA64" s="266">
        <f t="shared" si="248"/>
        <v>0</v>
      </c>
      <c r="JB64" s="266">
        <f t="shared" si="248"/>
        <v>0</v>
      </c>
      <c r="JC64" s="266">
        <f t="shared" si="248"/>
        <v>0</v>
      </c>
      <c r="JD64" s="266">
        <f t="shared" si="248"/>
        <v>0</v>
      </c>
      <c r="JE64" s="266">
        <f t="shared" si="248"/>
        <v>0</v>
      </c>
      <c r="JF64" s="266">
        <f t="shared" si="249"/>
        <v>0</v>
      </c>
      <c r="JG64" s="266">
        <f t="shared" si="249"/>
        <v>0</v>
      </c>
      <c r="JH64" s="266">
        <f t="shared" si="249"/>
        <v>0</v>
      </c>
      <c r="JI64" s="266">
        <f t="shared" si="249"/>
        <v>0</v>
      </c>
      <c r="JJ64" s="266">
        <f t="shared" si="249"/>
        <v>0</v>
      </c>
      <c r="JK64" s="266">
        <f t="shared" si="249"/>
        <v>0</v>
      </c>
      <c r="JL64" s="266">
        <f t="shared" si="249"/>
        <v>0</v>
      </c>
      <c r="JM64" s="266">
        <f t="shared" si="249"/>
        <v>0</v>
      </c>
      <c r="JN64" s="266">
        <f t="shared" si="249"/>
        <v>0</v>
      </c>
      <c r="JO64" s="266">
        <f t="shared" si="249"/>
        <v>0</v>
      </c>
      <c r="JP64" s="303">
        <f t="shared" si="249"/>
        <v>0</v>
      </c>
      <c r="JQ64" s="291">
        <f t="shared" si="250"/>
        <v>0</v>
      </c>
      <c r="JR64" s="265">
        <f t="shared" si="250"/>
        <v>0</v>
      </c>
      <c r="JS64" s="265">
        <f t="shared" si="250"/>
        <v>0</v>
      </c>
      <c r="JT64" s="265">
        <f t="shared" si="250"/>
        <v>0</v>
      </c>
      <c r="JU64" s="265">
        <f t="shared" si="250"/>
        <v>0</v>
      </c>
      <c r="JV64" s="265">
        <f t="shared" si="250"/>
        <v>0</v>
      </c>
      <c r="JW64" s="265">
        <f t="shared" si="250"/>
        <v>0</v>
      </c>
      <c r="JX64" s="265">
        <f t="shared" si="250"/>
        <v>0</v>
      </c>
      <c r="JY64" s="265">
        <f t="shared" si="250"/>
        <v>0</v>
      </c>
      <c r="JZ64" s="265">
        <f t="shared" si="250"/>
        <v>0</v>
      </c>
      <c r="KA64" s="265">
        <f t="shared" si="251"/>
        <v>0</v>
      </c>
      <c r="KB64" s="265">
        <f t="shared" si="251"/>
        <v>0</v>
      </c>
      <c r="KC64" s="265">
        <f t="shared" si="251"/>
        <v>0</v>
      </c>
      <c r="KD64" s="265">
        <f t="shared" si="251"/>
        <v>0</v>
      </c>
      <c r="KE64" s="265">
        <f t="shared" si="251"/>
        <v>0</v>
      </c>
      <c r="KF64" s="265">
        <f t="shared" si="251"/>
        <v>0</v>
      </c>
      <c r="KG64" s="265">
        <f t="shared" si="251"/>
        <v>0</v>
      </c>
      <c r="KH64" s="265">
        <f t="shared" si="251"/>
        <v>0</v>
      </c>
      <c r="KI64" s="265">
        <f t="shared" si="251"/>
        <v>0</v>
      </c>
      <c r="KJ64" s="265">
        <f t="shared" si="251"/>
        <v>0</v>
      </c>
      <c r="KK64" s="292">
        <f t="shared" si="251"/>
        <v>0</v>
      </c>
      <c r="KL64" s="279">
        <f t="shared" si="107"/>
        <v>48</v>
      </c>
      <c r="KN64" s="262" t="str">
        <f t="shared" si="252"/>
        <v>Fri</v>
      </c>
      <c r="KO64" s="405" t="str">
        <f>IF(OR(F64=Dropdown_list!$AA$20,F64=Dropdown_list!$AA$21,ISBLANK(F64)), "", LEFT(F64,FIND(":",F64)-1)/RIGHT(F64,LEN(F64)-(FIND(":",F64))))</f>
        <v/>
      </c>
      <c r="KP64" s="406" t="str">
        <f>IF(OR(G64=Dropdown_list!$AA$20,G64=Dropdown_list!$AA$21,ISBLANK(G64)), "", LEFT(G64,FIND(":",G64)-1)/RIGHT(G64,LEN(G64)-(FIND(":",G64))))</f>
        <v/>
      </c>
      <c r="KQ64" s="406" t="str">
        <f>IF(OR(H64=Dropdown_list!$AA$20,H64=Dropdown_list!$AA$21,ISBLANK(H64)), "", LEFT(H64,FIND(":",H64)-1)/RIGHT(H64,LEN(H64)-(FIND(":",H64))))</f>
        <v/>
      </c>
      <c r="KR64" s="406" t="str">
        <f>IF(OR(I64=Dropdown_list!$AA$20,I64=Dropdown_list!$AA$21,ISBLANK(I64)), "", LEFT(I64,FIND(":",I64)-1)/RIGHT(I64,LEN(I64)-(FIND(":",I64))))</f>
        <v/>
      </c>
      <c r="KS64" s="406" t="str">
        <f>IF(OR(J64=Dropdown_list!$AA$20,J64=Dropdown_list!$AA$21,ISBLANK(J64)), "", LEFT(J64,FIND(":",J64)-1)/RIGHT(J64,LEN(J64)-(FIND(":",J64))))</f>
        <v/>
      </c>
      <c r="KT64" s="406" t="str">
        <f>IF(OR(K64=Dropdown_list!$AA$20,K64=Dropdown_list!$AA$21,ISBLANK(K64)), "", LEFT(K64,FIND(":",K64)-1)/RIGHT(K64,LEN(K64)-(FIND(":",K64))))</f>
        <v/>
      </c>
      <c r="KU64" s="406" t="str">
        <f>IF(OR(L64=Dropdown_list!$AA$20,L64=Dropdown_list!$AA$21,ISBLANK(L64)), "", LEFT(L64,FIND(":",L64)-1)/RIGHT(L64,LEN(L64)-(FIND(":",L64))))</f>
        <v/>
      </c>
      <c r="KV64" s="406" t="str">
        <f>IF(OR(M64=Dropdown_list!$AA$20,M64=Dropdown_list!$AA$21,ISBLANK(M64)), "", LEFT(M64,FIND(":",M64)-1)/RIGHT(M64,LEN(M64)-(FIND(":",M64))))</f>
        <v/>
      </c>
      <c r="KW64" s="406" t="str">
        <f>IF(OR(N64=Dropdown_list!$AA$20,N64=Dropdown_list!$AA$21,ISBLANK(N64)), "", LEFT(N64,FIND(":",N64)-1)/RIGHT(N64,LEN(N64)-(FIND(":",N64))))</f>
        <v/>
      </c>
      <c r="KX64" s="406" t="str">
        <f>IF(OR(O64=Dropdown_list!$AA$20,O64=Dropdown_list!$AA$21,ISBLANK(O64)), "", LEFT(O64,FIND(":",O64)-1)/RIGHT(O64,LEN(O64)-(FIND(":",O64))))</f>
        <v/>
      </c>
      <c r="KY64" s="406" t="str">
        <f>IF(OR(P64=Dropdown_list!$AA$20,P64=Dropdown_list!$AA$21,ISBLANK(P64)), "", LEFT(P64,FIND(":",P64)-1)/RIGHT(P64,LEN(P64)-(FIND(":",P64))))</f>
        <v/>
      </c>
      <c r="KZ64" s="406" t="str">
        <f>IF(OR(Q64=Dropdown_list!$AA$20,Q64=Dropdown_list!$AA$21,ISBLANK(Q64)), "", LEFT(Q64,FIND(":",Q64)-1)/RIGHT(Q64,LEN(Q64)-(FIND(":",Q64))))</f>
        <v/>
      </c>
      <c r="LA64" s="406" t="str">
        <f>IF(OR(R64=Dropdown_list!$AA$20,R64=Dropdown_list!$AA$21,ISBLANK(R64)), "", LEFT(R64,FIND(":",R64)-1)/RIGHT(R64,LEN(R64)-(FIND(":",R64))))</f>
        <v/>
      </c>
      <c r="LB64" s="406" t="str">
        <f>IF(OR(S64=Dropdown_list!$AA$20,S64=Dropdown_list!$AA$21,ISBLANK(S64)), "", LEFT(S64,FIND(":",S64)-1)/RIGHT(S64,LEN(S64)-(FIND(":",S64))))</f>
        <v/>
      </c>
      <c r="LC64" s="406" t="str">
        <f>IF(OR(T64=Dropdown_list!$AA$20,T64=Dropdown_list!$AA$21,ISBLANK(T64)), "", LEFT(T64,FIND(":",T64)-1)/RIGHT(T64,LEN(T64)-(FIND(":",T64))))</f>
        <v/>
      </c>
      <c r="LD64" s="406" t="str">
        <f>IF(OR(U64=Dropdown_list!$AA$20,U64=Dropdown_list!$AA$21,ISBLANK(U64)), "", LEFT(U64,FIND(":",U64)-1)/RIGHT(U64,LEN(U64)-(FIND(":",U64))))</f>
        <v/>
      </c>
      <c r="LE64" s="406" t="str">
        <f>IF(OR(V64=Dropdown_list!$AA$20,V64=Dropdown_list!$AA$21,ISBLANK(V64)), "", LEFT(V64,FIND(":",V64)-1)/RIGHT(V64,LEN(V64)-(FIND(":",V64))))</f>
        <v/>
      </c>
      <c r="LF64" s="406" t="str">
        <f>IF(OR(W64=Dropdown_list!$AA$20,W64=Dropdown_list!$AA$21,ISBLANK(W64)), "", LEFT(W64,FIND(":",W64)-1)/RIGHT(W64,LEN(W64)-(FIND(":",W64))))</f>
        <v/>
      </c>
      <c r="LG64" s="406" t="str">
        <f>IF(OR(X64=Dropdown_list!$AA$20,X64=Dropdown_list!$AA$21,ISBLANK(X64)), "", LEFT(X64,FIND(":",X64)-1)/RIGHT(X64,LEN(X64)-(FIND(":",X64))))</f>
        <v/>
      </c>
      <c r="LH64" s="406" t="str">
        <f>IF(OR(Y64=Dropdown_list!$AA$20,Y64=Dropdown_list!$AA$21,ISBLANK(Y64)), "", LEFT(Y64,FIND(":",Y64)-1)/RIGHT(Y64,LEN(Y64)-(FIND(":",Y64))))</f>
        <v/>
      </c>
      <c r="LI64" s="406" t="str">
        <f>IF(OR(Z64=Dropdown_list!$AA$20,Z64=Dropdown_list!$AA$21,ISBLANK(Z64)), "", LEFT(Z64,FIND(":",Z64)-1)/RIGHT(Z64,LEN(Z64)-(FIND(":",Z64))))</f>
        <v/>
      </c>
      <c r="LJ64" s="406" t="str">
        <f>IF(OR(AA64=Dropdown_list!$AA$20,AA64=Dropdown_list!$AA$21,ISBLANK(AA64)), "", LEFT(AA64,FIND(":",AA64)-1)/RIGHT(AA64,LEN(AA64)-(FIND(":",AA64))))</f>
        <v/>
      </c>
      <c r="LK64" s="406" t="str">
        <f>IF(OR(AB64=Dropdown_list!$AA$20,AB64=Dropdown_list!$AA$21,ISBLANK(AB64)), "", LEFT(AB64,FIND(":",AB64)-1)/RIGHT(AB64,LEN(AB64)-(FIND(":",AB64))))</f>
        <v/>
      </c>
      <c r="LL64" s="406" t="str">
        <f>IF(OR(AC64=Dropdown_list!$AA$20,AC64=Dropdown_list!$AA$21,ISBLANK(AC64)), "", LEFT(AC64,FIND(":",AC64)-1)/RIGHT(AC64,LEN(AC64)-(FIND(":",AC64))))</f>
        <v/>
      </c>
      <c r="LM64" s="406" t="str">
        <f>IF(OR(AD64=Dropdown_list!$AA$20,AD64=Dropdown_list!$AA$21,ISBLANK(AD64)), "", LEFT(AD64,FIND(":",AD64)-1)/RIGHT(AD64,LEN(AD64)-(FIND(":",AD64))))</f>
        <v/>
      </c>
      <c r="LN64" s="406" t="str">
        <f>IF(OR(AE64=Dropdown_list!$AA$20,AE64=Dropdown_list!$AA$21,ISBLANK(AE64)), "", LEFT(AE64,FIND(":",AE64)-1)/RIGHT(AE64,LEN(AE64)-(FIND(":",AE64))))</f>
        <v/>
      </c>
      <c r="LO64" s="406" t="str">
        <f>IF(OR(AF64=Dropdown_list!$AA$20,AF64=Dropdown_list!$AA$21,ISBLANK(AF64)), "", LEFT(AF64,FIND(":",AF64)-1)/RIGHT(AF64,LEN(AF64)-(FIND(":",AF64))))</f>
        <v/>
      </c>
      <c r="LP64" s="406" t="str">
        <f>IF(OR(AG64=Dropdown_list!$AA$20,AG64=Dropdown_list!$AA$21,ISBLANK(AG64)), "", LEFT(AG64,FIND(":",AG64)-1)/RIGHT(AG64,LEN(AG64)-(FIND(":",AG64))))</f>
        <v/>
      </c>
      <c r="LQ64" s="406" t="str">
        <f>IF(OR(AH64=Dropdown_list!$AA$20,AH64=Dropdown_list!$AA$21,ISBLANK(AH64)), "", LEFT(AH64,FIND(":",AH64)-1)/RIGHT(AH64,LEN(AH64)-(FIND(":",AH64))))</f>
        <v/>
      </c>
      <c r="LR64" s="406" t="str">
        <f>IF(OR(AI64=Dropdown_list!$AA$20,AI64=Dropdown_list!$AA$21,ISBLANK(AI64)), "", LEFT(AI64,FIND(":",AI64)-1)/RIGHT(AI64,LEN(AI64)-(FIND(":",AI64))))</f>
        <v/>
      </c>
      <c r="LS64" s="406" t="str">
        <f>IF(OR(AJ64=Dropdown_list!$AA$20,AJ64=Dropdown_list!$AA$21,ISBLANK(AJ64)), "", LEFT(AJ64,FIND(":",AJ64)-1)/RIGHT(AJ64,LEN(AJ64)-(FIND(":",AJ64))))</f>
        <v/>
      </c>
      <c r="LT64" s="406" t="str">
        <f>IF(OR(AK64=Dropdown_list!$AA$20,AK64=Dropdown_list!$AA$21,ISBLANK(AK64)), "", LEFT(AK64,FIND(":",AK64)-1)/RIGHT(AK64,LEN(AK64)-(FIND(":",AK64))))</f>
        <v/>
      </c>
      <c r="LU64" s="406" t="str">
        <f>IF(OR(AL64=Dropdown_list!$AA$20,AL64=Dropdown_list!$AA$21,ISBLANK(AL64)), "", LEFT(AL64,FIND(":",AL64)-1)/RIGHT(AL64,LEN(AL64)-(FIND(":",AL64))))</f>
        <v/>
      </c>
      <c r="LV64" s="406" t="str">
        <f>IF(OR(AM64=Dropdown_list!$AA$20,AM64=Dropdown_list!$AA$21,ISBLANK(AM64)), "", LEFT(AM64,FIND(":",AM64)-1)/RIGHT(AM64,LEN(AM64)-(FIND(":",AM64))))</f>
        <v/>
      </c>
      <c r="LW64" s="406" t="str">
        <f>IF(OR(AN64=Dropdown_list!$AA$20,AN64=Dropdown_list!$AA$21,ISBLANK(AN64)), "", LEFT(AN64,FIND(":",AN64)-1)/RIGHT(AN64,LEN(AN64)-(FIND(":",AN64))))</f>
        <v/>
      </c>
      <c r="LX64" s="406" t="str">
        <f>IF(OR(AO64=Dropdown_list!$AA$20,AO64=Dropdown_list!$AA$21,ISBLANK(AO64)), "", LEFT(AO64,FIND(":",AO64)-1)/RIGHT(AO64,LEN(AO64)-(FIND(":",AO64))))</f>
        <v/>
      </c>
      <c r="LY64" s="406" t="str">
        <f>IF(OR(AP64=Dropdown_list!$AA$20,AP64=Dropdown_list!$AA$21,ISBLANK(AP64)), "", LEFT(AP64,FIND(":",AP64)-1)/RIGHT(AP64,LEN(AP64)-(FIND(":",AP64))))</f>
        <v/>
      </c>
      <c r="LZ64" s="406" t="str">
        <f>IF(OR(AQ64=Dropdown_list!$AA$20,AQ64=Dropdown_list!$AA$21,ISBLANK(AQ64)), "", LEFT(AQ64,FIND(":",AQ64)-1)/RIGHT(AQ64,LEN(AQ64)-(FIND(":",AQ64))))</f>
        <v/>
      </c>
      <c r="MA64" s="406" t="str">
        <f>IF(OR(AR64=Dropdown_list!$AA$20,AR64=Dropdown_list!$AA$21,ISBLANK(AR64)), "", LEFT(AR64,FIND(":",AR64)-1)/RIGHT(AR64,LEN(AR64)-(FIND(":",AR64))))</f>
        <v/>
      </c>
      <c r="MB64" s="406" t="str">
        <f>IF(OR(AS64=Dropdown_list!$AA$20,AS64=Dropdown_list!$AA$21,ISBLANK(AS64)), "", LEFT(AS64,FIND(":",AS64)-1)/RIGHT(AS64,LEN(AS64)-(FIND(":",AS64))))</f>
        <v/>
      </c>
      <c r="MC64" s="406" t="str">
        <f>IF(OR(AT64=Dropdown_list!$AA$20,AT64=Dropdown_list!$AA$21,ISBLANK(AT64)), "", LEFT(AT64,FIND(":",AT64)-1)/RIGHT(AT64,LEN(AT64)-(FIND(":",AT64))))</f>
        <v/>
      </c>
      <c r="MD64" s="406" t="str">
        <f>IF(OR(AU64=Dropdown_list!$AA$20,AU64=Dropdown_list!$AA$21,ISBLANK(AU64)), "", LEFT(AU64,FIND(":",AU64)-1)/RIGHT(AU64,LEN(AU64)-(FIND(":",AU64))))</f>
        <v/>
      </c>
      <c r="ME64" s="406" t="str">
        <f>IF(OR(AV64=Dropdown_list!$AA$20,AV64=Dropdown_list!$AA$21,ISBLANK(AV64)), "", LEFT(AV64,FIND(":",AV64)-1)/RIGHT(AV64,LEN(AV64)-(FIND(":",AV64))))</f>
        <v/>
      </c>
      <c r="MF64" s="406" t="str">
        <f>IF(OR(AW64=Dropdown_list!$AA$20,AW64=Dropdown_list!$AA$21,ISBLANK(AW64)), "", LEFT(AW64,FIND(":",AW64)-1)/RIGHT(AW64,LEN(AW64)-(FIND(":",AW64))))</f>
        <v/>
      </c>
      <c r="MG64" s="406" t="str">
        <f>IF(OR(AX64=Dropdown_list!$AA$20,AX64=Dropdown_list!$AA$21,ISBLANK(AX64)), "", LEFT(AX64,FIND(":",AX64)-1)/RIGHT(AX64,LEN(AX64)-(FIND(":",AX64))))</f>
        <v/>
      </c>
      <c r="MH64" s="406" t="str">
        <f>IF(OR(AY64=Dropdown_list!$AA$20,AY64=Dropdown_list!$AA$21,ISBLANK(AY64)), "", LEFT(AY64,FIND(":",AY64)-1)/RIGHT(AY64,LEN(AY64)-(FIND(":",AY64))))</f>
        <v/>
      </c>
      <c r="MI64" s="406" t="str">
        <f>IF(OR(AZ64=Dropdown_list!$AA$20,AZ64=Dropdown_list!$AA$21,ISBLANK(AZ64)), "", LEFT(AZ64,FIND(":",AZ64)-1)/RIGHT(AZ64,LEN(AZ64)-(FIND(":",AZ64))))</f>
        <v/>
      </c>
      <c r="MJ64" s="407" t="str">
        <f>IF(OR(BA64=Dropdown_list!$AA$20,BA64=Dropdown_list!$AA$21,ISBLANK(BA64)), "", LEFT(BA64,FIND(":",BA64)-1)/RIGHT(BA64,LEN(BA64)-(FIND(":",BA64))))</f>
        <v/>
      </c>
      <c r="ML64" s="414" t="str">
        <f t="shared" si="256"/>
        <v/>
      </c>
      <c r="MM64" s="265" t="str">
        <f t="shared" si="256"/>
        <v/>
      </c>
      <c r="MN64" s="265" t="str">
        <f t="shared" si="256"/>
        <v/>
      </c>
      <c r="MO64" s="265" t="str">
        <f t="shared" si="256"/>
        <v/>
      </c>
      <c r="MP64" s="265" t="str">
        <f t="shared" si="256"/>
        <v/>
      </c>
      <c r="MQ64" s="265" t="str">
        <f t="shared" si="256"/>
        <v/>
      </c>
      <c r="MR64" s="265" t="str">
        <f t="shared" si="256"/>
        <v/>
      </c>
      <c r="MS64" s="265" t="str">
        <f t="shared" si="256"/>
        <v/>
      </c>
      <c r="MT64" s="265" t="str">
        <f t="shared" si="256"/>
        <v/>
      </c>
      <c r="MU64" s="265" t="str">
        <f t="shared" si="256"/>
        <v/>
      </c>
      <c r="MV64" s="265" t="str">
        <f t="shared" si="256"/>
        <v/>
      </c>
      <c r="MW64" s="265" t="str">
        <f t="shared" si="256"/>
        <v/>
      </c>
      <c r="MX64" s="265" t="str">
        <f t="shared" si="256"/>
        <v/>
      </c>
      <c r="MY64" s="265" t="str">
        <f t="shared" si="256"/>
        <v/>
      </c>
      <c r="MZ64" s="265" t="str">
        <f t="shared" si="256"/>
        <v/>
      </c>
      <c r="NA64" s="265" t="str">
        <f t="shared" si="256"/>
        <v/>
      </c>
      <c r="NB64" s="265" t="str">
        <f t="shared" si="253"/>
        <v/>
      </c>
      <c r="NC64" s="265" t="str">
        <f t="shared" si="253"/>
        <v/>
      </c>
      <c r="ND64" s="265" t="str">
        <f t="shared" si="253"/>
        <v/>
      </c>
      <c r="NE64" s="265" t="str">
        <f t="shared" si="253"/>
        <v/>
      </c>
      <c r="NF64" s="265" t="str">
        <f t="shared" si="253"/>
        <v/>
      </c>
      <c r="NG64" s="265" t="str">
        <f t="shared" si="253"/>
        <v/>
      </c>
      <c r="NH64" s="265" t="str">
        <f t="shared" si="253"/>
        <v/>
      </c>
      <c r="NI64" s="265" t="str">
        <f t="shared" si="253"/>
        <v/>
      </c>
      <c r="NJ64" s="265" t="str">
        <f t="shared" si="253"/>
        <v/>
      </c>
      <c r="NK64" s="265" t="str">
        <f t="shared" si="253"/>
        <v/>
      </c>
      <c r="NL64" s="265" t="str">
        <f t="shared" si="253"/>
        <v/>
      </c>
      <c r="NM64" s="265" t="str">
        <f t="shared" si="253"/>
        <v/>
      </c>
      <c r="NN64" s="265" t="str">
        <f t="shared" si="253"/>
        <v/>
      </c>
      <c r="NO64" s="265" t="str">
        <f t="shared" si="253"/>
        <v/>
      </c>
      <c r="NP64" s="265" t="str">
        <f t="shared" si="253"/>
        <v/>
      </c>
      <c r="NQ64" s="265" t="str">
        <f t="shared" si="182"/>
        <v/>
      </c>
      <c r="NR64" s="265" t="str">
        <f t="shared" si="238"/>
        <v/>
      </c>
      <c r="NS64" s="265" t="str">
        <f t="shared" si="238"/>
        <v/>
      </c>
      <c r="NT64" s="265" t="str">
        <f t="shared" si="238"/>
        <v/>
      </c>
      <c r="NU64" s="265" t="str">
        <f t="shared" si="238"/>
        <v/>
      </c>
      <c r="NV64" s="265" t="str">
        <f t="shared" si="238"/>
        <v/>
      </c>
      <c r="NW64" s="265" t="str">
        <f t="shared" si="238"/>
        <v/>
      </c>
      <c r="NX64" s="265" t="str">
        <f t="shared" si="238"/>
        <v/>
      </c>
      <c r="NY64" s="265" t="str">
        <f t="shared" si="238"/>
        <v/>
      </c>
      <c r="NZ64" s="265" t="str">
        <f t="shared" si="238"/>
        <v/>
      </c>
      <c r="OA64" s="265" t="str">
        <f t="shared" si="238"/>
        <v/>
      </c>
      <c r="OB64" s="265" t="str">
        <f t="shared" si="238"/>
        <v/>
      </c>
      <c r="OC64" s="265" t="str">
        <f t="shared" si="238"/>
        <v/>
      </c>
      <c r="OD64" s="265" t="str">
        <f t="shared" si="238"/>
        <v/>
      </c>
      <c r="OE64" s="265" t="str">
        <f t="shared" si="238"/>
        <v/>
      </c>
      <c r="OF64" s="265" t="str">
        <f t="shared" si="238"/>
        <v/>
      </c>
      <c r="OG64" s="415" t="str">
        <f t="shared" si="238"/>
        <v/>
      </c>
    </row>
    <row r="65" spans="2:397" ht="15" customHeight="1">
      <c r="B65" s="66"/>
      <c r="D65" s="786"/>
      <c r="E65" s="222">
        <f t="shared" si="177"/>
        <v>0</v>
      </c>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4"/>
      <c r="BC65" s="668"/>
      <c r="BD65" s="61"/>
      <c r="BE65" s="61"/>
      <c r="BF65" s="88"/>
      <c r="BG65" s="232"/>
      <c r="BH65" s="61"/>
      <c r="BI65" s="61"/>
      <c r="BJ65" s="4"/>
      <c r="BL65" s="84" t="str">
        <f t="shared" si="196"/>
        <v/>
      </c>
      <c r="BM65" s="260">
        <f t="shared" si="197"/>
        <v>0</v>
      </c>
      <c r="BN65" s="525">
        <f t="shared" si="254"/>
        <v>0</v>
      </c>
      <c r="BO65" s="526" t="str">
        <f t="shared" si="139"/>
        <v/>
      </c>
      <c r="BP65" s="525">
        <f t="shared" si="255"/>
        <v>0</v>
      </c>
      <c r="BQ65" s="527">
        <f t="shared" si="198"/>
        <v>0</v>
      </c>
      <c r="BR65" s="527">
        <f t="shared" si="199"/>
        <v>0</v>
      </c>
      <c r="BS65" s="528">
        <f t="shared" si="140"/>
        <v>0</v>
      </c>
      <c r="BT65" s="263" t="str">
        <f t="shared" si="14"/>
        <v/>
      </c>
      <c r="BU65" s="263" t="str">
        <f>IF(BQ65=1, IF(ISBLANK(#REF!),message_complete,""),"")</f>
        <v/>
      </c>
      <c r="BV65" s="263" t="str">
        <f t="shared" si="200"/>
        <v/>
      </c>
      <c r="BW65" s="263" t="str">
        <f t="shared" si="201"/>
        <v/>
      </c>
      <c r="BX65" s="261"/>
      <c r="BY65" s="328" t="str">
        <f t="shared" si="116"/>
        <v/>
      </c>
      <c r="BZ65" s="269" t="str">
        <f t="shared" si="202"/>
        <v/>
      </c>
      <c r="CA65" s="269" t="str">
        <f t="shared" si="203"/>
        <v/>
      </c>
      <c r="CB65" s="269" t="str">
        <f t="shared" si="204"/>
        <v/>
      </c>
      <c r="CC65" s="269" t="str">
        <f t="shared" si="205"/>
        <v/>
      </c>
      <c r="CD65" s="269" t="str">
        <f t="shared" si="117"/>
        <v/>
      </c>
      <c r="CE65" s="269" t="str">
        <f t="shared" si="206"/>
        <v/>
      </c>
      <c r="CF65" s="269" t="str">
        <f t="shared" si="118"/>
        <v/>
      </c>
      <c r="CG65" s="269" t="str">
        <f t="shared" si="119"/>
        <v/>
      </c>
      <c r="CH65" s="269" t="str">
        <f t="shared" si="120"/>
        <v/>
      </c>
      <c r="CI65" s="269" t="str">
        <f t="shared" si="121"/>
        <v/>
      </c>
      <c r="CJ65" s="329" t="str">
        <f t="shared" si="122"/>
        <v/>
      </c>
      <c r="CL65" s="423" t="str">
        <f t="shared" si="77"/>
        <v/>
      </c>
      <c r="CM65" s="419" t="str">
        <f t="shared" si="78"/>
        <v/>
      </c>
      <c r="CN65" s="419" t="str">
        <f t="shared" si="79"/>
        <v/>
      </c>
      <c r="CO65" s="419" t="str">
        <f t="shared" si="80"/>
        <v/>
      </c>
      <c r="CP65" s="419" t="str">
        <f t="shared" si="81"/>
        <v/>
      </c>
      <c r="CQ65" s="424" t="str">
        <f t="shared" si="82"/>
        <v/>
      </c>
      <c r="CR65" s="121" t="str">
        <f t="shared" si="207"/>
        <v/>
      </c>
      <c r="CS65" s="283" t="str">
        <f t="shared" si="208"/>
        <v/>
      </c>
      <c r="CT65" s="264" t="str">
        <f t="shared" si="209"/>
        <v/>
      </c>
      <c r="CU65" s="264" t="str">
        <f t="shared" si="210"/>
        <v/>
      </c>
      <c r="CV65" s="264" t="str">
        <f t="shared" si="211"/>
        <v/>
      </c>
      <c r="CW65" s="264" t="str">
        <f t="shared" si="212"/>
        <v/>
      </c>
      <c r="CX65" s="284" t="str">
        <f t="shared" si="213"/>
        <v/>
      </c>
      <c r="CY65" s="263">
        <f t="shared" si="83"/>
        <v>0</v>
      </c>
      <c r="CZ65" s="263"/>
      <c r="DA65" s="291">
        <f t="shared" si="240"/>
        <v>0</v>
      </c>
      <c r="DB65" s="265">
        <f t="shared" si="240"/>
        <v>0</v>
      </c>
      <c r="DC65" s="265">
        <f t="shared" si="240"/>
        <v>0</v>
      </c>
      <c r="DD65" s="265">
        <f t="shared" si="240"/>
        <v>0</v>
      </c>
      <c r="DE65" s="265">
        <f t="shared" si="240"/>
        <v>0</v>
      </c>
      <c r="DF65" s="265">
        <f t="shared" si="240"/>
        <v>0</v>
      </c>
      <c r="DG65" s="265">
        <f t="shared" si="240"/>
        <v>0</v>
      </c>
      <c r="DH65" s="265">
        <f t="shared" si="240"/>
        <v>0</v>
      </c>
      <c r="DI65" s="265">
        <f t="shared" si="240"/>
        <v>0</v>
      </c>
      <c r="DJ65" s="265">
        <f t="shared" si="240"/>
        <v>0</v>
      </c>
      <c r="DK65" s="265">
        <f t="shared" si="241"/>
        <v>0</v>
      </c>
      <c r="DL65" s="265">
        <f t="shared" si="241"/>
        <v>0</v>
      </c>
      <c r="DM65" s="265">
        <f t="shared" si="241"/>
        <v>0</v>
      </c>
      <c r="DN65" s="265">
        <f t="shared" si="241"/>
        <v>0</v>
      </c>
      <c r="DO65" s="265">
        <f t="shared" si="241"/>
        <v>0</v>
      </c>
      <c r="DP65" s="265">
        <f t="shared" si="241"/>
        <v>0</v>
      </c>
      <c r="DQ65" s="265">
        <f t="shared" si="241"/>
        <v>0</v>
      </c>
      <c r="DR65" s="265">
        <f t="shared" si="241"/>
        <v>0</v>
      </c>
      <c r="DS65" s="265">
        <f t="shared" si="241"/>
        <v>0</v>
      </c>
      <c r="DT65" s="265">
        <f t="shared" si="241"/>
        <v>0</v>
      </c>
      <c r="DU65" s="292">
        <f t="shared" si="241"/>
        <v>0</v>
      </c>
      <c r="DV65" s="291">
        <f t="shared" si="242"/>
        <v>0</v>
      </c>
      <c r="DW65" s="265">
        <f t="shared" si="242"/>
        <v>0</v>
      </c>
      <c r="DX65" s="265">
        <f t="shared" si="242"/>
        <v>0</v>
      </c>
      <c r="DY65" s="265">
        <f t="shared" si="242"/>
        <v>0</v>
      </c>
      <c r="DZ65" s="265">
        <f t="shared" si="242"/>
        <v>0</v>
      </c>
      <c r="EA65" s="265">
        <f t="shared" si="242"/>
        <v>0</v>
      </c>
      <c r="EB65" s="265">
        <f t="shared" si="242"/>
        <v>0</v>
      </c>
      <c r="EC65" s="265">
        <f t="shared" si="242"/>
        <v>0</v>
      </c>
      <c r="ED65" s="265">
        <f t="shared" si="242"/>
        <v>0</v>
      </c>
      <c r="EE65" s="265">
        <f t="shared" si="242"/>
        <v>0</v>
      </c>
      <c r="EF65" s="265">
        <f t="shared" si="243"/>
        <v>0</v>
      </c>
      <c r="EG65" s="265">
        <f t="shared" si="243"/>
        <v>0</v>
      </c>
      <c r="EH65" s="265">
        <f t="shared" si="243"/>
        <v>0</v>
      </c>
      <c r="EI65" s="265">
        <f t="shared" si="243"/>
        <v>0</v>
      </c>
      <c r="EJ65" s="265">
        <f t="shared" si="243"/>
        <v>0</v>
      </c>
      <c r="EK65" s="265">
        <f t="shared" si="243"/>
        <v>0</v>
      </c>
      <c r="EL65" s="265">
        <f t="shared" si="243"/>
        <v>0</v>
      </c>
      <c r="EM65" s="265">
        <f t="shared" si="243"/>
        <v>0</v>
      </c>
      <c r="EN65" s="265">
        <f t="shared" si="243"/>
        <v>0</v>
      </c>
      <c r="EO65" s="265">
        <f t="shared" si="243"/>
        <v>0</v>
      </c>
      <c r="EP65" s="292">
        <f t="shared" si="243"/>
        <v>0</v>
      </c>
      <c r="EQ65" s="414">
        <f t="shared" si="244"/>
        <v>0</v>
      </c>
      <c r="ER65" s="265">
        <f t="shared" si="244"/>
        <v>0</v>
      </c>
      <c r="ES65" s="265">
        <f t="shared" si="244"/>
        <v>0</v>
      </c>
      <c r="ET65" s="265">
        <f t="shared" si="244"/>
        <v>0</v>
      </c>
      <c r="EU65" s="265">
        <f t="shared" si="244"/>
        <v>0</v>
      </c>
      <c r="EV65" s="265">
        <f t="shared" si="244"/>
        <v>0</v>
      </c>
      <c r="EW65" s="265">
        <f t="shared" si="244"/>
        <v>0</v>
      </c>
      <c r="EX65" s="265">
        <f t="shared" si="244"/>
        <v>0</v>
      </c>
      <c r="EY65" s="265">
        <f t="shared" si="244"/>
        <v>0</v>
      </c>
      <c r="EZ65" s="265">
        <f t="shared" si="244"/>
        <v>0</v>
      </c>
      <c r="FA65" s="265">
        <f t="shared" si="245"/>
        <v>0</v>
      </c>
      <c r="FB65" s="265">
        <f t="shared" si="245"/>
        <v>0</v>
      </c>
      <c r="FC65" s="265">
        <f t="shared" si="245"/>
        <v>0</v>
      </c>
      <c r="FD65" s="265">
        <f t="shared" si="245"/>
        <v>0</v>
      </c>
      <c r="FE65" s="265">
        <f t="shared" si="245"/>
        <v>0</v>
      </c>
      <c r="FF65" s="265">
        <f t="shared" si="245"/>
        <v>0</v>
      </c>
      <c r="FG65" s="265">
        <f t="shared" si="245"/>
        <v>0</v>
      </c>
      <c r="FH65" s="265">
        <f t="shared" si="245"/>
        <v>0</v>
      </c>
      <c r="FI65" s="265">
        <f t="shared" si="245"/>
        <v>0</v>
      </c>
      <c r="FJ65" s="265">
        <f t="shared" si="245"/>
        <v>0</v>
      </c>
      <c r="FK65" s="415">
        <f t="shared" si="245"/>
        <v>0</v>
      </c>
      <c r="FL65" s="291">
        <f t="shared" si="246"/>
        <v>0</v>
      </c>
      <c r="FM65" s="265">
        <f t="shared" si="246"/>
        <v>0</v>
      </c>
      <c r="FN65" s="265">
        <f t="shared" si="246"/>
        <v>0</v>
      </c>
      <c r="FO65" s="265">
        <f t="shared" si="246"/>
        <v>0</v>
      </c>
      <c r="FP65" s="265">
        <f t="shared" si="246"/>
        <v>0</v>
      </c>
      <c r="FQ65" s="265">
        <f t="shared" si="246"/>
        <v>0</v>
      </c>
      <c r="FR65" s="265">
        <f t="shared" si="246"/>
        <v>0</v>
      </c>
      <c r="FS65" s="265">
        <f t="shared" si="246"/>
        <v>0</v>
      </c>
      <c r="FT65" s="265">
        <f t="shared" si="246"/>
        <v>0</v>
      </c>
      <c r="FU65" s="265">
        <f t="shared" si="246"/>
        <v>0</v>
      </c>
      <c r="FV65" s="265">
        <f t="shared" si="247"/>
        <v>0</v>
      </c>
      <c r="FW65" s="265">
        <f t="shared" si="247"/>
        <v>0</v>
      </c>
      <c r="FX65" s="265">
        <f t="shared" si="247"/>
        <v>0</v>
      </c>
      <c r="FY65" s="265">
        <f t="shared" si="247"/>
        <v>0</v>
      </c>
      <c r="FZ65" s="265">
        <f t="shared" si="247"/>
        <v>0</v>
      </c>
      <c r="GA65" s="265">
        <f t="shared" si="247"/>
        <v>0</v>
      </c>
      <c r="GB65" s="265">
        <f t="shared" si="247"/>
        <v>0</v>
      </c>
      <c r="GC65" s="265">
        <f t="shared" si="247"/>
        <v>0</v>
      </c>
      <c r="GD65" s="265">
        <f t="shared" si="247"/>
        <v>0</v>
      </c>
      <c r="GE65" s="265">
        <f t="shared" si="247"/>
        <v>0</v>
      </c>
      <c r="GF65" s="292">
        <f t="shared" si="247"/>
        <v>0</v>
      </c>
      <c r="GG65" s="345">
        <f t="shared" si="141"/>
        <v>0</v>
      </c>
      <c r="GH65" s="346">
        <f t="shared" si="239"/>
        <v>0</v>
      </c>
      <c r="GI65" s="346">
        <f t="shared" si="239"/>
        <v>0</v>
      </c>
      <c r="GJ65" s="346">
        <f t="shared" si="239"/>
        <v>0</v>
      </c>
      <c r="GK65" s="346">
        <f t="shared" si="239"/>
        <v>0</v>
      </c>
      <c r="GL65" s="346">
        <f t="shared" si="239"/>
        <v>0</v>
      </c>
      <c r="GM65" s="346">
        <f t="shared" si="239"/>
        <v>0</v>
      </c>
      <c r="GN65" s="346">
        <f t="shared" si="239"/>
        <v>0</v>
      </c>
      <c r="GO65" s="346">
        <f t="shared" si="239"/>
        <v>0</v>
      </c>
      <c r="GP65" s="346">
        <f t="shared" si="239"/>
        <v>0</v>
      </c>
      <c r="GQ65" s="346">
        <f t="shared" si="239"/>
        <v>0</v>
      </c>
      <c r="GR65" s="346">
        <f t="shared" si="239"/>
        <v>0</v>
      </c>
      <c r="GS65" s="346">
        <f t="shared" si="239"/>
        <v>0</v>
      </c>
      <c r="GT65" s="346">
        <f t="shared" si="239"/>
        <v>0</v>
      </c>
      <c r="GU65" s="346">
        <f t="shared" si="239"/>
        <v>0</v>
      </c>
      <c r="GV65" s="346">
        <f t="shared" si="239"/>
        <v>0</v>
      </c>
      <c r="GW65" s="346">
        <f t="shared" si="239"/>
        <v>0</v>
      </c>
      <c r="GX65" s="346">
        <f t="shared" si="239"/>
        <v>0</v>
      </c>
      <c r="GY65" s="346">
        <f t="shared" si="239"/>
        <v>0</v>
      </c>
      <c r="GZ65" s="346">
        <f t="shared" si="239"/>
        <v>0</v>
      </c>
      <c r="HA65" s="347">
        <f t="shared" si="239"/>
        <v>0</v>
      </c>
      <c r="HB65" s="336">
        <f t="shared" si="142"/>
        <v>0</v>
      </c>
      <c r="HC65" s="337">
        <f t="shared" si="143"/>
        <v>0</v>
      </c>
      <c r="HD65" s="337">
        <f t="shared" si="144"/>
        <v>0</v>
      </c>
      <c r="HE65" s="337">
        <f t="shared" si="145"/>
        <v>0</v>
      </c>
      <c r="HF65" s="337">
        <f t="shared" si="146"/>
        <v>0</v>
      </c>
      <c r="HG65" s="337">
        <f t="shared" si="147"/>
        <v>0</v>
      </c>
      <c r="HH65" s="337">
        <f t="shared" si="148"/>
        <v>0</v>
      </c>
      <c r="HI65" s="337">
        <f t="shared" si="149"/>
        <v>0</v>
      </c>
      <c r="HJ65" s="337">
        <f t="shared" si="150"/>
        <v>0</v>
      </c>
      <c r="HK65" s="337">
        <f t="shared" si="151"/>
        <v>0</v>
      </c>
      <c r="HL65" s="337">
        <f t="shared" si="152"/>
        <v>0</v>
      </c>
      <c r="HM65" s="337">
        <f t="shared" si="153"/>
        <v>0</v>
      </c>
      <c r="HN65" s="337">
        <f t="shared" si="154"/>
        <v>0</v>
      </c>
      <c r="HO65" s="337">
        <f t="shared" si="155"/>
        <v>0</v>
      </c>
      <c r="HP65" s="337">
        <f t="shared" si="156"/>
        <v>0</v>
      </c>
      <c r="HQ65" s="337">
        <f t="shared" si="157"/>
        <v>0</v>
      </c>
      <c r="HR65" s="337">
        <f t="shared" si="158"/>
        <v>0</v>
      </c>
      <c r="HS65" s="337">
        <f t="shared" si="159"/>
        <v>0</v>
      </c>
      <c r="HT65" s="337">
        <f t="shared" si="160"/>
        <v>0</v>
      </c>
      <c r="HU65" s="337">
        <f t="shared" si="161"/>
        <v>0</v>
      </c>
      <c r="HV65" s="338">
        <f t="shared" si="162"/>
        <v>0</v>
      </c>
      <c r="HW65" s="297" t="str">
        <f t="shared" si="214"/>
        <v/>
      </c>
      <c r="HX65" s="264" t="str">
        <f t="shared" si="215"/>
        <v/>
      </c>
      <c r="HY65" s="264" t="str">
        <f t="shared" si="216"/>
        <v/>
      </c>
      <c r="HZ65" s="264" t="str">
        <f t="shared" si="217"/>
        <v/>
      </c>
      <c r="IA65" s="264" t="str">
        <f t="shared" si="218"/>
        <v/>
      </c>
      <c r="IB65" s="264" t="str">
        <f t="shared" si="219"/>
        <v/>
      </c>
      <c r="IC65" s="264" t="str">
        <f t="shared" si="220"/>
        <v/>
      </c>
      <c r="ID65" s="264" t="str">
        <f t="shared" si="221"/>
        <v/>
      </c>
      <c r="IE65" s="264" t="str">
        <f t="shared" si="222"/>
        <v/>
      </c>
      <c r="IF65" s="264" t="str">
        <f t="shared" si="223"/>
        <v/>
      </c>
      <c r="IG65" s="264" t="str">
        <f t="shared" si="224"/>
        <v/>
      </c>
      <c r="IH65" s="264" t="str">
        <f t="shared" si="225"/>
        <v/>
      </c>
      <c r="II65" s="264" t="str">
        <f t="shared" si="226"/>
        <v/>
      </c>
      <c r="IJ65" s="264" t="str">
        <f t="shared" si="227"/>
        <v/>
      </c>
      <c r="IK65" s="264" t="str">
        <f t="shared" si="228"/>
        <v/>
      </c>
      <c r="IL65" s="264" t="str">
        <f t="shared" si="229"/>
        <v/>
      </c>
      <c r="IM65" s="264" t="str">
        <f t="shared" si="230"/>
        <v/>
      </c>
      <c r="IN65" s="264" t="str">
        <f t="shared" si="231"/>
        <v/>
      </c>
      <c r="IO65" s="264" t="str">
        <f t="shared" si="232"/>
        <v/>
      </c>
      <c r="IP65" s="264" t="str">
        <f t="shared" si="233"/>
        <v/>
      </c>
      <c r="IQ65" s="284" t="str">
        <f t="shared" si="234"/>
        <v/>
      </c>
      <c r="IR65" s="265">
        <f t="shared" si="105"/>
        <v>0</v>
      </c>
      <c r="IS65" s="266">
        <f t="shared" si="235"/>
        <v>48</v>
      </c>
      <c r="IT65" s="266">
        <f t="shared" si="106"/>
        <v>0</v>
      </c>
      <c r="IU65" s="266">
        <f t="shared" si="236"/>
        <v>0</v>
      </c>
      <c r="IV65" s="302">
        <f t="shared" si="248"/>
        <v>0</v>
      </c>
      <c r="IW65" s="266">
        <f t="shared" si="248"/>
        <v>0</v>
      </c>
      <c r="IX65" s="266">
        <f t="shared" si="248"/>
        <v>0</v>
      </c>
      <c r="IY65" s="266">
        <f t="shared" si="248"/>
        <v>0</v>
      </c>
      <c r="IZ65" s="266">
        <f t="shared" si="248"/>
        <v>0</v>
      </c>
      <c r="JA65" s="266">
        <f t="shared" si="248"/>
        <v>0</v>
      </c>
      <c r="JB65" s="266">
        <f t="shared" si="248"/>
        <v>0</v>
      </c>
      <c r="JC65" s="266">
        <f t="shared" si="248"/>
        <v>0</v>
      </c>
      <c r="JD65" s="266">
        <f t="shared" si="248"/>
        <v>0</v>
      </c>
      <c r="JE65" s="266">
        <f t="shared" si="248"/>
        <v>0</v>
      </c>
      <c r="JF65" s="266">
        <f t="shared" si="249"/>
        <v>0</v>
      </c>
      <c r="JG65" s="266">
        <f t="shared" si="249"/>
        <v>0</v>
      </c>
      <c r="JH65" s="266">
        <f t="shared" si="249"/>
        <v>0</v>
      </c>
      <c r="JI65" s="266">
        <f t="shared" si="249"/>
        <v>0</v>
      </c>
      <c r="JJ65" s="266">
        <f t="shared" si="249"/>
        <v>0</v>
      </c>
      <c r="JK65" s="266">
        <f t="shared" si="249"/>
        <v>0</v>
      </c>
      <c r="JL65" s="266">
        <f t="shared" si="249"/>
        <v>0</v>
      </c>
      <c r="JM65" s="266">
        <f t="shared" si="249"/>
        <v>0</v>
      </c>
      <c r="JN65" s="266">
        <f t="shared" si="249"/>
        <v>0</v>
      </c>
      <c r="JO65" s="266">
        <f t="shared" si="249"/>
        <v>0</v>
      </c>
      <c r="JP65" s="303">
        <f t="shared" si="249"/>
        <v>0</v>
      </c>
      <c r="JQ65" s="291">
        <f t="shared" si="250"/>
        <v>0</v>
      </c>
      <c r="JR65" s="265">
        <f t="shared" si="250"/>
        <v>0</v>
      </c>
      <c r="JS65" s="265">
        <f t="shared" si="250"/>
        <v>0</v>
      </c>
      <c r="JT65" s="265">
        <f t="shared" si="250"/>
        <v>0</v>
      </c>
      <c r="JU65" s="265">
        <f t="shared" si="250"/>
        <v>0</v>
      </c>
      <c r="JV65" s="265">
        <f t="shared" si="250"/>
        <v>0</v>
      </c>
      <c r="JW65" s="265">
        <f t="shared" si="250"/>
        <v>0</v>
      </c>
      <c r="JX65" s="265">
        <f t="shared" si="250"/>
        <v>0</v>
      </c>
      <c r="JY65" s="265">
        <f t="shared" si="250"/>
        <v>0</v>
      </c>
      <c r="JZ65" s="265">
        <f t="shared" si="250"/>
        <v>0</v>
      </c>
      <c r="KA65" s="265">
        <f t="shared" si="251"/>
        <v>0</v>
      </c>
      <c r="KB65" s="265">
        <f t="shared" si="251"/>
        <v>0</v>
      </c>
      <c r="KC65" s="265">
        <f t="shared" si="251"/>
        <v>0</v>
      </c>
      <c r="KD65" s="265">
        <f t="shared" si="251"/>
        <v>0</v>
      </c>
      <c r="KE65" s="265">
        <f t="shared" si="251"/>
        <v>0</v>
      </c>
      <c r="KF65" s="265">
        <f t="shared" si="251"/>
        <v>0</v>
      </c>
      <c r="KG65" s="265">
        <f t="shared" si="251"/>
        <v>0</v>
      </c>
      <c r="KH65" s="265">
        <f t="shared" si="251"/>
        <v>0</v>
      </c>
      <c r="KI65" s="265">
        <f t="shared" si="251"/>
        <v>0</v>
      </c>
      <c r="KJ65" s="265">
        <f t="shared" si="251"/>
        <v>0</v>
      </c>
      <c r="KK65" s="292">
        <f t="shared" si="251"/>
        <v>0</v>
      </c>
      <c r="KL65" s="279">
        <f t="shared" si="107"/>
        <v>48</v>
      </c>
      <c r="KN65" s="262" t="str">
        <f t="shared" si="252"/>
        <v>Fri</v>
      </c>
      <c r="KO65" s="405" t="str">
        <f>IF(OR(F65=Dropdown_list!$AA$20,F65=Dropdown_list!$AA$21,ISBLANK(F65)), "", LEFT(F65,FIND(":",F65)-1)/RIGHT(F65,LEN(F65)-(FIND(":",F65))))</f>
        <v/>
      </c>
      <c r="KP65" s="406" t="str">
        <f>IF(OR(G65=Dropdown_list!$AA$20,G65=Dropdown_list!$AA$21,ISBLANK(G65)), "", LEFT(G65,FIND(":",G65)-1)/RIGHT(G65,LEN(G65)-(FIND(":",G65))))</f>
        <v/>
      </c>
      <c r="KQ65" s="406" t="str">
        <f>IF(OR(H65=Dropdown_list!$AA$20,H65=Dropdown_list!$AA$21,ISBLANK(H65)), "", LEFT(H65,FIND(":",H65)-1)/RIGHT(H65,LEN(H65)-(FIND(":",H65))))</f>
        <v/>
      </c>
      <c r="KR65" s="406" t="str">
        <f>IF(OR(I65=Dropdown_list!$AA$20,I65=Dropdown_list!$AA$21,ISBLANK(I65)), "", LEFT(I65,FIND(":",I65)-1)/RIGHT(I65,LEN(I65)-(FIND(":",I65))))</f>
        <v/>
      </c>
      <c r="KS65" s="406" t="str">
        <f>IF(OR(J65=Dropdown_list!$AA$20,J65=Dropdown_list!$AA$21,ISBLANK(J65)), "", LEFT(J65,FIND(":",J65)-1)/RIGHT(J65,LEN(J65)-(FIND(":",J65))))</f>
        <v/>
      </c>
      <c r="KT65" s="406" t="str">
        <f>IF(OR(K65=Dropdown_list!$AA$20,K65=Dropdown_list!$AA$21,ISBLANK(K65)), "", LEFT(K65,FIND(":",K65)-1)/RIGHT(K65,LEN(K65)-(FIND(":",K65))))</f>
        <v/>
      </c>
      <c r="KU65" s="406" t="str">
        <f>IF(OR(L65=Dropdown_list!$AA$20,L65=Dropdown_list!$AA$21,ISBLANK(L65)), "", LEFT(L65,FIND(":",L65)-1)/RIGHT(L65,LEN(L65)-(FIND(":",L65))))</f>
        <v/>
      </c>
      <c r="KV65" s="406" t="str">
        <f>IF(OR(M65=Dropdown_list!$AA$20,M65=Dropdown_list!$AA$21,ISBLANK(M65)), "", LEFT(M65,FIND(":",M65)-1)/RIGHT(M65,LEN(M65)-(FIND(":",M65))))</f>
        <v/>
      </c>
      <c r="KW65" s="406" t="str">
        <f>IF(OR(N65=Dropdown_list!$AA$20,N65=Dropdown_list!$AA$21,ISBLANK(N65)), "", LEFT(N65,FIND(":",N65)-1)/RIGHT(N65,LEN(N65)-(FIND(":",N65))))</f>
        <v/>
      </c>
      <c r="KX65" s="406" t="str">
        <f>IF(OR(O65=Dropdown_list!$AA$20,O65=Dropdown_list!$AA$21,ISBLANK(O65)), "", LEFT(O65,FIND(":",O65)-1)/RIGHT(O65,LEN(O65)-(FIND(":",O65))))</f>
        <v/>
      </c>
      <c r="KY65" s="406" t="str">
        <f>IF(OR(P65=Dropdown_list!$AA$20,P65=Dropdown_list!$AA$21,ISBLANK(P65)), "", LEFT(P65,FIND(":",P65)-1)/RIGHT(P65,LEN(P65)-(FIND(":",P65))))</f>
        <v/>
      </c>
      <c r="KZ65" s="406" t="str">
        <f>IF(OR(Q65=Dropdown_list!$AA$20,Q65=Dropdown_list!$AA$21,ISBLANK(Q65)), "", LEFT(Q65,FIND(":",Q65)-1)/RIGHT(Q65,LEN(Q65)-(FIND(":",Q65))))</f>
        <v/>
      </c>
      <c r="LA65" s="406" t="str">
        <f>IF(OR(R65=Dropdown_list!$AA$20,R65=Dropdown_list!$AA$21,ISBLANK(R65)), "", LEFT(R65,FIND(":",R65)-1)/RIGHT(R65,LEN(R65)-(FIND(":",R65))))</f>
        <v/>
      </c>
      <c r="LB65" s="406" t="str">
        <f>IF(OR(S65=Dropdown_list!$AA$20,S65=Dropdown_list!$AA$21,ISBLANK(S65)), "", LEFT(S65,FIND(":",S65)-1)/RIGHT(S65,LEN(S65)-(FIND(":",S65))))</f>
        <v/>
      </c>
      <c r="LC65" s="406" t="str">
        <f>IF(OR(T65=Dropdown_list!$AA$20,T65=Dropdown_list!$AA$21,ISBLANK(T65)), "", LEFT(T65,FIND(":",T65)-1)/RIGHT(T65,LEN(T65)-(FIND(":",T65))))</f>
        <v/>
      </c>
      <c r="LD65" s="406" t="str">
        <f>IF(OR(U65=Dropdown_list!$AA$20,U65=Dropdown_list!$AA$21,ISBLANK(U65)), "", LEFT(U65,FIND(":",U65)-1)/RIGHT(U65,LEN(U65)-(FIND(":",U65))))</f>
        <v/>
      </c>
      <c r="LE65" s="406" t="str">
        <f>IF(OR(V65=Dropdown_list!$AA$20,V65=Dropdown_list!$AA$21,ISBLANK(V65)), "", LEFT(V65,FIND(":",V65)-1)/RIGHT(V65,LEN(V65)-(FIND(":",V65))))</f>
        <v/>
      </c>
      <c r="LF65" s="406" t="str">
        <f>IF(OR(W65=Dropdown_list!$AA$20,W65=Dropdown_list!$AA$21,ISBLANK(W65)), "", LEFT(W65,FIND(":",W65)-1)/RIGHT(W65,LEN(W65)-(FIND(":",W65))))</f>
        <v/>
      </c>
      <c r="LG65" s="406" t="str">
        <f>IF(OR(X65=Dropdown_list!$AA$20,X65=Dropdown_list!$AA$21,ISBLANK(X65)), "", LEFT(X65,FIND(":",X65)-1)/RIGHT(X65,LEN(X65)-(FIND(":",X65))))</f>
        <v/>
      </c>
      <c r="LH65" s="406" t="str">
        <f>IF(OR(Y65=Dropdown_list!$AA$20,Y65=Dropdown_list!$AA$21,ISBLANK(Y65)), "", LEFT(Y65,FIND(":",Y65)-1)/RIGHT(Y65,LEN(Y65)-(FIND(":",Y65))))</f>
        <v/>
      </c>
      <c r="LI65" s="406" t="str">
        <f>IF(OR(Z65=Dropdown_list!$AA$20,Z65=Dropdown_list!$AA$21,ISBLANK(Z65)), "", LEFT(Z65,FIND(":",Z65)-1)/RIGHT(Z65,LEN(Z65)-(FIND(":",Z65))))</f>
        <v/>
      </c>
      <c r="LJ65" s="406" t="str">
        <f>IF(OR(AA65=Dropdown_list!$AA$20,AA65=Dropdown_list!$AA$21,ISBLANK(AA65)), "", LEFT(AA65,FIND(":",AA65)-1)/RIGHT(AA65,LEN(AA65)-(FIND(":",AA65))))</f>
        <v/>
      </c>
      <c r="LK65" s="406" t="str">
        <f>IF(OR(AB65=Dropdown_list!$AA$20,AB65=Dropdown_list!$AA$21,ISBLANK(AB65)), "", LEFT(AB65,FIND(":",AB65)-1)/RIGHT(AB65,LEN(AB65)-(FIND(":",AB65))))</f>
        <v/>
      </c>
      <c r="LL65" s="406" t="str">
        <f>IF(OR(AC65=Dropdown_list!$AA$20,AC65=Dropdown_list!$AA$21,ISBLANK(AC65)), "", LEFT(AC65,FIND(":",AC65)-1)/RIGHT(AC65,LEN(AC65)-(FIND(":",AC65))))</f>
        <v/>
      </c>
      <c r="LM65" s="406" t="str">
        <f>IF(OR(AD65=Dropdown_list!$AA$20,AD65=Dropdown_list!$AA$21,ISBLANK(AD65)), "", LEFT(AD65,FIND(":",AD65)-1)/RIGHT(AD65,LEN(AD65)-(FIND(":",AD65))))</f>
        <v/>
      </c>
      <c r="LN65" s="406" t="str">
        <f>IF(OR(AE65=Dropdown_list!$AA$20,AE65=Dropdown_list!$AA$21,ISBLANK(AE65)), "", LEFT(AE65,FIND(":",AE65)-1)/RIGHT(AE65,LEN(AE65)-(FIND(":",AE65))))</f>
        <v/>
      </c>
      <c r="LO65" s="406" t="str">
        <f>IF(OR(AF65=Dropdown_list!$AA$20,AF65=Dropdown_list!$AA$21,ISBLANK(AF65)), "", LEFT(AF65,FIND(":",AF65)-1)/RIGHT(AF65,LEN(AF65)-(FIND(":",AF65))))</f>
        <v/>
      </c>
      <c r="LP65" s="406" t="str">
        <f>IF(OR(AG65=Dropdown_list!$AA$20,AG65=Dropdown_list!$AA$21,ISBLANK(AG65)), "", LEFT(AG65,FIND(":",AG65)-1)/RIGHT(AG65,LEN(AG65)-(FIND(":",AG65))))</f>
        <v/>
      </c>
      <c r="LQ65" s="406" t="str">
        <f>IF(OR(AH65=Dropdown_list!$AA$20,AH65=Dropdown_list!$AA$21,ISBLANK(AH65)), "", LEFT(AH65,FIND(":",AH65)-1)/RIGHT(AH65,LEN(AH65)-(FIND(":",AH65))))</f>
        <v/>
      </c>
      <c r="LR65" s="406" t="str">
        <f>IF(OR(AI65=Dropdown_list!$AA$20,AI65=Dropdown_list!$AA$21,ISBLANK(AI65)), "", LEFT(AI65,FIND(":",AI65)-1)/RIGHT(AI65,LEN(AI65)-(FIND(":",AI65))))</f>
        <v/>
      </c>
      <c r="LS65" s="406" t="str">
        <f>IF(OR(AJ65=Dropdown_list!$AA$20,AJ65=Dropdown_list!$AA$21,ISBLANK(AJ65)), "", LEFT(AJ65,FIND(":",AJ65)-1)/RIGHT(AJ65,LEN(AJ65)-(FIND(":",AJ65))))</f>
        <v/>
      </c>
      <c r="LT65" s="406" t="str">
        <f>IF(OR(AK65=Dropdown_list!$AA$20,AK65=Dropdown_list!$AA$21,ISBLANK(AK65)), "", LEFT(AK65,FIND(":",AK65)-1)/RIGHT(AK65,LEN(AK65)-(FIND(":",AK65))))</f>
        <v/>
      </c>
      <c r="LU65" s="406" t="str">
        <f>IF(OR(AL65=Dropdown_list!$AA$20,AL65=Dropdown_list!$AA$21,ISBLANK(AL65)), "", LEFT(AL65,FIND(":",AL65)-1)/RIGHT(AL65,LEN(AL65)-(FIND(":",AL65))))</f>
        <v/>
      </c>
      <c r="LV65" s="406" t="str">
        <f>IF(OR(AM65=Dropdown_list!$AA$20,AM65=Dropdown_list!$AA$21,ISBLANK(AM65)), "", LEFT(AM65,FIND(":",AM65)-1)/RIGHT(AM65,LEN(AM65)-(FIND(":",AM65))))</f>
        <v/>
      </c>
      <c r="LW65" s="406" t="str">
        <f>IF(OR(AN65=Dropdown_list!$AA$20,AN65=Dropdown_list!$AA$21,ISBLANK(AN65)), "", LEFT(AN65,FIND(":",AN65)-1)/RIGHT(AN65,LEN(AN65)-(FIND(":",AN65))))</f>
        <v/>
      </c>
      <c r="LX65" s="406" t="str">
        <f>IF(OR(AO65=Dropdown_list!$AA$20,AO65=Dropdown_list!$AA$21,ISBLANK(AO65)), "", LEFT(AO65,FIND(":",AO65)-1)/RIGHT(AO65,LEN(AO65)-(FIND(":",AO65))))</f>
        <v/>
      </c>
      <c r="LY65" s="406" t="str">
        <f>IF(OR(AP65=Dropdown_list!$AA$20,AP65=Dropdown_list!$AA$21,ISBLANK(AP65)), "", LEFT(AP65,FIND(":",AP65)-1)/RIGHT(AP65,LEN(AP65)-(FIND(":",AP65))))</f>
        <v/>
      </c>
      <c r="LZ65" s="406" t="str">
        <f>IF(OR(AQ65=Dropdown_list!$AA$20,AQ65=Dropdown_list!$AA$21,ISBLANK(AQ65)), "", LEFT(AQ65,FIND(":",AQ65)-1)/RIGHT(AQ65,LEN(AQ65)-(FIND(":",AQ65))))</f>
        <v/>
      </c>
      <c r="MA65" s="406" t="str">
        <f>IF(OR(AR65=Dropdown_list!$AA$20,AR65=Dropdown_list!$AA$21,ISBLANK(AR65)), "", LEFT(AR65,FIND(":",AR65)-1)/RIGHT(AR65,LEN(AR65)-(FIND(":",AR65))))</f>
        <v/>
      </c>
      <c r="MB65" s="406" t="str">
        <f>IF(OR(AS65=Dropdown_list!$AA$20,AS65=Dropdown_list!$AA$21,ISBLANK(AS65)), "", LEFT(AS65,FIND(":",AS65)-1)/RIGHT(AS65,LEN(AS65)-(FIND(":",AS65))))</f>
        <v/>
      </c>
      <c r="MC65" s="406" t="str">
        <f>IF(OR(AT65=Dropdown_list!$AA$20,AT65=Dropdown_list!$AA$21,ISBLANK(AT65)), "", LEFT(AT65,FIND(":",AT65)-1)/RIGHT(AT65,LEN(AT65)-(FIND(":",AT65))))</f>
        <v/>
      </c>
      <c r="MD65" s="406" t="str">
        <f>IF(OR(AU65=Dropdown_list!$AA$20,AU65=Dropdown_list!$AA$21,ISBLANK(AU65)), "", LEFT(AU65,FIND(":",AU65)-1)/RIGHT(AU65,LEN(AU65)-(FIND(":",AU65))))</f>
        <v/>
      </c>
      <c r="ME65" s="406" t="str">
        <f>IF(OR(AV65=Dropdown_list!$AA$20,AV65=Dropdown_list!$AA$21,ISBLANK(AV65)), "", LEFT(AV65,FIND(":",AV65)-1)/RIGHT(AV65,LEN(AV65)-(FIND(":",AV65))))</f>
        <v/>
      </c>
      <c r="MF65" s="406" t="str">
        <f>IF(OR(AW65=Dropdown_list!$AA$20,AW65=Dropdown_list!$AA$21,ISBLANK(AW65)), "", LEFT(AW65,FIND(":",AW65)-1)/RIGHT(AW65,LEN(AW65)-(FIND(":",AW65))))</f>
        <v/>
      </c>
      <c r="MG65" s="406" t="str">
        <f>IF(OR(AX65=Dropdown_list!$AA$20,AX65=Dropdown_list!$AA$21,ISBLANK(AX65)), "", LEFT(AX65,FIND(":",AX65)-1)/RIGHT(AX65,LEN(AX65)-(FIND(":",AX65))))</f>
        <v/>
      </c>
      <c r="MH65" s="406" t="str">
        <f>IF(OR(AY65=Dropdown_list!$AA$20,AY65=Dropdown_list!$AA$21,ISBLANK(AY65)), "", LEFT(AY65,FIND(":",AY65)-1)/RIGHT(AY65,LEN(AY65)-(FIND(":",AY65))))</f>
        <v/>
      </c>
      <c r="MI65" s="406" t="str">
        <f>IF(OR(AZ65=Dropdown_list!$AA$20,AZ65=Dropdown_list!$AA$21,ISBLANK(AZ65)), "", LEFT(AZ65,FIND(":",AZ65)-1)/RIGHT(AZ65,LEN(AZ65)-(FIND(":",AZ65))))</f>
        <v/>
      </c>
      <c r="MJ65" s="407" t="str">
        <f>IF(OR(BA65=Dropdown_list!$AA$20,BA65=Dropdown_list!$AA$21,ISBLANK(BA65)), "", LEFT(BA65,FIND(":",BA65)-1)/RIGHT(BA65,LEN(BA65)-(FIND(":",BA65))))</f>
        <v/>
      </c>
      <c r="ML65" s="414" t="str">
        <f t="shared" si="256"/>
        <v/>
      </c>
      <c r="MM65" s="265" t="str">
        <f t="shared" si="256"/>
        <v/>
      </c>
      <c r="MN65" s="265" t="str">
        <f t="shared" si="256"/>
        <v/>
      </c>
      <c r="MO65" s="265" t="str">
        <f t="shared" si="256"/>
        <v/>
      </c>
      <c r="MP65" s="265" t="str">
        <f t="shared" si="256"/>
        <v/>
      </c>
      <c r="MQ65" s="265" t="str">
        <f t="shared" si="256"/>
        <v/>
      </c>
      <c r="MR65" s="265" t="str">
        <f t="shared" si="256"/>
        <v/>
      </c>
      <c r="MS65" s="265" t="str">
        <f t="shared" si="256"/>
        <v/>
      </c>
      <c r="MT65" s="265" t="str">
        <f t="shared" si="256"/>
        <v/>
      </c>
      <c r="MU65" s="265" t="str">
        <f t="shared" si="256"/>
        <v/>
      </c>
      <c r="MV65" s="265" t="str">
        <f t="shared" si="256"/>
        <v/>
      </c>
      <c r="MW65" s="265" t="str">
        <f t="shared" si="256"/>
        <v/>
      </c>
      <c r="MX65" s="265" t="str">
        <f t="shared" si="256"/>
        <v/>
      </c>
      <c r="MY65" s="265" t="str">
        <f t="shared" si="256"/>
        <v/>
      </c>
      <c r="MZ65" s="265" t="str">
        <f t="shared" si="256"/>
        <v/>
      </c>
      <c r="NA65" s="265" t="str">
        <f t="shared" si="256"/>
        <v/>
      </c>
      <c r="NB65" s="265" t="str">
        <f t="shared" si="253"/>
        <v/>
      </c>
      <c r="NC65" s="265" t="str">
        <f t="shared" si="253"/>
        <v/>
      </c>
      <c r="ND65" s="265" t="str">
        <f t="shared" si="253"/>
        <v/>
      </c>
      <c r="NE65" s="265" t="str">
        <f t="shared" si="253"/>
        <v/>
      </c>
      <c r="NF65" s="265" t="str">
        <f t="shared" si="253"/>
        <v/>
      </c>
      <c r="NG65" s="265" t="str">
        <f t="shared" si="253"/>
        <v/>
      </c>
      <c r="NH65" s="265" t="str">
        <f t="shared" si="253"/>
        <v/>
      </c>
      <c r="NI65" s="265" t="str">
        <f t="shared" si="253"/>
        <v/>
      </c>
      <c r="NJ65" s="265" t="str">
        <f t="shared" si="253"/>
        <v/>
      </c>
      <c r="NK65" s="265" t="str">
        <f t="shared" si="253"/>
        <v/>
      </c>
      <c r="NL65" s="265" t="str">
        <f t="shared" si="253"/>
        <v/>
      </c>
      <c r="NM65" s="265" t="str">
        <f t="shared" si="253"/>
        <v/>
      </c>
      <c r="NN65" s="265" t="str">
        <f t="shared" si="253"/>
        <v/>
      </c>
      <c r="NO65" s="265" t="str">
        <f t="shared" si="253"/>
        <v/>
      </c>
      <c r="NP65" s="265" t="str">
        <f t="shared" si="253"/>
        <v/>
      </c>
      <c r="NQ65" s="265" t="str">
        <f t="shared" si="182"/>
        <v/>
      </c>
      <c r="NR65" s="265" t="str">
        <f t="shared" si="238"/>
        <v/>
      </c>
      <c r="NS65" s="265" t="str">
        <f t="shared" si="238"/>
        <v/>
      </c>
      <c r="NT65" s="265" t="str">
        <f t="shared" si="238"/>
        <v/>
      </c>
      <c r="NU65" s="265" t="str">
        <f t="shared" si="238"/>
        <v/>
      </c>
      <c r="NV65" s="265" t="str">
        <f t="shared" si="238"/>
        <v/>
      </c>
      <c r="NW65" s="265" t="str">
        <f t="shared" si="238"/>
        <v/>
      </c>
      <c r="NX65" s="265" t="str">
        <f t="shared" si="238"/>
        <v/>
      </c>
      <c r="NY65" s="265" t="str">
        <f t="shared" si="238"/>
        <v/>
      </c>
      <c r="NZ65" s="265" t="str">
        <f t="shared" si="238"/>
        <v/>
      </c>
      <c r="OA65" s="265" t="str">
        <f t="shared" si="238"/>
        <v/>
      </c>
      <c r="OB65" s="265" t="str">
        <f t="shared" si="238"/>
        <v/>
      </c>
      <c r="OC65" s="265" t="str">
        <f t="shared" si="238"/>
        <v/>
      </c>
      <c r="OD65" s="265" t="str">
        <f t="shared" si="238"/>
        <v/>
      </c>
      <c r="OE65" s="265" t="str">
        <f t="shared" si="238"/>
        <v/>
      </c>
      <c r="OF65" s="265" t="str">
        <f t="shared" si="238"/>
        <v/>
      </c>
      <c r="OG65" s="415" t="str">
        <f t="shared" si="238"/>
        <v/>
      </c>
    </row>
    <row r="66" spans="2:397" ht="15" customHeight="1">
      <c r="B66" s="66"/>
      <c r="D66" s="786"/>
      <c r="E66" s="223">
        <f t="shared" si="177"/>
        <v>0</v>
      </c>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4"/>
      <c r="BC66" s="668"/>
      <c r="BD66" s="61"/>
      <c r="BE66" s="61"/>
      <c r="BF66" s="88"/>
      <c r="BG66" s="232"/>
      <c r="BH66" s="61"/>
      <c r="BI66" s="61"/>
      <c r="BJ66" s="4"/>
      <c r="BL66" s="84" t="str">
        <f t="shared" si="196"/>
        <v/>
      </c>
      <c r="BM66" s="260">
        <f t="shared" si="197"/>
        <v>0</v>
      </c>
      <c r="BN66" s="525">
        <f t="shared" si="254"/>
        <v>0</v>
      </c>
      <c r="BO66" s="526" t="str">
        <f t="shared" si="139"/>
        <v/>
      </c>
      <c r="BP66" s="525">
        <f t="shared" si="255"/>
        <v>0</v>
      </c>
      <c r="BQ66" s="527">
        <f t="shared" si="198"/>
        <v>0</v>
      </c>
      <c r="BR66" s="527">
        <f t="shared" si="199"/>
        <v>0</v>
      </c>
      <c r="BS66" s="528">
        <f t="shared" si="140"/>
        <v>0</v>
      </c>
      <c r="BT66" s="263" t="str">
        <f t="shared" si="14"/>
        <v/>
      </c>
      <c r="BU66" s="263" t="str">
        <f>IF(BQ66=1, IF(ISBLANK(#REF!),message_complete,""),"")</f>
        <v/>
      </c>
      <c r="BV66" s="263" t="str">
        <f t="shared" si="200"/>
        <v/>
      </c>
      <c r="BW66" s="263" t="str">
        <f t="shared" si="201"/>
        <v/>
      </c>
      <c r="BX66" s="261"/>
      <c r="BY66" s="328" t="str">
        <f t="shared" si="116"/>
        <v/>
      </c>
      <c r="BZ66" s="269" t="str">
        <f t="shared" si="202"/>
        <v/>
      </c>
      <c r="CA66" s="269" t="str">
        <f t="shared" si="203"/>
        <v/>
      </c>
      <c r="CB66" s="269" t="str">
        <f t="shared" si="204"/>
        <v/>
      </c>
      <c r="CC66" s="269" t="str">
        <f t="shared" si="205"/>
        <v/>
      </c>
      <c r="CD66" s="269" t="str">
        <f t="shared" si="117"/>
        <v/>
      </c>
      <c r="CE66" s="269" t="str">
        <f t="shared" si="206"/>
        <v/>
      </c>
      <c r="CF66" s="269" t="str">
        <f t="shared" si="118"/>
        <v/>
      </c>
      <c r="CG66" s="269" t="str">
        <f t="shared" si="119"/>
        <v/>
      </c>
      <c r="CH66" s="269" t="str">
        <f t="shared" si="120"/>
        <v/>
      </c>
      <c r="CI66" s="269" t="str">
        <f t="shared" si="121"/>
        <v/>
      </c>
      <c r="CJ66" s="329" t="str">
        <f t="shared" si="122"/>
        <v/>
      </c>
      <c r="CL66" s="423" t="str">
        <f t="shared" si="77"/>
        <v/>
      </c>
      <c r="CM66" s="419" t="str">
        <f t="shared" si="78"/>
        <v/>
      </c>
      <c r="CN66" s="419" t="str">
        <f t="shared" si="79"/>
        <v/>
      </c>
      <c r="CO66" s="419" t="str">
        <f t="shared" si="80"/>
        <v/>
      </c>
      <c r="CP66" s="419" t="str">
        <f t="shared" si="81"/>
        <v/>
      </c>
      <c r="CQ66" s="424" t="str">
        <f t="shared" si="82"/>
        <v/>
      </c>
      <c r="CR66" s="121" t="str">
        <f t="shared" si="207"/>
        <v/>
      </c>
      <c r="CS66" s="283" t="str">
        <f t="shared" si="208"/>
        <v/>
      </c>
      <c r="CT66" s="264" t="str">
        <f t="shared" si="209"/>
        <v/>
      </c>
      <c r="CU66" s="264" t="str">
        <f t="shared" si="210"/>
        <v/>
      </c>
      <c r="CV66" s="264" t="str">
        <f t="shared" si="211"/>
        <v/>
      </c>
      <c r="CW66" s="264" t="str">
        <f t="shared" si="212"/>
        <v/>
      </c>
      <c r="CX66" s="284" t="str">
        <f t="shared" si="213"/>
        <v/>
      </c>
      <c r="CY66" s="263">
        <f t="shared" si="83"/>
        <v>0</v>
      </c>
      <c r="CZ66" s="263"/>
      <c r="DA66" s="291">
        <f t="shared" si="240"/>
        <v>0</v>
      </c>
      <c r="DB66" s="265">
        <f t="shared" si="240"/>
        <v>0</v>
      </c>
      <c r="DC66" s="265">
        <f t="shared" si="240"/>
        <v>0</v>
      </c>
      <c r="DD66" s="265">
        <f t="shared" si="240"/>
        <v>0</v>
      </c>
      <c r="DE66" s="265">
        <f t="shared" si="240"/>
        <v>0</v>
      </c>
      <c r="DF66" s="265">
        <f t="shared" si="240"/>
        <v>0</v>
      </c>
      <c r="DG66" s="265">
        <f t="shared" si="240"/>
        <v>0</v>
      </c>
      <c r="DH66" s="265">
        <f t="shared" si="240"/>
        <v>0</v>
      </c>
      <c r="DI66" s="265">
        <f t="shared" si="240"/>
        <v>0</v>
      </c>
      <c r="DJ66" s="265">
        <f t="shared" si="240"/>
        <v>0</v>
      </c>
      <c r="DK66" s="265">
        <f t="shared" si="241"/>
        <v>0</v>
      </c>
      <c r="DL66" s="265">
        <f t="shared" si="241"/>
        <v>0</v>
      </c>
      <c r="DM66" s="265">
        <f t="shared" si="241"/>
        <v>0</v>
      </c>
      <c r="DN66" s="265">
        <f t="shared" si="241"/>
        <v>0</v>
      </c>
      <c r="DO66" s="265">
        <f t="shared" si="241"/>
        <v>0</v>
      </c>
      <c r="DP66" s="265">
        <f t="shared" si="241"/>
        <v>0</v>
      </c>
      <c r="DQ66" s="265">
        <f t="shared" si="241"/>
        <v>0</v>
      </c>
      <c r="DR66" s="265">
        <f t="shared" si="241"/>
        <v>0</v>
      </c>
      <c r="DS66" s="265">
        <f t="shared" si="241"/>
        <v>0</v>
      </c>
      <c r="DT66" s="265">
        <f t="shared" si="241"/>
        <v>0</v>
      </c>
      <c r="DU66" s="292">
        <f t="shared" si="241"/>
        <v>0</v>
      </c>
      <c r="DV66" s="291">
        <f t="shared" si="242"/>
        <v>0</v>
      </c>
      <c r="DW66" s="265">
        <f t="shared" si="242"/>
        <v>0</v>
      </c>
      <c r="DX66" s="265">
        <f t="shared" si="242"/>
        <v>0</v>
      </c>
      <c r="DY66" s="265">
        <f t="shared" si="242"/>
        <v>0</v>
      </c>
      <c r="DZ66" s="265">
        <f t="shared" si="242"/>
        <v>0</v>
      </c>
      <c r="EA66" s="265">
        <f t="shared" si="242"/>
        <v>0</v>
      </c>
      <c r="EB66" s="265">
        <f t="shared" si="242"/>
        <v>0</v>
      </c>
      <c r="EC66" s="265">
        <f t="shared" si="242"/>
        <v>0</v>
      </c>
      <c r="ED66" s="265">
        <f t="shared" si="242"/>
        <v>0</v>
      </c>
      <c r="EE66" s="265">
        <f t="shared" si="242"/>
        <v>0</v>
      </c>
      <c r="EF66" s="265">
        <f t="shared" si="243"/>
        <v>0</v>
      </c>
      <c r="EG66" s="265">
        <f t="shared" si="243"/>
        <v>0</v>
      </c>
      <c r="EH66" s="265">
        <f t="shared" si="243"/>
        <v>0</v>
      </c>
      <c r="EI66" s="265">
        <f t="shared" si="243"/>
        <v>0</v>
      </c>
      <c r="EJ66" s="265">
        <f t="shared" si="243"/>
        <v>0</v>
      </c>
      <c r="EK66" s="265">
        <f t="shared" si="243"/>
        <v>0</v>
      </c>
      <c r="EL66" s="265">
        <f t="shared" si="243"/>
        <v>0</v>
      </c>
      <c r="EM66" s="265">
        <f t="shared" si="243"/>
        <v>0</v>
      </c>
      <c r="EN66" s="265">
        <f t="shared" si="243"/>
        <v>0</v>
      </c>
      <c r="EO66" s="265">
        <f t="shared" si="243"/>
        <v>0</v>
      </c>
      <c r="EP66" s="292">
        <f t="shared" si="243"/>
        <v>0</v>
      </c>
      <c r="EQ66" s="414">
        <f t="shared" si="244"/>
        <v>0</v>
      </c>
      <c r="ER66" s="265">
        <f t="shared" si="244"/>
        <v>0</v>
      </c>
      <c r="ES66" s="265">
        <f t="shared" si="244"/>
        <v>0</v>
      </c>
      <c r="ET66" s="265">
        <f t="shared" si="244"/>
        <v>0</v>
      </c>
      <c r="EU66" s="265">
        <f t="shared" si="244"/>
        <v>0</v>
      </c>
      <c r="EV66" s="265">
        <f t="shared" si="244"/>
        <v>0</v>
      </c>
      <c r="EW66" s="265">
        <f t="shared" si="244"/>
        <v>0</v>
      </c>
      <c r="EX66" s="265">
        <f t="shared" si="244"/>
        <v>0</v>
      </c>
      <c r="EY66" s="265">
        <f t="shared" si="244"/>
        <v>0</v>
      </c>
      <c r="EZ66" s="265">
        <f t="shared" si="244"/>
        <v>0</v>
      </c>
      <c r="FA66" s="265">
        <f t="shared" si="245"/>
        <v>0</v>
      </c>
      <c r="FB66" s="265">
        <f t="shared" si="245"/>
        <v>0</v>
      </c>
      <c r="FC66" s="265">
        <f t="shared" si="245"/>
        <v>0</v>
      </c>
      <c r="FD66" s="265">
        <f t="shared" si="245"/>
        <v>0</v>
      </c>
      <c r="FE66" s="265">
        <f t="shared" si="245"/>
        <v>0</v>
      </c>
      <c r="FF66" s="265">
        <f t="shared" si="245"/>
        <v>0</v>
      </c>
      <c r="FG66" s="265">
        <f t="shared" si="245"/>
        <v>0</v>
      </c>
      <c r="FH66" s="265">
        <f t="shared" si="245"/>
        <v>0</v>
      </c>
      <c r="FI66" s="265">
        <f t="shared" si="245"/>
        <v>0</v>
      </c>
      <c r="FJ66" s="265">
        <f t="shared" si="245"/>
        <v>0</v>
      </c>
      <c r="FK66" s="415">
        <f t="shared" si="245"/>
        <v>0</v>
      </c>
      <c r="FL66" s="291">
        <f t="shared" si="246"/>
        <v>0</v>
      </c>
      <c r="FM66" s="265">
        <f t="shared" si="246"/>
        <v>0</v>
      </c>
      <c r="FN66" s="265">
        <f t="shared" si="246"/>
        <v>0</v>
      </c>
      <c r="FO66" s="265">
        <f t="shared" si="246"/>
        <v>0</v>
      </c>
      <c r="FP66" s="265">
        <f t="shared" si="246"/>
        <v>0</v>
      </c>
      <c r="FQ66" s="265">
        <f t="shared" si="246"/>
        <v>0</v>
      </c>
      <c r="FR66" s="265">
        <f t="shared" si="246"/>
        <v>0</v>
      </c>
      <c r="FS66" s="265">
        <f t="shared" si="246"/>
        <v>0</v>
      </c>
      <c r="FT66" s="265">
        <f t="shared" si="246"/>
        <v>0</v>
      </c>
      <c r="FU66" s="265">
        <f t="shared" si="246"/>
        <v>0</v>
      </c>
      <c r="FV66" s="265">
        <f t="shared" si="247"/>
        <v>0</v>
      </c>
      <c r="FW66" s="265">
        <f t="shared" si="247"/>
        <v>0</v>
      </c>
      <c r="FX66" s="265">
        <f t="shared" si="247"/>
        <v>0</v>
      </c>
      <c r="FY66" s="265">
        <f t="shared" si="247"/>
        <v>0</v>
      </c>
      <c r="FZ66" s="265">
        <f t="shared" si="247"/>
        <v>0</v>
      </c>
      <c r="GA66" s="265">
        <f t="shared" si="247"/>
        <v>0</v>
      </c>
      <c r="GB66" s="265">
        <f t="shared" si="247"/>
        <v>0</v>
      </c>
      <c r="GC66" s="265">
        <f t="shared" si="247"/>
        <v>0</v>
      </c>
      <c r="GD66" s="265">
        <f t="shared" si="247"/>
        <v>0</v>
      </c>
      <c r="GE66" s="265">
        <f t="shared" si="247"/>
        <v>0</v>
      </c>
      <c r="GF66" s="292">
        <f t="shared" si="247"/>
        <v>0</v>
      </c>
      <c r="GG66" s="345">
        <f t="shared" si="141"/>
        <v>0</v>
      </c>
      <c r="GH66" s="346">
        <f t="shared" si="239"/>
        <v>0</v>
      </c>
      <c r="GI66" s="346">
        <f t="shared" si="239"/>
        <v>0</v>
      </c>
      <c r="GJ66" s="346">
        <f t="shared" si="239"/>
        <v>0</v>
      </c>
      <c r="GK66" s="346">
        <f t="shared" si="239"/>
        <v>0</v>
      </c>
      <c r="GL66" s="346">
        <f t="shared" si="239"/>
        <v>0</v>
      </c>
      <c r="GM66" s="346">
        <f t="shared" si="239"/>
        <v>0</v>
      </c>
      <c r="GN66" s="346">
        <f t="shared" si="239"/>
        <v>0</v>
      </c>
      <c r="GO66" s="346">
        <f t="shared" si="239"/>
        <v>0</v>
      </c>
      <c r="GP66" s="346">
        <f t="shared" si="239"/>
        <v>0</v>
      </c>
      <c r="GQ66" s="346">
        <f t="shared" si="239"/>
        <v>0</v>
      </c>
      <c r="GR66" s="346">
        <f t="shared" si="239"/>
        <v>0</v>
      </c>
      <c r="GS66" s="346">
        <f t="shared" si="239"/>
        <v>0</v>
      </c>
      <c r="GT66" s="346">
        <f t="shared" si="239"/>
        <v>0</v>
      </c>
      <c r="GU66" s="346">
        <f t="shared" si="239"/>
        <v>0</v>
      </c>
      <c r="GV66" s="346">
        <f t="shared" si="239"/>
        <v>0</v>
      </c>
      <c r="GW66" s="346">
        <f t="shared" si="239"/>
        <v>0</v>
      </c>
      <c r="GX66" s="346">
        <f t="shared" si="239"/>
        <v>0</v>
      </c>
      <c r="GY66" s="346">
        <f t="shared" si="239"/>
        <v>0</v>
      </c>
      <c r="GZ66" s="346">
        <f t="shared" si="239"/>
        <v>0</v>
      </c>
      <c r="HA66" s="347">
        <f t="shared" si="239"/>
        <v>0</v>
      </c>
      <c r="HB66" s="336">
        <f t="shared" si="142"/>
        <v>0</v>
      </c>
      <c r="HC66" s="337">
        <f t="shared" si="143"/>
        <v>0</v>
      </c>
      <c r="HD66" s="337">
        <f t="shared" si="144"/>
        <v>0</v>
      </c>
      <c r="HE66" s="337">
        <f t="shared" si="145"/>
        <v>0</v>
      </c>
      <c r="HF66" s="337">
        <f t="shared" si="146"/>
        <v>0</v>
      </c>
      <c r="HG66" s="337">
        <f t="shared" si="147"/>
        <v>0</v>
      </c>
      <c r="HH66" s="337">
        <f t="shared" si="148"/>
        <v>0</v>
      </c>
      <c r="HI66" s="337">
        <f t="shared" si="149"/>
        <v>0</v>
      </c>
      <c r="HJ66" s="337">
        <f t="shared" si="150"/>
        <v>0</v>
      </c>
      <c r="HK66" s="337">
        <f t="shared" si="151"/>
        <v>0</v>
      </c>
      <c r="HL66" s="337">
        <f t="shared" si="152"/>
        <v>0</v>
      </c>
      <c r="HM66" s="337">
        <f t="shared" si="153"/>
        <v>0</v>
      </c>
      <c r="HN66" s="337">
        <f t="shared" si="154"/>
        <v>0</v>
      </c>
      <c r="HO66" s="337">
        <f t="shared" si="155"/>
        <v>0</v>
      </c>
      <c r="HP66" s="337">
        <f t="shared" si="156"/>
        <v>0</v>
      </c>
      <c r="HQ66" s="337">
        <f t="shared" si="157"/>
        <v>0</v>
      </c>
      <c r="HR66" s="337">
        <f t="shared" si="158"/>
        <v>0</v>
      </c>
      <c r="HS66" s="337">
        <f t="shared" si="159"/>
        <v>0</v>
      </c>
      <c r="HT66" s="337">
        <f t="shared" si="160"/>
        <v>0</v>
      </c>
      <c r="HU66" s="337">
        <f t="shared" si="161"/>
        <v>0</v>
      </c>
      <c r="HV66" s="338">
        <f t="shared" si="162"/>
        <v>0</v>
      </c>
      <c r="HW66" s="297" t="str">
        <f t="shared" si="214"/>
        <v/>
      </c>
      <c r="HX66" s="264" t="str">
        <f t="shared" si="215"/>
        <v/>
      </c>
      <c r="HY66" s="264" t="str">
        <f t="shared" si="216"/>
        <v/>
      </c>
      <c r="HZ66" s="264" t="str">
        <f t="shared" si="217"/>
        <v/>
      </c>
      <c r="IA66" s="264" t="str">
        <f t="shared" si="218"/>
        <v/>
      </c>
      <c r="IB66" s="264" t="str">
        <f t="shared" si="219"/>
        <v/>
      </c>
      <c r="IC66" s="264" t="str">
        <f t="shared" si="220"/>
        <v/>
      </c>
      <c r="ID66" s="264" t="str">
        <f t="shared" si="221"/>
        <v/>
      </c>
      <c r="IE66" s="264" t="str">
        <f t="shared" si="222"/>
        <v/>
      </c>
      <c r="IF66" s="264" t="str">
        <f t="shared" si="223"/>
        <v/>
      </c>
      <c r="IG66" s="264" t="str">
        <f t="shared" si="224"/>
        <v/>
      </c>
      <c r="IH66" s="264" t="str">
        <f t="shared" si="225"/>
        <v/>
      </c>
      <c r="II66" s="264" t="str">
        <f t="shared" si="226"/>
        <v/>
      </c>
      <c r="IJ66" s="264" t="str">
        <f t="shared" si="227"/>
        <v/>
      </c>
      <c r="IK66" s="264" t="str">
        <f t="shared" si="228"/>
        <v/>
      </c>
      <c r="IL66" s="264" t="str">
        <f t="shared" si="229"/>
        <v/>
      </c>
      <c r="IM66" s="264" t="str">
        <f t="shared" si="230"/>
        <v/>
      </c>
      <c r="IN66" s="264" t="str">
        <f t="shared" si="231"/>
        <v/>
      </c>
      <c r="IO66" s="264" t="str">
        <f t="shared" si="232"/>
        <v/>
      </c>
      <c r="IP66" s="264" t="str">
        <f t="shared" si="233"/>
        <v/>
      </c>
      <c r="IQ66" s="284" t="str">
        <f t="shared" si="234"/>
        <v/>
      </c>
      <c r="IR66" s="265">
        <f t="shared" si="105"/>
        <v>0</v>
      </c>
      <c r="IS66" s="266">
        <f t="shared" si="235"/>
        <v>48</v>
      </c>
      <c r="IT66" s="266">
        <f t="shared" si="106"/>
        <v>0</v>
      </c>
      <c r="IU66" s="266">
        <f t="shared" si="236"/>
        <v>0</v>
      </c>
      <c r="IV66" s="302">
        <f t="shared" si="248"/>
        <v>0</v>
      </c>
      <c r="IW66" s="266">
        <f t="shared" si="248"/>
        <v>0</v>
      </c>
      <c r="IX66" s="266">
        <f t="shared" si="248"/>
        <v>0</v>
      </c>
      <c r="IY66" s="266">
        <f t="shared" si="248"/>
        <v>0</v>
      </c>
      <c r="IZ66" s="266">
        <f t="shared" si="248"/>
        <v>0</v>
      </c>
      <c r="JA66" s="266">
        <f t="shared" si="248"/>
        <v>0</v>
      </c>
      <c r="JB66" s="266">
        <f t="shared" si="248"/>
        <v>0</v>
      </c>
      <c r="JC66" s="266">
        <f t="shared" si="248"/>
        <v>0</v>
      </c>
      <c r="JD66" s="266">
        <f t="shared" si="248"/>
        <v>0</v>
      </c>
      <c r="JE66" s="266">
        <f t="shared" si="248"/>
        <v>0</v>
      </c>
      <c r="JF66" s="266">
        <f t="shared" si="249"/>
        <v>0</v>
      </c>
      <c r="JG66" s="266">
        <f t="shared" si="249"/>
        <v>0</v>
      </c>
      <c r="JH66" s="266">
        <f t="shared" si="249"/>
        <v>0</v>
      </c>
      <c r="JI66" s="266">
        <f t="shared" si="249"/>
        <v>0</v>
      </c>
      <c r="JJ66" s="266">
        <f t="shared" si="249"/>
        <v>0</v>
      </c>
      <c r="JK66" s="266">
        <f t="shared" si="249"/>
        <v>0</v>
      </c>
      <c r="JL66" s="266">
        <f t="shared" si="249"/>
        <v>0</v>
      </c>
      <c r="JM66" s="266">
        <f t="shared" si="249"/>
        <v>0</v>
      </c>
      <c r="JN66" s="266">
        <f t="shared" si="249"/>
        <v>0</v>
      </c>
      <c r="JO66" s="266">
        <f t="shared" si="249"/>
        <v>0</v>
      </c>
      <c r="JP66" s="303">
        <f t="shared" si="249"/>
        <v>0</v>
      </c>
      <c r="JQ66" s="291">
        <f t="shared" si="250"/>
        <v>0</v>
      </c>
      <c r="JR66" s="265">
        <f t="shared" si="250"/>
        <v>0</v>
      </c>
      <c r="JS66" s="265">
        <f t="shared" si="250"/>
        <v>0</v>
      </c>
      <c r="JT66" s="265">
        <f t="shared" si="250"/>
        <v>0</v>
      </c>
      <c r="JU66" s="265">
        <f t="shared" si="250"/>
        <v>0</v>
      </c>
      <c r="JV66" s="265">
        <f t="shared" si="250"/>
        <v>0</v>
      </c>
      <c r="JW66" s="265">
        <f t="shared" si="250"/>
        <v>0</v>
      </c>
      <c r="JX66" s="265">
        <f t="shared" si="250"/>
        <v>0</v>
      </c>
      <c r="JY66" s="265">
        <f t="shared" si="250"/>
        <v>0</v>
      </c>
      <c r="JZ66" s="265">
        <f t="shared" si="250"/>
        <v>0</v>
      </c>
      <c r="KA66" s="265">
        <f t="shared" si="251"/>
        <v>0</v>
      </c>
      <c r="KB66" s="265">
        <f t="shared" si="251"/>
        <v>0</v>
      </c>
      <c r="KC66" s="265">
        <f t="shared" si="251"/>
        <v>0</v>
      </c>
      <c r="KD66" s="265">
        <f t="shared" si="251"/>
        <v>0</v>
      </c>
      <c r="KE66" s="265">
        <f t="shared" si="251"/>
        <v>0</v>
      </c>
      <c r="KF66" s="265">
        <f t="shared" si="251"/>
        <v>0</v>
      </c>
      <c r="KG66" s="265">
        <f t="shared" si="251"/>
        <v>0</v>
      </c>
      <c r="KH66" s="265">
        <f t="shared" si="251"/>
        <v>0</v>
      </c>
      <c r="KI66" s="265">
        <f t="shared" si="251"/>
        <v>0</v>
      </c>
      <c r="KJ66" s="265">
        <f t="shared" si="251"/>
        <v>0</v>
      </c>
      <c r="KK66" s="292">
        <f t="shared" si="251"/>
        <v>0</v>
      </c>
      <c r="KL66" s="279">
        <f t="shared" si="107"/>
        <v>48</v>
      </c>
      <c r="KN66" s="262" t="str">
        <f t="shared" si="252"/>
        <v>Fri</v>
      </c>
      <c r="KO66" s="405" t="str">
        <f>IF(OR(F66=Dropdown_list!$AA$20,F66=Dropdown_list!$AA$21,ISBLANK(F66)), "", LEFT(F66,FIND(":",F66)-1)/RIGHT(F66,LEN(F66)-(FIND(":",F66))))</f>
        <v/>
      </c>
      <c r="KP66" s="406" t="str">
        <f>IF(OR(G66=Dropdown_list!$AA$20,G66=Dropdown_list!$AA$21,ISBLANK(G66)), "", LEFT(G66,FIND(":",G66)-1)/RIGHT(G66,LEN(G66)-(FIND(":",G66))))</f>
        <v/>
      </c>
      <c r="KQ66" s="406" t="str">
        <f>IF(OR(H66=Dropdown_list!$AA$20,H66=Dropdown_list!$AA$21,ISBLANK(H66)), "", LEFT(H66,FIND(":",H66)-1)/RIGHT(H66,LEN(H66)-(FIND(":",H66))))</f>
        <v/>
      </c>
      <c r="KR66" s="406" t="str">
        <f>IF(OR(I66=Dropdown_list!$AA$20,I66=Dropdown_list!$AA$21,ISBLANK(I66)), "", LEFT(I66,FIND(":",I66)-1)/RIGHT(I66,LEN(I66)-(FIND(":",I66))))</f>
        <v/>
      </c>
      <c r="KS66" s="406" t="str">
        <f>IF(OR(J66=Dropdown_list!$AA$20,J66=Dropdown_list!$AA$21,ISBLANK(J66)), "", LEFT(J66,FIND(":",J66)-1)/RIGHT(J66,LEN(J66)-(FIND(":",J66))))</f>
        <v/>
      </c>
      <c r="KT66" s="406" t="str">
        <f>IF(OR(K66=Dropdown_list!$AA$20,K66=Dropdown_list!$AA$21,ISBLANK(K66)), "", LEFT(K66,FIND(":",K66)-1)/RIGHT(K66,LEN(K66)-(FIND(":",K66))))</f>
        <v/>
      </c>
      <c r="KU66" s="406" t="str">
        <f>IF(OR(L66=Dropdown_list!$AA$20,L66=Dropdown_list!$AA$21,ISBLANK(L66)), "", LEFT(L66,FIND(":",L66)-1)/RIGHT(L66,LEN(L66)-(FIND(":",L66))))</f>
        <v/>
      </c>
      <c r="KV66" s="406" t="str">
        <f>IF(OR(M66=Dropdown_list!$AA$20,M66=Dropdown_list!$AA$21,ISBLANK(M66)), "", LEFT(M66,FIND(":",M66)-1)/RIGHT(M66,LEN(M66)-(FIND(":",M66))))</f>
        <v/>
      </c>
      <c r="KW66" s="406" t="str">
        <f>IF(OR(N66=Dropdown_list!$AA$20,N66=Dropdown_list!$AA$21,ISBLANK(N66)), "", LEFT(N66,FIND(":",N66)-1)/RIGHT(N66,LEN(N66)-(FIND(":",N66))))</f>
        <v/>
      </c>
      <c r="KX66" s="406" t="str">
        <f>IF(OR(O66=Dropdown_list!$AA$20,O66=Dropdown_list!$AA$21,ISBLANK(O66)), "", LEFT(O66,FIND(":",O66)-1)/RIGHT(O66,LEN(O66)-(FIND(":",O66))))</f>
        <v/>
      </c>
      <c r="KY66" s="406" t="str">
        <f>IF(OR(P66=Dropdown_list!$AA$20,P66=Dropdown_list!$AA$21,ISBLANK(P66)), "", LEFT(P66,FIND(":",P66)-1)/RIGHT(P66,LEN(P66)-(FIND(":",P66))))</f>
        <v/>
      </c>
      <c r="KZ66" s="406" t="str">
        <f>IF(OR(Q66=Dropdown_list!$AA$20,Q66=Dropdown_list!$AA$21,ISBLANK(Q66)), "", LEFT(Q66,FIND(":",Q66)-1)/RIGHT(Q66,LEN(Q66)-(FIND(":",Q66))))</f>
        <v/>
      </c>
      <c r="LA66" s="406" t="str">
        <f>IF(OR(R66=Dropdown_list!$AA$20,R66=Dropdown_list!$AA$21,ISBLANK(R66)), "", LEFT(R66,FIND(":",R66)-1)/RIGHT(R66,LEN(R66)-(FIND(":",R66))))</f>
        <v/>
      </c>
      <c r="LB66" s="406" t="str">
        <f>IF(OR(S66=Dropdown_list!$AA$20,S66=Dropdown_list!$AA$21,ISBLANK(S66)), "", LEFT(S66,FIND(":",S66)-1)/RIGHT(S66,LEN(S66)-(FIND(":",S66))))</f>
        <v/>
      </c>
      <c r="LC66" s="406" t="str">
        <f>IF(OR(T66=Dropdown_list!$AA$20,T66=Dropdown_list!$AA$21,ISBLANK(T66)), "", LEFT(T66,FIND(":",T66)-1)/RIGHT(T66,LEN(T66)-(FIND(":",T66))))</f>
        <v/>
      </c>
      <c r="LD66" s="406" t="str">
        <f>IF(OR(U66=Dropdown_list!$AA$20,U66=Dropdown_list!$AA$21,ISBLANK(U66)), "", LEFT(U66,FIND(":",U66)-1)/RIGHT(U66,LEN(U66)-(FIND(":",U66))))</f>
        <v/>
      </c>
      <c r="LE66" s="406" t="str">
        <f>IF(OR(V66=Dropdown_list!$AA$20,V66=Dropdown_list!$AA$21,ISBLANK(V66)), "", LEFT(V66,FIND(":",V66)-1)/RIGHT(V66,LEN(V66)-(FIND(":",V66))))</f>
        <v/>
      </c>
      <c r="LF66" s="406" t="str">
        <f>IF(OR(W66=Dropdown_list!$AA$20,W66=Dropdown_list!$AA$21,ISBLANK(W66)), "", LEFT(W66,FIND(":",W66)-1)/RIGHT(W66,LEN(W66)-(FIND(":",W66))))</f>
        <v/>
      </c>
      <c r="LG66" s="406" t="str">
        <f>IF(OR(X66=Dropdown_list!$AA$20,X66=Dropdown_list!$AA$21,ISBLANK(X66)), "", LEFT(X66,FIND(":",X66)-1)/RIGHT(X66,LEN(X66)-(FIND(":",X66))))</f>
        <v/>
      </c>
      <c r="LH66" s="406" t="str">
        <f>IF(OR(Y66=Dropdown_list!$AA$20,Y66=Dropdown_list!$AA$21,ISBLANK(Y66)), "", LEFT(Y66,FIND(":",Y66)-1)/RIGHT(Y66,LEN(Y66)-(FIND(":",Y66))))</f>
        <v/>
      </c>
      <c r="LI66" s="406" t="str">
        <f>IF(OR(Z66=Dropdown_list!$AA$20,Z66=Dropdown_list!$AA$21,ISBLANK(Z66)), "", LEFT(Z66,FIND(":",Z66)-1)/RIGHT(Z66,LEN(Z66)-(FIND(":",Z66))))</f>
        <v/>
      </c>
      <c r="LJ66" s="406" t="str">
        <f>IF(OR(AA66=Dropdown_list!$AA$20,AA66=Dropdown_list!$AA$21,ISBLANK(AA66)), "", LEFT(AA66,FIND(":",AA66)-1)/RIGHT(AA66,LEN(AA66)-(FIND(":",AA66))))</f>
        <v/>
      </c>
      <c r="LK66" s="406" t="str">
        <f>IF(OR(AB66=Dropdown_list!$AA$20,AB66=Dropdown_list!$AA$21,ISBLANK(AB66)), "", LEFT(AB66,FIND(":",AB66)-1)/RIGHT(AB66,LEN(AB66)-(FIND(":",AB66))))</f>
        <v/>
      </c>
      <c r="LL66" s="406" t="str">
        <f>IF(OR(AC66=Dropdown_list!$AA$20,AC66=Dropdown_list!$AA$21,ISBLANK(AC66)), "", LEFT(AC66,FIND(":",AC66)-1)/RIGHT(AC66,LEN(AC66)-(FIND(":",AC66))))</f>
        <v/>
      </c>
      <c r="LM66" s="406" t="str">
        <f>IF(OR(AD66=Dropdown_list!$AA$20,AD66=Dropdown_list!$AA$21,ISBLANK(AD66)), "", LEFT(AD66,FIND(":",AD66)-1)/RIGHT(AD66,LEN(AD66)-(FIND(":",AD66))))</f>
        <v/>
      </c>
      <c r="LN66" s="406" t="str">
        <f>IF(OR(AE66=Dropdown_list!$AA$20,AE66=Dropdown_list!$AA$21,ISBLANK(AE66)), "", LEFT(AE66,FIND(":",AE66)-1)/RIGHT(AE66,LEN(AE66)-(FIND(":",AE66))))</f>
        <v/>
      </c>
      <c r="LO66" s="406" t="str">
        <f>IF(OR(AF66=Dropdown_list!$AA$20,AF66=Dropdown_list!$AA$21,ISBLANK(AF66)), "", LEFT(AF66,FIND(":",AF66)-1)/RIGHT(AF66,LEN(AF66)-(FIND(":",AF66))))</f>
        <v/>
      </c>
      <c r="LP66" s="406" t="str">
        <f>IF(OR(AG66=Dropdown_list!$AA$20,AG66=Dropdown_list!$AA$21,ISBLANK(AG66)), "", LEFT(AG66,FIND(":",AG66)-1)/RIGHT(AG66,LEN(AG66)-(FIND(":",AG66))))</f>
        <v/>
      </c>
      <c r="LQ66" s="406" t="str">
        <f>IF(OR(AH66=Dropdown_list!$AA$20,AH66=Dropdown_list!$AA$21,ISBLANK(AH66)), "", LEFT(AH66,FIND(":",AH66)-1)/RIGHT(AH66,LEN(AH66)-(FIND(":",AH66))))</f>
        <v/>
      </c>
      <c r="LR66" s="406" t="str">
        <f>IF(OR(AI66=Dropdown_list!$AA$20,AI66=Dropdown_list!$AA$21,ISBLANK(AI66)), "", LEFT(AI66,FIND(":",AI66)-1)/RIGHT(AI66,LEN(AI66)-(FIND(":",AI66))))</f>
        <v/>
      </c>
      <c r="LS66" s="406" t="str">
        <f>IF(OR(AJ66=Dropdown_list!$AA$20,AJ66=Dropdown_list!$AA$21,ISBLANK(AJ66)), "", LEFT(AJ66,FIND(":",AJ66)-1)/RIGHT(AJ66,LEN(AJ66)-(FIND(":",AJ66))))</f>
        <v/>
      </c>
      <c r="LT66" s="406" t="str">
        <f>IF(OR(AK66=Dropdown_list!$AA$20,AK66=Dropdown_list!$AA$21,ISBLANK(AK66)), "", LEFT(AK66,FIND(":",AK66)-1)/RIGHT(AK66,LEN(AK66)-(FIND(":",AK66))))</f>
        <v/>
      </c>
      <c r="LU66" s="406" t="str">
        <f>IF(OR(AL66=Dropdown_list!$AA$20,AL66=Dropdown_list!$AA$21,ISBLANK(AL66)), "", LEFT(AL66,FIND(":",AL66)-1)/RIGHT(AL66,LEN(AL66)-(FIND(":",AL66))))</f>
        <v/>
      </c>
      <c r="LV66" s="406" t="str">
        <f>IF(OR(AM66=Dropdown_list!$AA$20,AM66=Dropdown_list!$AA$21,ISBLANK(AM66)), "", LEFT(AM66,FIND(":",AM66)-1)/RIGHT(AM66,LEN(AM66)-(FIND(":",AM66))))</f>
        <v/>
      </c>
      <c r="LW66" s="406" t="str">
        <f>IF(OR(AN66=Dropdown_list!$AA$20,AN66=Dropdown_list!$AA$21,ISBLANK(AN66)), "", LEFT(AN66,FIND(":",AN66)-1)/RIGHT(AN66,LEN(AN66)-(FIND(":",AN66))))</f>
        <v/>
      </c>
      <c r="LX66" s="406" t="str">
        <f>IF(OR(AO66=Dropdown_list!$AA$20,AO66=Dropdown_list!$AA$21,ISBLANK(AO66)), "", LEFT(AO66,FIND(":",AO66)-1)/RIGHT(AO66,LEN(AO66)-(FIND(":",AO66))))</f>
        <v/>
      </c>
      <c r="LY66" s="406" t="str">
        <f>IF(OR(AP66=Dropdown_list!$AA$20,AP66=Dropdown_list!$AA$21,ISBLANK(AP66)), "", LEFT(AP66,FIND(":",AP66)-1)/RIGHT(AP66,LEN(AP66)-(FIND(":",AP66))))</f>
        <v/>
      </c>
      <c r="LZ66" s="406" t="str">
        <f>IF(OR(AQ66=Dropdown_list!$AA$20,AQ66=Dropdown_list!$AA$21,ISBLANK(AQ66)), "", LEFT(AQ66,FIND(":",AQ66)-1)/RIGHT(AQ66,LEN(AQ66)-(FIND(":",AQ66))))</f>
        <v/>
      </c>
      <c r="MA66" s="406" t="str">
        <f>IF(OR(AR66=Dropdown_list!$AA$20,AR66=Dropdown_list!$AA$21,ISBLANK(AR66)), "", LEFT(AR66,FIND(":",AR66)-1)/RIGHT(AR66,LEN(AR66)-(FIND(":",AR66))))</f>
        <v/>
      </c>
      <c r="MB66" s="406" t="str">
        <f>IF(OR(AS66=Dropdown_list!$AA$20,AS66=Dropdown_list!$AA$21,ISBLANK(AS66)), "", LEFT(AS66,FIND(":",AS66)-1)/RIGHT(AS66,LEN(AS66)-(FIND(":",AS66))))</f>
        <v/>
      </c>
      <c r="MC66" s="406" t="str">
        <f>IF(OR(AT66=Dropdown_list!$AA$20,AT66=Dropdown_list!$AA$21,ISBLANK(AT66)), "", LEFT(AT66,FIND(":",AT66)-1)/RIGHT(AT66,LEN(AT66)-(FIND(":",AT66))))</f>
        <v/>
      </c>
      <c r="MD66" s="406" t="str">
        <f>IF(OR(AU66=Dropdown_list!$AA$20,AU66=Dropdown_list!$AA$21,ISBLANK(AU66)), "", LEFT(AU66,FIND(":",AU66)-1)/RIGHT(AU66,LEN(AU66)-(FIND(":",AU66))))</f>
        <v/>
      </c>
      <c r="ME66" s="406" t="str">
        <f>IF(OR(AV66=Dropdown_list!$AA$20,AV66=Dropdown_list!$AA$21,ISBLANK(AV66)), "", LEFT(AV66,FIND(":",AV66)-1)/RIGHT(AV66,LEN(AV66)-(FIND(":",AV66))))</f>
        <v/>
      </c>
      <c r="MF66" s="406" t="str">
        <f>IF(OR(AW66=Dropdown_list!$AA$20,AW66=Dropdown_list!$AA$21,ISBLANK(AW66)), "", LEFT(AW66,FIND(":",AW66)-1)/RIGHT(AW66,LEN(AW66)-(FIND(":",AW66))))</f>
        <v/>
      </c>
      <c r="MG66" s="406" t="str">
        <f>IF(OR(AX66=Dropdown_list!$AA$20,AX66=Dropdown_list!$AA$21,ISBLANK(AX66)), "", LEFT(AX66,FIND(":",AX66)-1)/RIGHT(AX66,LEN(AX66)-(FIND(":",AX66))))</f>
        <v/>
      </c>
      <c r="MH66" s="406" t="str">
        <f>IF(OR(AY66=Dropdown_list!$AA$20,AY66=Dropdown_list!$AA$21,ISBLANK(AY66)), "", LEFT(AY66,FIND(":",AY66)-1)/RIGHT(AY66,LEN(AY66)-(FIND(":",AY66))))</f>
        <v/>
      </c>
      <c r="MI66" s="406" t="str">
        <f>IF(OR(AZ66=Dropdown_list!$AA$20,AZ66=Dropdown_list!$AA$21,ISBLANK(AZ66)), "", LEFT(AZ66,FIND(":",AZ66)-1)/RIGHT(AZ66,LEN(AZ66)-(FIND(":",AZ66))))</f>
        <v/>
      </c>
      <c r="MJ66" s="407" t="str">
        <f>IF(OR(BA66=Dropdown_list!$AA$20,BA66=Dropdown_list!$AA$21,ISBLANK(BA66)), "", LEFT(BA66,FIND(":",BA66)-1)/RIGHT(BA66,LEN(BA66)-(FIND(":",BA66))))</f>
        <v/>
      </c>
      <c r="ML66" s="414" t="str">
        <f t="shared" si="256"/>
        <v/>
      </c>
      <c r="MM66" s="265" t="str">
        <f t="shared" si="256"/>
        <v/>
      </c>
      <c r="MN66" s="265" t="str">
        <f t="shared" si="256"/>
        <v/>
      </c>
      <c r="MO66" s="265" t="str">
        <f t="shared" si="256"/>
        <v/>
      </c>
      <c r="MP66" s="265" t="str">
        <f t="shared" si="256"/>
        <v/>
      </c>
      <c r="MQ66" s="265" t="str">
        <f t="shared" si="256"/>
        <v/>
      </c>
      <c r="MR66" s="265" t="str">
        <f t="shared" si="256"/>
        <v/>
      </c>
      <c r="MS66" s="265" t="str">
        <f t="shared" si="256"/>
        <v/>
      </c>
      <c r="MT66" s="265" t="str">
        <f t="shared" si="256"/>
        <v/>
      </c>
      <c r="MU66" s="265" t="str">
        <f t="shared" si="256"/>
        <v/>
      </c>
      <c r="MV66" s="265" t="str">
        <f t="shared" si="256"/>
        <v/>
      </c>
      <c r="MW66" s="265" t="str">
        <f t="shared" si="256"/>
        <v/>
      </c>
      <c r="MX66" s="265" t="str">
        <f t="shared" si="256"/>
        <v/>
      </c>
      <c r="MY66" s="265" t="str">
        <f t="shared" si="256"/>
        <v/>
      </c>
      <c r="MZ66" s="265" t="str">
        <f t="shared" si="256"/>
        <v/>
      </c>
      <c r="NA66" s="265" t="str">
        <f t="shared" si="256"/>
        <v/>
      </c>
      <c r="NB66" s="265" t="str">
        <f t="shared" si="253"/>
        <v/>
      </c>
      <c r="NC66" s="265" t="str">
        <f t="shared" si="253"/>
        <v/>
      </c>
      <c r="ND66" s="265" t="str">
        <f t="shared" si="253"/>
        <v/>
      </c>
      <c r="NE66" s="265" t="str">
        <f t="shared" si="253"/>
        <v/>
      </c>
      <c r="NF66" s="265" t="str">
        <f t="shared" si="253"/>
        <v/>
      </c>
      <c r="NG66" s="265" t="str">
        <f t="shared" si="253"/>
        <v/>
      </c>
      <c r="NH66" s="265" t="str">
        <f t="shared" si="253"/>
        <v/>
      </c>
      <c r="NI66" s="265" t="str">
        <f t="shared" si="253"/>
        <v/>
      </c>
      <c r="NJ66" s="265" t="str">
        <f t="shared" si="253"/>
        <v/>
      </c>
      <c r="NK66" s="265" t="str">
        <f t="shared" si="253"/>
        <v/>
      </c>
      <c r="NL66" s="265" t="str">
        <f t="shared" si="253"/>
        <v/>
      </c>
      <c r="NM66" s="265" t="str">
        <f t="shared" si="253"/>
        <v/>
      </c>
      <c r="NN66" s="265" t="str">
        <f t="shared" si="253"/>
        <v/>
      </c>
      <c r="NO66" s="265" t="str">
        <f t="shared" si="253"/>
        <v/>
      </c>
      <c r="NP66" s="265" t="str">
        <f t="shared" si="253"/>
        <v/>
      </c>
      <c r="NQ66" s="265" t="str">
        <f t="shared" si="182"/>
        <v/>
      </c>
      <c r="NR66" s="265" t="str">
        <f t="shared" si="238"/>
        <v/>
      </c>
      <c r="NS66" s="265" t="str">
        <f t="shared" si="238"/>
        <v/>
      </c>
      <c r="NT66" s="265" t="str">
        <f t="shared" si="238"/>
        <v/>
      </c>
      <c r="NU66" s="265" t="str">
        <f t="shared" si="238"/>
        <v/>
      </c>
      <c r="NV66" s="265" t="str">
        <f t="shared" si="238"/>
        <v/>
      </c>
      <c r="NW66" s="265" t="str">
        <f t="shared" si="238"/>
        <v/>
      </c>
      <c r="NX66" s="265" t="str">
        <f t="shared" si="238"/>
        <v/>
      </c>
      <c r="NY66" s="265" t="str">
        <f t="shared" si="238"/>
        <v/>
      </c>
      <c r="NZ66" s="265" t="str">
        <f t="shared" si="238"/>
        <v/>
      </c>
      <c r="OA66" s="265" t="str">
        <f t="shared" si="238"/>
        <v/>
      </c>
      <c r="OB66" s="265" t="str">
        <f t="shared" si="238"/>
        <v/>
      </c>
      <c r="OC66" s="265" t="str">
        <f t="shared" si="238"/>
        <v/>
      </c>
      <c r="OD66" s="265" t="str">
        <f t="shared" si="238"/>
        <v/>
      </c>
      <c r="OE66" s="265" t="str">
        <f t="shared" si="238"/>
        <v/>
      </c>
      <c r="OF66" s="265" t="str">
        <f t="shared" si="238"/>
        <v/>
      </c>
      <c r="OG66" s="415" t="str">
        <f t="shared" si="238"/>
        <v/>
      </c>
    </row>
    <row r="67" spans="2:397" ht="15" customHeight="1">
      <c r="B67" s="66"/>
      <c r="D67" s="786"/>
      <c r="E67" s="224">
        <f t="shared" si="177"/>
        <v>0</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4"/>
      <c r="BC67" s="668"/>
      <c r="BD67" s="61"/>
      <c r="BE67" s="61"/>
      <c r="BF67" s="88"/>
      <c r="BG67" s="232"/>
      <c r="BH67" s="61"/>
      <c r="BI67" s="61"/>
      <c r="BJ67" s="4"/>
      <c r="BL67" s="84" t="str">
        <f t="shared" si="196"/>
        <v/>
      </c>
      <c r="BM67" s="260">
        <f t="shared" si="197"/>
        <v>0</v>
      </c>
      <c r="BN67" s="525">
        <f t="shared" si="254"/>
        <v>0</v>
      </c>
      <c r="BO67" s="526" t="str">
        <f t="shared" si="139"/>
        <v/>
      </c>
      <c r="BP67" s="525">
        <f t="shared" si="255"/>
        <v>0</v>
      </c>
      <c r="BQ67" s="527">
        <f t="shared" si="198"/>
        <v>0</v>
      </c>
      <c r="BR67" s="527">
        <f t="shared" si="199"/>
        <v>0</v>
      </c>
      <c r="BS67" s="528">
        <f t="shared" si="140"/>
        <v>0</v>
      </c>
      <c r="BT67" s="263" t="str">
        <f t="shared" si="14"/>
        <v/>
      </c>
      <c r="BU67" s="263" t="str">
        <f>IF(BQ67=1, IF(ISBLANK(#REF!),message_complete,""),"")</f>
        <v/>
      </c>
      <c r="BV67" s="263" t="str">
        <f t="shared" si="200"/>
        <v/>
      </c>
      <c r="BW67" s="263" t="str">
        <f t="shared" si="201"/>
        <v/>
      </c>
      <c r="BX67" s="261"/>
      <c r="BY67" s="328" t="str">
        <f t="shared" si="116"/>
        <v/>
      </c>
      <c r="BZ67" s="269" t="str">
        <f t="shared" si="202"/>
        <v/>
      </c>
      <c r="CA67" s="269" t="str">
        <f t="shared" si="203"/>
        <v/>
      </c>
      <c r="CB67" s="269" t="str">
        <f t="shared" si="204"/>
        <v/>
      </c>
      <c r="CC67" s="269" t="str">
        <f t="shared" si="205"/>
        <v/>
      </c>
      <c r="CD67" s="269" t="str">
        <f t="shared" si="117"/>
        <v/>
      </c>
      <c r="CE67" s="269" t="str">
        <f t="shared" si="206"/>
        <v/>
      </c>
      <c r="CF67" s="269" t="str">
        <f t="shared" si="118"/>
        <v/>
      </c>
      <c r="CG67" s="269" t="str">
        <f t="shared" si="119"/>
        <v/>
      </c>
      <c r="CH67" s="269" t="str">
        <f t="shared" si="120"/>
        <v/>
      </c>
      <c r="CI67" s="269" t="str">
        <f t="shared" si="121"/>
        <v/>
      </c>
      <c r="CJ67" s="329" t="str">
        <f t="shared" si="122"/>
        <v/>
      </c>
      <c r="CL67" s="423" t="str">
        <f t="shared" si="77"/>
        <v/>
      </c>
      <c r="CM67" s="419" t="str">
        <f t="shared" si="78"/>
        <v/>
      </c>
      <c r="CN67" s="419" t="str">
        <f t="shared" si="79"/>
        <v/>
      </c>
      <c r="CO67" s="419" t="str">
        <f t="shared" si="80"/>
        <v/>
      </c>
      <c r="CP67" s="419" t="str">
        <f t="shared" si="81"/>
        <v/>
      </c>
      <c r="CQ67" s="424" t="str">
        <f t="shared" si="82"/>
        <v/>
      </c>
      <c r="CR67" s="121" t="str">
        <f t="shared" si="207"/>
        <v/>
      </c>
      <c r="CS67" s="283" t="str">
        <f t="shared" si="208"/>
        <v/>
      </c>
      <c r="CT67" s="264" t="str">
        <f t="shared" si="209"/>
        <v/>
      </c>
      <c r="CU67" s="264" t="str">
        <f t="shared" si="210"/>
        <v/>
      </c>
      <c r="CV67" s="264" t="str">
        <f t="shared" si="211"/>
        <v/>
      </c>
      <c r="CW67" s="264" t="str">
        <f t="shared" si="212"/>
        <v/>
      </c>
      <c r="CX67" s="284" t="str">
        <f t="shared" si="213"/>
        <v/>
      </c>
      <c r="CY67" s="263">
        <f t="shared" si="83"/>
        <v>0</v>
      </c>
      <c r="CZ67" s="263"/>
      <c r="DA67" s="291">
        <f t="shared" si="240"/>
        <v>0</v>
      </c>
      <c r="DB67" s="265">
        <f t="shared" si="240"/>
        <v>0</v>
      </c>
      <c r="DC67" s="265">
        <f t="shared" si="240"/>
        <v>0</v>
      </c>
      <c r="DD67" s="265">
        <f t="shared" si="240"/>
        <v>0</v>
      </c>
      <c r="DE67" s="265">
        <f t="shared" si="240"/>
        <v>0</v>
      </c>
      <c r="DF67" s="265">
        <f t="shared" si="240"/>
        <v>0</v>
      </c>
      <c r="DG67" s="265">
        <f t="shared" si="240"/>
        <v>0</v>
      </c>
      <c r="DH67" s="265">
        <f t="shared" si="240"/>
        <v>0</v>
      </c>
      <c r="DI67" s="265">
        <f t="shared" si="240"/>
        <v>0</v>
      </c>
      <c r="DJ67" s="265">
        <f t="shared" si="240"/>
        <v>0</v>
      </c>
      <c r="DK67" s="265">
        <f t="shared" si="241"/>
        <v>0</v>
      </c>
      <c r="DL67" s="265">
        <f t="shared" si="241"/>
        <v>0</v>
      </c>
      <c r="DM67" s="265">
        <f t="shared" si="241"/>
        <v>0</v>
      </c>
      <c r="DN67" s="265">
        <f t="shared" si="241"/>
        <v>0</v>
      </c>
      <c r="DO67" s="265">
        <f t="shared" si="241"/>
        <v>0</v>
      </c>
      <c r="DP67" s="265">
        <f t="shared" si="241"/>
        <v>0</v>
      </c>
      <c r="DQ67" s="265">
        <f t="shared" si="241"/>
        <v>0</v>
      </c>
      <c r="DR67" s="265">
        <f t="shared" si="241"/>
        <v>0</v>
      </c>
      <c r="DS67" s="265">
        <f t="shared" si="241"/>
        <v>0</v>
      </c>
      <c r="DT67" s="265">
        <f t="shared" si="241"/>
        <v>0</v>
      </c>
      <c r="DU67" s="292">
        <f t="shared" si="241"/>
        <v>0</v>
      </c>
      <c r="DV67" s="291">
        <f t="shared" si="242"/>
        <v>0</v>
      </c>
      <c r="DW67" s="265">
        <f t="shared" si="242"/>
        <v>0</v>
      </c>
      <c r="DX67" s="265">
        <f t="shared" si="242"/>
        <v>0</v>
      </c>
      <c r="DY67" s="265">
        <f t="shared" si="242"/>
        <v>0</v>
      </c>
      <c r="DZ67" s="265">
        <f t="shared" si="242"/>
        <v>0</v>
      </c>
      <c r="EA67" s="265">
        <f t="shared" si="242"/>
        <v>0</v>
      </c>
      <c r="EB67" s="265">
        <f t="shared" si="242"/>
        <v>0</v>
      </c>
      <c r="EC67" s="265">
        <f t="shared" si="242"/>
        <v>0</v>
      </c>
      <c r="ED67" s="265">
        <f t="shared" si="242"/>
        <v>0</v>
      </c>
      <c r="EE67" s="265">
        <f t="shared" si="242"/>
        <v>0</v>
      </c>
      <c r="EF67" s="265">
        <f t="shared" si="243"/>
        <v>0</v>
      </c>
      <c r="EG67" s="265">
        <f t="shared" si="243"/>
        <v>0</v>
      </c>
      <c r="EH67" s="265">
        <f t="shared" si="243"/>
        <v>0</v>
      </c>
      <c r="EI67" s="265">
        <f t="shared" si="243"/>
        <v>0</v>
      </c>
      <c r="EJ67" s="265">
        <f t="shared" si="243"/>
        <v>0</v>
      </c>
      <c r="EK67" s="265">
        <f t="shared" si="243"/>
        <v>0</v>
      </c>
      <c r="EL67" s="265">
        <f t="shared" si="243"/>
        <v>0</v>
      </c>
      <c r="EM67" s="265">
        <f t="shared" si="243"/>
        <v>0</v>
      </c>
      <c r="EN67" s="265">
        <f t="shared" si="243"/>
        <v>0</v>
      </c>
      <c r="EO67" s="265">
        <f t="shared" si="243"/>
        <v>0</v>
      </c>
      <c r="EP67" s="292">
        <f t="shared" si="243"/>
        <v>0</v>
      </c>
      <c r="EQ67" s="414">
        <f t="shared" si="244"/>
        <v>0</v>
      </c>
      <c r="ER67" s="265">
        <f t="shared" si="244"/>
        <v>0</v>
      </c>
      <c r="ES67" s="265">
        <f t="shared" si="244"/>
        <v>0</v>
      </c>
      <c r="ET67" s="265">
        <f t="shared" si="244"/>
        <v>0</v>
      </c>
      <c r="EU67" s="265">
        <f t="shared" si="244"/>
        <v>0</v>
      </c>
      <c r="EV67" s="265">
        <f t="shared" si="244"/>
        <v>0</v>
      </c>
      <c r="EW67" s="265">
        <f t="shared" si="244"/>
        <v>0</v>
      </c>
      <c r="EX67" s="265">
        <f t="shared" si="244"/>
        <v>0</v>
      </c>
      <c r="EY67" s="265">
        <f t="shared" si="244"/>
        <v>0</v>
      </c>
      <c r="EZ67" s="265">
        <f t="shared" si="244"/>
        <v>0</v>
      </c>
      <c r="FA67" s="265">
        <f t="shared" si="245"/>
        <v>0</v>
      </c>
      <c r="FB67" s="265">
        <f t="shared" si="245"/>
        <v>0</v>
      </c>
      <c r="FC67" s="265">
        <f t="shared" si="245"/>
        <v>0</v>
      </c>
      <c r="FD67" s="265">
        <f t="shared" si="245"/>
        <v>0</v>
      </c>
      <c r="FE67" s="265">
        <f t="shared" si="245"/>
        <v>0</v>
      </c>
      <c r="FF67" s="265">
        <f t="shared" si="245"/>
        <v>0</v>
      </c>
      <c r="FG67" s="265">
        <f t="shared" si="245"/>
        <v>0</v>
      </c>
      <c r="FH67" s="265">
        <f t="shared" si="245"/>
        <v>0</v>
      </c>
      <c r="FI67" s="265">
        <f t="shared" si="245"/>
        <v>0</v>
      </c>
      <c r="FJ67" s="265">
        <f t="shared" si="245"/>
        <v>0</v>
      </c>
      <c r="FK67" s="415">
        <f t="shared" si="245"/>
        <v>0</v>
      </c>
      <c r="FL67" s="291">
        <f t="shared" si="246"/>
        <v>0</v>
      </c>
      <c r="FM67" s="265">
        <f t="shared" si="246"/>
        <v>0</v>
      </c>
      <c r="FN67" s="265">
        <f t="shared" si="246"/>
        <v>0</v>
      </c>
      <c r="FO67" s="265">
        <f t="shared" si="246"/>
        <v>0</v>
      </c>
      <c r="FP67" s="265">
        <f t="shared" si="246"/>
        <v>0</v>
      </c>
      <c r="FQ67" s="265">
        <f t="shared" si="246"/>
        <v>0</v>
      </c>
      <c r="FR67" s="265">
        <f t="shared" si="246"/>
        <v>0</v>
      </c>
      <c r="FS67" s="265">
        <f t="shared" si="246"/>
        <v>0</v>
      </c>
      <c r="FT67" s="265">
        <f t="shared" si="246"/>
        <v>0</v>
      </c>
      <c r="FU67" s="265">
        <f t="shared" si="246"/>
        <v>0</v>
      </c>
      <c r="FV67" s="265">
        <f t="shared" si="247"/>
        <v>0</v>
      </c>
      <c r="FW67" s="265">
        <f t="shared" si="247"/>
        <v>0</v>
      </c>
      <c r="FX67" s="265">
        <f t="shared" si="247"/>
        <v>0</v>
      </c>
      <c r="FY67" s="265">
        <f t="shared" si="247"/>
        <v>0</v>
      </c>
      <c r="FZ67" s="265">
        <f t="shared" si="247"/>
        <v>0</v>
      </c>
      <c r="GA67" s="265">
        <f t="shared" si="247"/>
        <v>0</v>
      </c>
      <c r="GB67" s="265">
        <f t="shared" si="247"/>
        <v>0</v>
      </c>
      <c r="GC67" s="265">
        <f t="shared" si="247"/>
        <v>0</v>
      </c>
      <c r="GD67" s="265">
        <f t="shared" si="247"/>
        <v>0</v>
      </c>
      <c r="GE67" s="265">
        <f t="shared" si="247"/>
        <v>0</v>
      </c>
      <c r="GF67" s="292">
        <f t="shared" si="247"/>
        <v>0</v>
      </c>
      <c r="GG67" s="345">
        <f t="shared" si="141"/>
        <v>0</v>
      </c>
      <c r="GH67" s="346">
        <f t="shared" si="239"/>
        <v>0</v>
      </c>
      <c r="GI67" s="346">
        <f t="shared" si="239"/>
        <v>0</v>
      </c>
      <c r="GJ67" s="346">
        <f t="shared" si="239"/>
        <v>0</v>
      </c>
      <c r="GK67" s="346">
        <f t="shared" si="239"/>
        <v>0</v>
      </c>
      <c r="GL67" s="346">
        <f t="shared" si="239"/>
        <v>0</v>
      </c>
      <c r="GM67" s="346">
        <f t="shared" si="239"/>
        <v>0</v>
      </c>
      <c r="GN67" s="346">
        <f t="shared" si="239"/>
        <v>0</v>
      </c>
      <c r="GO67" s="346">
        <f t="shared" si="239"/>
        <v>0</v>
      </c>
      <c r="GP67" s="346">
        <f t="shared" si="239"/>
        <v>0</v>
      </c>
      <c r="GQ67" s="346">
        <f t="shared" si="239"/>
        <v>0</v>
      </c>
      <c r="GR67" s="346">
        <f t="shared" si="239"/>
        <v>0</v>
      </c>
      <c r="GS67" s="346">
        <f t="shared" si="239"/>
        <v>0</v>
      </c>
      <c r="GT67" s="346">
        <f t="shared" si="239"/>
        <v>0</v>
      </c>
      <c r="GU67" s="346">
        <f t="shared" si="239"/>
        <v>0</v>
      </c>
      <c r="GV67" s="346">
        <f t="shared" si="239"/>
        <v>0</v>
      </c>
      <c r="GW67" s="346">
        <f t="shared" si="239"/>
        <v>0</v>
      </c>
      <c r="GX67" s="346">
        <f t="shared" si="239"/>
        <v>0</v>
      </c>
      <c r="GY67" s="346">
        <f t="shared" si="239"/>
        <v>0</v>
      </c>
      <c r="GZ67" s="346">
        <f t="shared" si="239"/>
        <v>0</v>
      </c>
      <c r="HA67" s="347">
        <f t="shared" si="239"/>
        <v>0</v>
      </c>
      <c r="HB67" s="336">
        <f t="shared" si="142"/>
        <v>0</v>
      </c>
      <c r="HC67" s="337">
        <f t="shared" si="143"/>
        <v>0</v>
      </c>
      <c r="HD67" s="337">
        <f t="shared" si="144"/>
        <v>0</v>
      </c>
      <c r="HE67" s="337">
        <f t="shared" si="145"/>
        <v>0</v>
      </c>
      <c r="HF67" s="337">
        <f t="shared" si="146"/>
        <v>0</v>
      </c>
      <c r="HG67" s="337">
        <f t="shared" si="147"/>
        <v>0</v>
      </c>
      <c r="HH67" s="337">
        <f t="shared" si="148"/>
        <v>0</v>
      </c>
      <c r="HI67" s="337">
        <f t="shared" si="149"/>
        <v>0</v>
      </c>
      <c r="HJ67" s="337">
        <f t="shared" si="150"/>
        <v>0</v>
      </c>
      <c r="HK67" s="337">
        <f t="shared" si="151"/>
        <v>0</v>
      </c>
      <c r="HL67" s="337">
        <f t="shared" si="152"/>
        <v>0</v>
      </c>
      <c r="HM67" s="337">
        <f t="shared" si="153"/>
        <v>0</v>
      </c>
      <c r="HN67" s="337">
        <f t="shared" si="154"/>
        <v>0</v>
      </c>
      <c r="HO67" s="337">
        <f t="shared" si="155"/>
        <v>0</v>
      </c>
      <c r="HP67" s="337">
        <f t="shared" si="156"/>
        <v>0</v>
      </c>
      <c r="HQ67" s="337">
        <f t="shared" si="157"/>
        <v>0</v>
      </c>
      <c r="HR67" s="337">
        <f t="shared" si="158"/>
        <v>0</v>
      </c>
      <c r="HS67" s="337">
        <f t="shared" si="159"/>
        <v>0</v>
      </c>
      <c r="HT67" s="337">
        <f t="shared" si="160"/>
        <v>0</v>
      </c>
      <c r="HU67" s="337">
        <f t="shared" si="161"/>
        <v>0</v>
      </c>
      <c r="HV67" s="338">
        <f t="shared" si="162"/>
        <v>0</v>
      </c>
      <c r="HW67" s="297" t="str">
        <f t="shared" si="214"/>
        <v/>
      </c>
      <c r="HX67" s="264" t="str">
        <f t="shared" si="215"/>
        <v/>
      </c>
      <c r="HY67" s="264" t="str">
        <f t="shared" si="216"/>
        <v/>
      </c>
      <c r="HZ67" s="264" t="str">
        <f t="shared" si="217"/>
        <v/>
      </c>
      <c r="IA67" s="264" t="str">
        <f t="shared" si="218"/>
        <v/>
      </c>
      <c r="IB67" s="264" t="str">
        <f t="shared" si="219"/>
        <v/>
      </c>
      <c r="IC67" s="264" t="str">
        <f t="shared" si="220"/>
        <v/>
      </c>
      <c r="ID67" s="264" t="str">
        <f t="shared" si="221"/>
        <v/>
      </c>
      <c r="IE67" s="264" t="str">
        <f t="shared" si="222"/>
        <v/>
      </c>
      <c r="IF67" s="264" t="str">
        <f t="shared" si="223"/>
        <v/>
      </c>
      <c r="IG67" s="264" t="str">
        <f t="shared" si="224"/>
        <v/>
      </c>
      <c r="IH67" s="264" t="str">
        <f t="shared" si="225"/>
        <v/>
      </c>
      <c r="II67" s="264" t="str">
        <f t="shared" si="226"/>
        <v/>
      </c>
      <c r="IJ67" s="264" t="str">
        <f t="shared" si="227"/>
        <v/>
      </c>
      <c r="IK67" s="264" t="str">
        <f t="shared" si="228"/>
        <v/>
      </c>
      <c r="IL67" s="264" t="str">
        <f t="shared" si="229"/>
        <v/>
      </c>
      <c r="IM67" s="264" t="str">
        <f t="shared" si="230"/>
        <v/>
      </c>
      <c r="IN67" s="264" t="str">
        <f t="shared" si="231"/>
        <v/>
      </c>
      <c r="IO67" s="264" t="str">
        <f t="shared" si="232"/>
        <v/>
      </c>
      <c r="IP67" s="264" t="str">
        <f t="shared" si="233"/>
        <v/>
      </c>
      <c r="IQ67" s="284" t="str">
        <f t="shared" si="234"/>
        <v/>
      </c>
      <c r="IR67" s="265">
        <f t="shared" si="105"/>
        <v>0</v>
      </c>
      <c r="IS67" s="266">
        <f t="shared" si="235"/>
        <v>48</v>
      </c>
      <c r="IT67" s="266">
        <f t="shared" si="106"/>
        <v>0</v>
      </c>
      <c r="IU67" s="266">
        <f t="shared" si="236"/>
        <v>0</v>
      </c>
      <c r="IV67" s="302">
        <f t="shared" si="248"/>
        <v>0</v>
      </c>
      <c r="IW67" s="266">
        <f t="shared" si="248"/>
        <v>0</v>
      </c>
      <c r="IX67" s="266">
        <f t="shared" si="248"/>
        <v>0</v>
      </c>
      <c r="IY67" s="266">
        <f t="shared" si="248"/>
        <v>0</v>
      </c>
      <c r="IZ67" s="266">
        <f t="shared" si="248"/>
        <v>0</v>
      </c>
      <c r="JA67" s="266">
        <f t="shared" si="248"/>
        <v>0</v>
      </c>
      <c r="JB67" s="266">
        <f t="shared" si="248"/>
        <v>0</v>
      </c>
      <c r="JC67" s="266">
        <f t="shared" si="248"/>
        <v>0</v>
      </c>
      <c r="JD67" s="266">
        <f t="shared" si="248"/>
        <v>0</v>
      </c>
      <c r="JE67" s="266">
        <f t="shared" si="248"/>
        <v>0</v>
      </c>
      <c r="JF67" s="266">
        <f t="shared" si="249"/>
        <v>0</v>
      </c>
      <c r="JG67" s="266">
        <f t="shared" si="249"/>
        <v>0</v>
      </c>
      <c r="JH67" s="266">
        <f t="shared" si="249"/>
        <v>0</v>
      </c>
      <c r="JI67" s="266">
        <f t="shared" si="249"/>
        <v>0</v>
      </c>
      <c r="JJ67" s="266">
        <f t="shared" si="249"/>
        <v>0</v>
      </c>
      <c r="JK67" s="266">
        <f t="shared" si="249"/>
        <v>0</v>
      </c>
      <c r="JL67" s="266">
        <f t="shared" si="249"/>
        <v>0</v>
      </c>
      <c r="JM67" s="266">
        <f t="shared" si="249"/>
        <v>0</v>
      </c>
      <c r="JN67" s="266">
        <f t="shared" si="249"/>
        <v>0</v>
      </c>
      <c r="JO67" s="266">
        <f t="shared" si="249"/>
        <v>0</v>
      </c>
      <c r="JP67" s="303">
        <f t="shared" si="249"/>
        <v>0</v>
      </c>
      <c r="JQ67" s="291">
        <f t="shared" si="250"/>
        <v>0</v>
      </c>
      <c r="JR67" s="265">
        <f t="shared" si="250"/>
        <v>0</v>
      </c>
      <c r="JS67" s="265">
        <f t="shared" si="250"/>
        <v>0</v>
      </c>
      <c r="JT67" s="265">
        <f t="shared" si="250"/>
        <v>0</v>
      </c>
      <c r="JU67" s="265">
        <f t="shared" si="250"/>
        <v>0</v>
      </c>
      <c r="JV67" s="265">
        <f t="shared" si="250"/>
        <v>0</v>
      </c>
      <c r="JW67" s="265">
        <f t="shared" si="250"/>
        <v>0</v>
      </c>
      <c r="JX67" s="265">
        <f t="shared" si="250"/>
        <v>0</v>
      </c>
      <c r="JY67" s="265">
        <f t="shared" si="250"/>
        <v>0</v>
      </c>
      <c r="JZ67" s="265">
        <f t="shared" si="250"/>
        <v>0</v>
      </c>
      <c r="KA67" s="265">
        <f t="shared" si="251"/>
        <v>0</v>
      </c>
      <c r="KB67" s="265">
        <f t="shared" si="251"/>
        <v>0</v>
      </c>
      <c r="KC67" s="265">
        <f t="shared" si="251"/>
        <v>0</v>
      </c>
      <c r="KD67" s="265">
        <f t="shared" si="251"/>
        <v>0</v>
      </c>
      <c r="KE67" s="265">
        <f t="shared" si="251"/>
        <v>0</v>
      </c>
      <c r="KF67" s="265">
        <f t="shared" si="251"/>
        <v>0</v>
      </c>
      <c r="KG67" s="265">
        <f t="shared" si="251"/>
        <v>0</v>
      </c>
      <c r="KH67" s="265">
        <f t="shared" si="251"/>
        <v>0</v>
      </c>
      <c r="KI67" s="265">
        <f t="shared" si="251"/>
        <v>0</v>
      </c>
      <c r="KJ67" s="265">
        <f t="shared" si="251"/>
        <v>0</v>
      </c>
      <c r="KK67" s="292">
        <f t="shared" si="251"/>
        <v>0</v>
      </c>
      <c r="KL67" s="279">
        <f t="shared" si="107"/>
        <v>48</v>
      </c>
      <c r="KN67" s="262" t="str">
        <f t="shared" si="252"/>
        <v>Fri</v>
      </c>
      <c r="KO67" s="405" t="str">
        <f>IF(OR(F67=Dropdown_list!$AA$20,F67=Dropdown_list!$AA$21,ISBLANK(F67)), "", LEFT(F67,FIND(":",F67)-1)/RIGHT(F67,LEN(F67)-(FIND(":",F67))))</f>
        <v/>
      </c>
      <c r="KP67" s="406" t="str">
        <f>IF(OR(G67=Dropdown_list!$AA$20,G67=Dropdown_list!$AA$21,ISBLANK(G67)), "", LEFT(G67,FIND(":",G67)-1)/RIGHT(G67,LEN(G67)-(FIND(":",G67))))</f>
        <v/>
      </c>
      <c r="KQ67" s="406" t="str">
        <f>IF(OR(H67=Dropdown_list!$AA$20,H67=Dropdown_list!$AA$21,ISBLANK(H67)), "", LEFT(H67,FIND(":",H67)-1)/RIGHT(H67,LEN(H67)-(FIND(":",H67))))</f>
        <v/>
      </c>
      <c r="KR67" s="406" t="str">
        <f>IF(OR(I67=Dropdown_list!$AA$20,I67=Dropdown_list!$AA$21,ISBLANK(I67)), "", LEFT(I67,FIND(":",I67)-1)/RIGHT(I67,LEN(I67)-(FIND(":",I67))))</f>
        <v/>
      </c>
      <c r="KS67" s="406" t="str">
        <f>IF(OR(J67=Dropdown_list!$AA$20,J67=Dropdown_list!$AA$21,ISBLANK(J67)), "", LEFT(J67,FIND(":",J67)-1)/RIGHT(J67,LEN(J67)-(FIND(":",J67))))</f>
        <v/>
      </c>
      <c r="KT67" s="406" t="str">
        <f>IF(OR(K67=Dropdown_list!$AA$20,K67=Dropdown_list!$AA$21,ISBLANK(K67)), "", LEFT(K67,FIND(":",K67)-1)/RIGHT(K67,LEN(K67)-(FIND(":",K67))))</f>
        <v/>
      </c>
      <c r="KU67" s="406" t="str">
        <f>IF(OR(L67=Dropdown_list!$AA$20,L67=Dropdown_list!$AA$21,ISBLANK(L67)), "", LEFT(L67,FIND(":",L67)-1)/RIGHT(L67,LEN(L67)-(FIND(":",L67))))</f>
        <v/>
      </c>
      <c r="KV67" s="406" t="str">
        <f>IF(OR(M67=Dropdown_list!$AA$20,M67=Dropdown_list!$AA$21,ISBLANK(M67)), "", LEFT(M67,FIND(":",M67)-1)/RIGHT(M67,LEN(M67)-(FIND(":",M67))))</f>
        <v/>
      </c>
      <c r="KW67" s="406" t="str">
        <f>IF(OR(N67=Dropdown_list!$AA$20,N67=Dropdown_list!$AA$21,ISBLANK(N67)), "", LEFT(N67,FIND(":",N67)-1)/RIGHT(N67,LEN(N67)-(FIND(":",N67))))</f>
        <v/>
      </c>
      <c r="KX67" s="406" t="str">
        <f>IF(OR(O67=Dropdown_list!$AA$20,O67=Dropdown_list!$AA$21,ISBLANK(O67)), "", LEFT(O67,FIND(":",O67)-1)/RIGHT(O67,LEN(O67)-(FIND(":",O67))))</f>
        <v/>
      </c>
      <c r="KY67" s="406" t="str">
        <f>IF(OR(P67=Dropdown_list!$AA$20,P67=Dropdown_list!$AA$21,ISBLANK(P67)), "", LEFT(P67,FIND(":",P67)-1)/RIGHT(P67,LEN(P67)-(FIND(":",P67))))</f>
        <v/>
      </c>
      <c r="KZ67" s="406" t="str">
        <f>IF(OR(Q67=Dropdown_list!$AA$20,Q67=Dropdown_list!$AA$21,ISBLANK(Q67)), "", LEFT(Q67,FIND(":",Q67)-1)/RIGHT(Q67,LEN(Q67)-(FIND(":",Q67))))</f>
        <v/>
      </c>
      <c r="LA67" s="406" t="str">
        <f>IF(OR(R67=Dropdown_list!$AA$20,R67=Dropdown_list!$AA$21,ISBLANK(R67)), "", LEFT(R67,FIND(":",R67)-1)/RIGHT(R67,LEN(R67)-(FIND(":",R67))))</f>
        <v/>
      </c>
      <c r="LB67" s="406" t="str">
        <f>IF(OR(S67=Dropdown_list!$AA$20,S67=Dropdown_list!$AA$21,ISBLANK(S67)), "", LEFT(S67,FIND(":",S67)-1)/RIGHT(S67,LEN(S67)-(FIND(":",S67))))</f>
        <v/>
      </c>
      <c r="LC67" s="406" t="str">
        <f>IF(OR(T67=Dropdown_list!$AA$20,T67=Dropdown_list!$AA$21,ISBLANK(T67)), "", LEFT(T67,FIND(":",T67)-1)/RIGHT(T67,LEN(T67)-(FIND(":",T67))))</f>
        <v/>
      </c>
      <c r="LD67" s="406" t="str">
        <f>IF(OR(U67=Dropdown_list!$AA$20,U67=Dropdown_list!$AA$21,ISBLANK(U67)), "", LEFT(U67,FIND(":",U67)-1)/RIGHT(U67,LEN(U67)-(FIND(":",U67))))</f>
        <v/>
      </c>
      <c r="LE67" s="406" t="str">
        <f>IF(OR(V67=Dropdown_list!$AA$20,V67=Dropdown_list!$AA$21,ISBLANK(V67)), "", LEFT(V67,FIND(":",V67)-1)/RIGHT(V67,LEN(V67)-(FIND(":",V67))))</f>
        <v/>
      </c>
      <c r="LF67" s="406" t="str">
        <f>IF(OR(W67=Dropdown_list!$AA$20,W67=Dropdown_list!$AA$21,ISBLANK(W67)), "", LEFT(W67,FIND(":",W67)-1)/RIGHT(W67,LEN(W67)-(FIND(":",W67))))</f>
        <v/>
      </c>
      <c r="LG67" s="406" t="str">
        <f>IF(OR(X67=Dropdown_list!$AA$20,X67=Dropdown_list!$AA$21,ISBLANK(X67)), "", LEFT(X67,FIND(":",X67)-1)/RIGHT(X67,LEN(X67)-(FIND(":",X67))))</f>
        <v/>
      </c>
      <c r="LH67" s="406" t="str">
        <f>IF(OR(Y67=Dropdown_list!$AA$20,Y67=Dropdown_list!$AA$21,ISBLANK(Y67)), "", LEFT(Y67,FIND(":",Y67)-1)/RIGHT(Y67,LEN(Y67)-(FIND(":",Y67))))</f>
        <v/>
      </c>
      <c r="LI67" s="406" t="str">
        <f>IF(OR(Z67=Dropdown_list!$AA$20,Z67=Dropdown_list!$AA$21,ISBLANK(Z67)), "", LEFT(Z67,FIND(":",Z67)-1)/RIGHT(Z67,LEN(Z67)-(FIND(":",Z67))))</f>
        <v/>
      </c>
      <c r="LJ67" s="406" t="str">
        <f>IF(OR(AA67=Dropdown_list!$AA$20,AA67=Dropdown_list!$AA$21,ISBLANK(AA67)), "", LEFT(AA67,FIND(":",AA67)-1)/RIGHT(AA67,LEN(AA67)-(FIND(":",AA67))))</f>
        <v/>
      </c>
      <c r="LK67" s="406" t="str">
        <f>IF(OR(AB67=Dropdown_list!$AA$20,AB67=Dropdown_list!$AA$21,ISBLANK(AB67)), "", LEFT(AB67,FIND(":",AB67)-1)/RIGHT(AB67,LEN(AB67)-(FIND(":",AB67))))</f>
        <v/>
      </c>
      <c r="LL67" s="406" t="str">
        <f>IF(OR(AC67=Dropdown_list!$AA$20,AC67=Dropdown_list!$AA$21,ISBLANK(AC67)), "", LEFT(AC67,FIND(":",AC67)-1)/RIGHT(AC67,LEN(AC67)-(FIND(":",AC67))))</f>
        <v/>
      </c>
      <c r="LM67" s="406" t="str">
        <f>IF(OR(AD67=Dropdown_list!$AA$20,AD67=Dropdown_list!$AA$21,ISBLANK(AD67)), "", LEFT(AD67,FIND(":",AD67)-1)/RIGHT(AD67,LEN(AD67)-(FIND(":",AD67))))</f>
        <v/>
      </c>
      <c r="LN67" s="406" t="str">
        <f>IF(OR(AE67=Dropdown_list!$AA$20,AE67=Dropdown_list!$AA$21,ISBLANK(AE67)), "", LEFT(AE67,FIND(":",AE67)-1)/RIGHT(AE67,LEN(AE67)-(FIND(":",AE67))))</f>
        <v/>
      </c>
      <c r="LO67" s="406" t="str">
        <f>IF(OR(AF67=Dropdown_list!$AA$20,AF67=Dropdown_list!$AA$21,ISBLANK(AF67)), "", LEFT(AF67,FIND(":",AF67)-1)/RIGHT(AF67,LEN(AF67)-(FIND(":",AF67))))</f>
        <v/>
      </c>
      <c r="LP67" s="406" t="str">
        <f>IF(OR(AG67=Dropdown_list!$AA$20,AG67=Dropdown_list!$AA$21,ISBLANK(AG67)), "", LEFT(AG67,FIND(":",AG67)-1)/RIGHT(AG67,LEN(AG67)-(FIND(":",AG67))))</f>
        <v/>
      </c>
      <c r="LQ67" s="406" t="str">
        <f>IF(OR(AH67=Dropdown_list!$AA$20,AH67=Dropdown_list!$AA$21,ISBLANK(AH67)), "", LEFT(AH67,FIND(":",AH67)-1)/RIGHT(AH67,LEN(AH67)-(FIND(":",AH67))))</f>
        <v/>
      </c>
      <c r="LR67" s="406" t="str">
        <f>IF(OR(AI67=Dropdown_list!$AA$20,AI67=Dropdown_list!$AA$21,ISBLANK(AI67)), "", LEFT(AI67,FIND(":",AI67)-1)/RIGHT(AI67,LEN(AI67)-(FIND(":",AI67))))</f>
        <v/>
      </c>
      <c r="LS67" s="406" t="str">
        <f>IF(OR(AJ67=Dropdown_list!$AA$20,AJ67=Dropdown_list!$AA$21,ISBLANK(AJ67)), "", LEFT(AJ67,FIND(":",AJ67)-1)/RIGHT(AJ67,LEN(AJ67)-(FIND(":",AJ67))))</f>
        <v/>
      </c>
      <c r="LT67" s="406" t="str">
        <f>IF(OR(AK67=Dropdown_list!$AA$20,AK67=Dropdown_list!$AA$21,ISBLANK(AK67)), "", LEFT(AK67,FIND(":",AK67)-1)/RIGHT(AK67,LEN(AK67)-(FIND(":",AK67))))</f>
        <v/>
      </c>
      <c r="LU67" s="406" t="str">
        <f>IF(OR(AL67=Dropdown_list!$AA$20,AL67=Dropdown_list!$AA$21,ISBLANK(AL67)), "", LEFT(AL67,FIND(":",AL67)-1)/RIGHT(AL67,LEN(AL67)-(FIND(":",AL67))))</f>
        <v/>
      </c>
      <c r="LV67" s="406" t="str">
        <f>IF(OR(AM67=Dropdown_list!$AA$20,AM67=Dropdown_list!$AA$21,ISBLANK(AM67)), "", LEFT(AM67,FIND(":",AM67)-1)/RIGHT(AM67,LEN(AM67)-(FIND(":",AM67))))</f>
        <v/>
      </c>
      <c r="LW67" s="406" t="str">
        <f>IF(OR(AN67=Dropdown_list!$AA$20,AN67=Dropdown_list!$AA$21,ISBLANK(AN67)), "", LEFT(AN67,FIND(":",AN67)-1)/RIGHT(AN67,LEN(AN67)-(FIND(":",AN67))))</f>
        <v/>
      </c>
      <c r="LX67" s="406" t="str">
        <f>IF(OR(AO67=Dropdown_list!$AA$20,AO67=Dropdown_list!$AA$21,ISBLANK(AO67)), "", LEFT(AO67,FIND(":",AO67)-1)/RIGHT(AO67,LEN(AO67)-(FIND(":",AO67))))</f>
        <v/>
      </c>
      <c r="LY67" s="406" t="str">
        <f>IF(OR(AP67=Dropdown_list!$AA$20,AP67=Dropdown_list!$AA$21,ISBLANK(AP67)), "", LEFT(AP67,FIND(":",AP67)-1)/RIGHT(AP67,LEN(AP67)-(FIND(":",AP67))))</f>
        <v/>
      </c>
      <c r="LZ67" s="406" t="str">
        <f>IF(OR(AQ67=Dropdown_list!$AA$20,AQ67=Dropdown_list!$AA$21,ISBLANK(AQ67)), "", LEFT(AQ67,FIND(":",AQ67)-1)/RIGHT(AQ67,LEN(AQ67)-(FIND(":",AQ67))))</f>
        <v/>
      </c>
      <c r="MA67" s="406" t="str">
        <f>IF(OR(AR67=Dropdown_list!$AA$20,AR67=Dropdown_list!$AA$21,ISBLANK(AR67)), "", LEFT(AR67,FIND(":",AR67)-1)/RIGHT(AR67,LEN(AR67)-(FIND(":",AR67))))</f>
        <v/>
      </c>
      <c r="MB67" s="406" t="str">
        <f>IF(OR(AS67=Dropdown_list!$AA$20,AS67=Dropdown_list!$AA$21,ISBLANK(AS67)), "", LEFT(AS67,FIND(":",AS67)-1)/RIGHT(AS67,LEN(AS67)-(FIND(":",AS67))))</f>
        <v/>
      </c>
      <c r="MC67" s="406" t="str">
        <f>IF(OR(AT67=Dropdown_list!$AA$20,AT67=Dropdown_list!$AA$21,ISBLANK(AT67)), "", LEFT(AT67,FIND(":",AT67)-1)/RIGHT(AT67,LEN(AT67)-(FIND(":",AT67))))</f>
        <v/>
      </c>
      <c r="MD67" s="406" t="str">
        <f>IF(OR(AU67=Dropdown_list!$AA$20,AU67=Dropdown_list!$AA$21,ISBLANK(AU67)), "", LEFT(AU67,FIND(":",AU67)-1)/RIGHT(AU67,LEN(AU67)-(FIND(":",AU67))))</f>
        <v/>
      </c>
      <c r="ME67" s="406" t="str">
        <f>IF(OR(AV67=Dropdown_list!$AA$20,AV67=Dropdown_list!$AA$21,ISBLANK(AV67)), "", LEFT(AV67,FIND(":",AV67)-1)/RIGHT(AV67,LEN(AV67)-(FIND(":",AV67))))</f>
        <v/>
      </c>
      <c r="MF67" s="406" t="str">
        <f>IF(OR(AW67=Dropdown_list!$AA$20,AW67=Dropdown_list!$AA$21,ISBLANK(AW67)), "", LEFT(AW67,FIND(":",AW67)-1)/RIGHT(AW67,LEN(AW67)-(FIND(":",AW67))))</f>
        <v/>
      </c>
      <c r="MG67" s="406" t="str">
        <f>IF(OR(AX67=Dropdown_list!$AA$20,AX67=Dropdown_list!$AA$21,ISBLANK(AX67)), "", LEFT(AX67,FIND(":",AX67)-1)/RIGHT(AX67,LEN(AX67)-(FIND(":",AX67))))</f>
        <v/>
      </c>
      <c r="MH67" s="406" t="str">
        <f>IF(OR(AY67=Dropdown_list!$AA$20,AY67=Dropdown_list!$AA$21,ISBLANK(AY67)), "", LEFT(AY67,FIND(":",AY67)-1)/RIGHT(AY67,LEN(AY67)-(FIND(":",AY67))))</f>
        <v/>
      </c>
      <c r="MI67" s="406" t="str">
        <f>IF(OR(AZ67=Dropdown_list!$AA$20,AZ67=Dropdown_list!$AA$21,ISBLANK(AZ67)), "", LEFT(AZ67,FIND(":",AZ67)-1)/RIGHT(AZ67,LEN(AZ67)-(FIND(":",AZ67))))</f>
        <v/>
      </c>
      <c r="MJ67" s="407" t="str">
        <f>IF(OR(BA67=Dropdown_list!$AA$20,BA67=Dropdown_list!$AA$21,ISBLANK(BA67)), "", LEFT(BA67,FIND(":",BA67)-1)/RIGHT(BA67,LEN(BA67)-(FIND(":",BA67))))</f>
        <v/>
      </c>
      <c r="ML67" s="414" t="str">
        <f t="shared" si="256"/>
        <v/>
      </c>
      <c r="MM67" s="265" t="str">
        <f t="shared" si="256"/>
        <v/>
      </c>
      <c r="MN67" s="265" t="str">
        <f t="shared" si="256"/>
        <v/>
      </c>
      <c r="MO67" s="265" t="str">
        <f t="shared" si="256"/>
        <v/>
      </c>
      <c r="MP67" s="265" t="str">
        <f t="shared" si="256"/>
        <v/>
      </c>
      <c r="MQ67" s="265" t="str">
        <f t="shared" si="256"/>
        <v/>
      </c>
      <c r="MR67" s="265" t="str">
        <f t="shared" si="256"/>
        <v/>
      </c>
      <c r="MS67" s="265" t="str">
        <f t="shared" si="256"/>
        <v/>
      </c>
      <c r="MT67" s="265" t="str">
        <f t="shared" si="256"/>
        <v/>
      </c>
      <c r="MU67" s="265" t="str">
        <f t="shared" si="256"/>
        <v/>
      </c>
      <c r="MV67" s="265" t="str">
        <f t="shared" si="256"/>
        <v/>
      </c>
      <c r="MW67" s="265" t="str">
        <f t="shared" si="256"/>
        <v/>
      </c>
      <c r="MX67" s="265" t="str">
        <f t="shared" si="256"/>
        <v/>
      </c>
      <c r="MY67" s="265" t="str">
        <f t="shared" si="256"/>
        <v/>
      </c>
      <c r="MZ67" s="265" t="str">
        <f t="shared" si="256"/>
        <v/>
      </c>
      <c r="NA67" s="265" t="str">
        <f t="shared" si="256"/>
        <v/>
      </c>
      <c r="NB67" s="265" t="str">
        <f t="shared" si="182"/>
        <v/>
      </c>
      <c r="NC67" s="265" t="str">
        <f t="shared" si="182"/>
        <v/>
      </c>
      <c r="ND67" s="265" t="str">
        <f t="shared" si="182"/>
        <v/>
      </c>
      <c r="NE67" s="265" t="str">
        <f t="shared" si="182"/>
        <v/>
      </c>
      <c r="NF67" s="265" t="str">
        <f t="shared" si="182"/>
        <v/>
      </c>
      <c r="NG67" s="265" t="str">
        <f t="shared" si="182"/>
        <v/>
      </c>
      <c r="NH67" s="265" t="str">
        <f t="shared" si="182"/>
        <v/>
      </c>
      <c r="NI67" s="265" t="str">
        <f t="shared" si="182"/>
        <v/>
      </c>
      <c r="NJ67" s="265" t="str">
        <f t="shared" si="182"/>
        <v/>
      </c>
      <c r="NK67" s="265" t="str">
        <f t="shared" si="182"/>
        <v/>
      </c>
      <c r="NL67" s="265" t="str">
        <f t="shared" si="182"/>
        <v/>
      </c>
      <c r="NM67" s="265" t="str">
        <f t="shared" si="182"/>
        <v/>
      </c>
      <c r="NN67" s="265" t="str">
        <f t="shared" si="182"/>
        <v/>
      </c>
      <c r="NO67" s="265" t="str">
        <f t="shared" si="182"/>
        <v/>
      </c>
      <c r="NP67" s="265" t="str">
        <f t="shared" si="182"/>
        <v/>
      </c>
      <c r="NQ67" s="265" t="str">
        <f t="shared" si="182"/>
        <v/>
      </c>
      <c r="NR67" s="265" t="str">
        <f t="shared" si="238"/>
        <v/>
      </c>
      <c r="NS67" s="265" t="str">
        <f t="shared" si="238"/>
        <v/>
      </c>
      <c r="NT67" s="265" t="str">
        <f t="shared" si="238"/>
        <v/>
      </c>
      <c r="NU67" s="265" t="str">
        <f t="shared" si="238"/>
        <v/>
      </c>
      <c r="NV67" s="265" t="str">
        <f t="shared" si="238"/>
        <v/>
      </c>
      <c r="NW67" s="265" t="str">
        <f t="shared" si="238"/>
        <v/>
      </c>
      <c r="NX67" s="265" t="str">
        <f t="shared" si="238"/>
        <v/>
      </c>
      <c r="NY67" s="265" t="str">
        <f t="shared" si="238"/>
        <v/>
      </c>
      <c r="NZ67" s="265" t="str">
        <f t="shared" si="238"/>
        <v/>
      </c>
      <c r="OA67" s="265" t="str">
        <f t="shared" si="238"/>
        <v/>
      </c>
      <c r="OB67" s="265" t="str">
        <f t="shared" si="238"/>
        <v/>
      </c>
      <c r="OC67" s="265" t="str">
        <f t="shared" si="238"/>
        <v/>
      </c>
      <c r="OD67" s="265" t="str">
        <f t="shared" si="238"/>
        <v/>
      </c>
      <c r="OE67" s="265" t="str">
        <f t="shared" si="238"/>
        <v/>
      </c>
      <c r="OF67" s="265" t="str">
        <f t="shared" si="238"/>
        <v/>
      </c>
      <c r="OG67" s="415" t="str">
        <f t="shared" si="238"/>
        <v/>
      </c>
    </row>
    <row r="68" spans="2:397" ht="15" customHeight="1">
      <c r="B68" s="66"/>
      <c r="D68" s="786"/>
      <c r="E68" s="225">
        <f t="shared" si="177"/>
        <v>0</v>
      </c>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4"/>
      <c r="BC68" s="668"/>
      <c r="BD68" s="61"/>
      <c r="BE68" s="61"/>
      <c r="BF68" s="88"/>
      <c r="BG68" s="232"/>
      <c r="BH68" s="61"/>
      <c r="BI68" s="61"/>
      <c r="BJ68" s="4"/>
      <c r="BL68" s="84" t="str">
        <f t="shared" si="196"/>
        <v/>
      </c>
      <c r="BM68" s="260">
        <f t="shared" si="197"/>
        <v>0</v>
      </c>
      <c r="BN68" s="525">
        <f t="shared" si="254"/>
        <v>0</v>
      </c>
      <c r="BO68" s="526" t="str">
        <f t="shared" si="139"/>
        <v/>
      </c>
      <c r="BP68" s="525">
        <f t="shared" si="255"/>
        <v>0</v>
      </c>
      <c r="BQ68" s="527">
        <f t="shared" si="198"/>
        <v>0</v>
      </c>
      <c r="BR68" s="527">
        <f t="shared" si="199"/>
        <v>0</v>
      </c>
      <c r="BS68" s="528">
        <f t="shared" si="140"/>
        <v>0</v>
      </c>
      <c r="BT68" s="263" t="str">
        <f t="shared" si="14"/>
        <v/>
      </c>
      <c r="BU68" s="263" t="str">
        <f>IF(BQ68=1, IF(ISBLANK(#REF!),message_complete,""),"")</f>
        <v/>
      </c>
      <c r="BV68" s="263" t="str">
        <f t="shared" si="200"/>
        <v/>
      </c>
      <c r="BW68" s="263" t="str">
        <f t="shared" si="201"/>
        <v/>
      </c>
      <c r="BX68" s="261"/>
      <c r="BY68" s="328" t="str">
        <f t="shared" si="116"/>
        <v/>
      </c>
      <c r="BZ68" s="269" t="str">
        <f t="shared" si="202"/>
        <v/>
      </c>
      <c r="CA68" s="269" t="str">
        <f t="shared" si="203"/>
        <v/>
      </c>
      <c r="CB68" s="269" t="str">
        <f t="shared" si="204"/>
        <v/>
      </c>
      <c r="CC68" s="269" t="str">
        <f t="shared" si="205"/>
        <v/>
      </c>
      <c r="CD68" s="269" t="str">
        <f t="shared" si="117"/>
        <v/>
      </c>
      <c r="CE68" s="269" t="str">
        <f t="shared" si="206"/>
        <v/>
      </c>
      <c r="CF68" s="269" t="str">
        <f t="shared" si="118"/>
        <v/>
      </c>
      <c r="CG68" s="269" t="str">
        <f t="shared" si="119"/>
        <v/>
      </c>
      <c r="CH68" s="269" t="str">
        <f t="shared" si="120"/>
        <v/>
      </c>
      <c r="CI68" s="269" t="str">
        <f t="shared" si="121"/>
        <v/>
      </c>
      <c r="CJ68" s="329" t="str">
        <f t="shared" si="122"/>
        <v/>
      </c>
      <c r="CL68" s="423" t="str">
        <f t="shared" si="77"/>
        <v/>
      </c>
      <c r="CM68" s="419" t="str">
        <f t="shared" si="78"/>
        <v/>
      </c>
      <c r="CN68" s="419" t="str">
        <f t="shared" si="79"/>
        <v/>
      </c>
      <c r="CO68" s="419" t="str">
        <f t="shared" si="80"/>
        <v/>
      </c>
      <c r="CP68" s="419" t="str">
        <f t="shared" si="81"/>
        <v/>
      </c>
      <c r="CQ68" s="424" t="str">
        <f t="shared" si="82"/>
        <v/>
      </c>
      <c r="CR68" s="121" t="str">
        <f t="shared" si="207"/>
        <v/>
      </c>
      <c r="CS68" s="283" t="str">
        <f t="shared" si="208"/>
        <v/>
      </c>
      <c r="CT68" s="264" t="str">
        <f t="shared" si="209"/>
        <v/>
      </c>
      <c r="CU68" s="264" t="str">
        <f t="shared" si="210"/>
        <v/>
      </c>
      <c r="CV68" s="264" t="str">
        <f t="shared" si="211"/>
        <v/>
      </c>
      <c r="CW68" s="264" t="str">
        <f t="shared" si="212"/>
        <v/>
      </c>
      <c r="CX68" s="284" t="str">
        <f t="shared" si="213"/>
        <v/>
      </c>
      <c r="CY68" s="263">
        <f t="shared" si="83"/>
        <v>0</v>
      </c>
      <c r="CZ68" s="263"/>
      <c r="DA68" s="291">
        <f t="shared" si="240"/>
        <v>0</v>
      </c>
      <c r="DB68" s="265">
        <f t="shared" si="240"/>
        <v>0</v>
      </c>
      <c r="DC68" s="265">
        <f t="shared" si="240"/>
        <v>0</v>
      </c>
      <c r="DD68" s="265">
        <f t="shared" si="240"/>
        <v>0</v>
      </c>
      <c r="DE68" s="265">
        <f t="shared" si="240"/>
        <v>0</v>
      </c>
      <c r="DF68" s="265">
        <f t="shared" si="240"/>
        <v>0</v>
      </c>
      <c r="DG68" s="265">
        <f t="shared" si="240"/>
        <v>0</v>
      </c>
      <c r="DH68" s="265">
        <f t="shared" si="240"/>
        <v>0</v>
      </c>
      <c r="DI68" s="265">
        <f t="shared" si="240"/>
        <v>0</v>
      </c>
      <c r="DJ68" s="265">
        <f t="shared" si="240"/>
        <v>0</v>
      </c>
      <c r="DK68" s="265">
        <f t="shared" si="241"/>
        <v>0</v>
      </c>
      <c r="DL68" s="265">
        <f t="shared" si="241"/>
        <v>0</v>
      </c>
      <c r="DM68" s="265">
        <f t="shared" si="241"/>
        <v>0</v>
      </c>
      <c r="DN68" s="265">
        <f t="shared" si="241"/>
        <v>0</v>
      </c>
      <c r="DO68" s="265">
        <f t="shared" si="241"/>
        <v>0</v>
      </c>
      <c r="DP68" s="265">
        <f t="shared" si="241"/>
        <v>0</v>
      </c>
      <c r="DQ68" s="265">
        <f t="shared" si="241"/>
        <v>0</v>
      </c>
      <c r="DR68" s="265">
        <f t="shared" si="241"/>
        <v>0</v>
      </c>
      <c r="DS68" s="265">
        <f t="shared" si="241"/>
        <v>0</v>
      </c>
      <c r="DT68" s="265">
        <f t="shared" si="241"/>
        <v>0</v>
      </c>
      <c r="DU68" s="292">
        <f t="shared" si="241"/>
        <v>0</v>
      </c>
      <c r="DV68" s="291">
        <f t="shared" si="242"/>
        <v>0</v>
      </c>
      <c r="DW68" s="265">
        <f t="shared" si="242"/>
        <v>0</v>
      </c>
      <c r="DX68" s="265">
        <f t="shared" si="242"/>
        <v>0</v>
      </c>
      <c r="DY68" s="265">
        <f t="shared" si="242"/>
        <v>0</v>
      </c>
      <c r="DZ68" s="265">
        <f t="shared" si="242"/>
        <v>0</v>
      </c>
      <c r="EA68" s="265">
        <f t="shared" si="242"/>
        <v>0</v>
      </c>
      <c r="EB68" s="265">
        <f t="shared" si="242"/>
        <v>0</v>
      </c>
      <c r="EC68" s="265">
        <f t="shared" si="242"/>
        <v>0</v>
      </c>
      <c r="ED68" s="265">
        <f t="shared" si="242"/>
        <v>0</v>
      </c>
      <c r="EE68" s="265">
        <f t="shared" si="242"/>
        <v>0</v>
      </c>
      <c r="EF68" s="265">
        <f t="shared" si="243"/>
        <v>0</v>
      </c>
      <c r="EG68" s="265">
        <f t="shared" si="243"/>
        <v>0</v>
      </c>
      <c r="EH68" s="265">
        <f t="shared" si="243"/>
        <v>0</v>
      </c>
      <c r="EI68" s="265">
        <f t="shared" si="243"/>
        <v>0</v>
      </c>
      <c r="EJ68" s="265">
        <f t="shared" si="243"/>
        <v>0</v>
      </c>
      <c r="EK68" s="265">
        <f t="shared" si="243"/>
        <v>0</v>
      </c>
      <c r="EL68" s="265">
        <f t="shared" si="243"/>
        <v>0</v>
      </c>
      <c r="EM68" s="265">
        <f t="shared" si="243"/>
        <v>0</v>
      </c>
      <c r="EN68" s="265">
        <f t="shared" si="243"/>
        <v>0</v>
      </c>
      <c r="EO68" s="265">
        <f t="shared" si="243"/>
        <v>0</v>
      </c>
      <c r="EP68" s="292">
        <f t="shared" si="243"/>
        <v>0</v>
      </c>
      <c r="EQ68" s="414">
        <f t="shared" si="244"/>
        <v>0</v>
      </c>
      <c r="ER68" s="265">
        <f t="shared" si="244"/>
        <v>0</v>
      </c>
      <c r="ES68" s="265">
        <f t="shared" si="244"/>
        <v>0</v>
      </c>
      <c r="ET68" s="265">
        <f t="shared" si="244"/>
        <v>0</v>
      </c>
      <c r="EU68" s="265">
        <f t="shared" si="244"/>
        <v>0</v>
      </c>
      <c r="EV68" s="265">
        <f t="shared" si="244"/>
        <v>0</v>
      </c>
      <c r="EW68" s="265">
        <f t="shared" si="244"/>
        <v>0</v>
      </c>
      <c r="EX68" s="265">
        <f t="shared" si="244"/>
        <v>0</v>
      </c>
      <c r="EY68" s="265">
        <f t="shared" si="244"/>
        <v>0</v>
      </c>
      <c r="EZ68" s="265">
        <f t="shared" si="244"/>
        <v>0</v>
      </c>
      <c r="FA68" s="265">
        <f t="shared" si="245"/>
        <v>0</v>
      </c>
      <c r="FB68" s="265">
        <f t="shared" si="245"/>
        <v>0</v>
      </c>
      <c r="FC68" s="265">
        <f t="shared" si="245"/>
        <v>0</v>
      </c>
      <c r="FD68" s="265">
        <f t="shared" si="245"/>
        <v>0</v>
      </c>
      <c r="FE68" s="265">
        <f t="shared" si="245"/>
        <v>0</v>
      </c>
      <c r="FF68" s="265">
        <f t="shared" si="245"/>
        <v>0</v>
      </c>
      <c r="FG68" s="265">
        <f t="shared" si="245"/>
        <v>0</v>
      </c>
      <c r="FH68" s="265">
        <f t="shared" si="245"/>
        <v>0</v>
      </c>
      <c r="FI68" s="265">
        <f t="shared" si="245"/>
        <v>0</v>
      </c>
      <c r="FJ68" s="265">
        <f t="shared" si="245"/>
        <v>0</v>
      </c>
      <c r="FK68" s="415">
        <f t="shared" si="245"/>
        <v>0</v>
      </c>
      <c r="FL68" s="291">
        <f t="shared" si="246"/>
        <v>0</v>
      </c>
      <c r="FM68" s="265">
        <f t="shared" si="246"/>
        <v>0</v>
      </c>
      <c r="FN68" s="265">
        <f t="shared" si="246"/>
        <v>0</v>
      </c>
      <c r="FO68" s="265">
        <f t="shared" si="246"/>
        <v>0</v>
      </c>
      <c r="FP68" s="265">
        <f t="shared" si="246"/>
        <v>0</v>
      </c>
      <c r="FQ68" s="265">
        <f t="shared" si="246"/>
        <v>0</v>
      </c>
      <c r="FR68" s="265">
        <f t="shared" si="246"/>
        <v>0</v>
      </c>
      <c r="FS68" s="265">
        <f t="shared" si="246"/>
        <v>0</v>
      </c>
      <c r="FT68" s="265">
        <f t="shared" si="246"/>
        <v>0</v>
      </c>
      <c r="FU68" s="265">
        <f t="shared" si="246"/>
        <v>0</v>
      </c>
      <c r="FV68" s="265">
        <f t="shared" si="247"/>
        <v>0</v>
      </c>
      <c r="FW68" s="265">
        <f t="shared" si="247"/>
        <v>0</v>
      </c>
      <c r="FX68" s="265">
        <f t="shared" si="247"/>
        <v>0</v>
      </c>
      <c r="FY68" s="265">
        <f t="shared" si="247"/>
        <v>0</v>
      </c>
      <c r="FZ68" s="265">
        <f t="shared" si="247"/>
        <v>0</v>
      </c>
      <c r="GA68" s="265">
        <f t="shared" si="247"/>
        <v>0</v>
      </c>
      <c r="GB68" s="265">
        <f t="shared" si="247"/>
        <v>0</v>
      </c>
      <c r="GC68" s="265">
        <f t="shared" si="247"/>
        <v>0</v>
      </c>
      <c r="GD68" s="265">
        <f t="shared" si="247"/>
        <v>0</v>
      </c>
      <c r="GE68" s="265">
        <f t="shared" si="247"/>
        <v>0</v>
      </c>
      <c r="GF68" s="292">
        <f t="shared" si="247"/>
        <v>0</v>
      </c>
      <c r="GG68" s="345">
        <f t="shared" si="141"/>
        <v>0</v>
      </c>
      <c r="GH68" s="346">
        <f t="shared" si="239"/>
        <v>0</v>
      </c>
      <c r="GI68" s="346">
        <f t="shared" si="239"/>
        <v>0</v>
      </c>
      <c r="GJ68" s="346">
        <f t="shared" si="239"/>
        <v>0</v>
      </c>
      <c r="GK68" s="346">
        <f t="shared" si="239"/>
        <v>0</v>
      </c>
      <c r="GL68" s="346">
        <f t="shared" si="239"/>
        <v>0</v>
      </c>
      <c r="GM68" s="346">
        <f t="shared" si="239"/>
        <v>0</v>
      </c>
      <c r="GN68" s="346">
        <f t="shared" si="239"/>
        <v>0</v>
      </c>
      <c r="GO68" s="346">
        <f t="shared" si="239"/>
        <v>0</v>
      </c>
      <c r="GP68" s="346">
        <f t="shared" si="239"/>
        <v>0</v>
      </c>
      <c r="GQ68" s="346">
        <f t="shared" si="239"/>
        <v>0</v>
      </c>
      <c r="GR68" s="346">
        <f t="shared" si="239"/>
        <v>0</v>
      </c>
      <c r="GS68" s="346">
        <f t="shared" si="239"/>
        <v>0</v>
      </c>
      <c r="GT68" s="346">
        <f t="shared" si="239"/>
        <v>0</v>
      </c>
      <c r="GU68" s="346">
        <f t="shared" si="239"/>
        <v>0</v>
      </c>
      <c r="GV68" s="346">
        <f t="shared" si="239"/>
        <v>0</v>
      </c>
      <c r="GW68" s="346">
        <f t="shared" si="239"/>
        <v>0</v>
      </c>
      <c r="GX68" s="346">
        <f t="shared" si="239"/>
        <v>0</v>
      </c>
      <c r="GY68" s="346">
        <f t="shared" si="239"/>
        <v>0</v>
      </c>
      <c r="GZ68" s="346">
        <f t="shared" si="239"/>
        <v>0</v>
      </c>
      <c r="HA68" s="347">
        <f t="shared" si="239"/>
        <v>0</v>
      </c>
      <c r="HB68" s="336">
        <f t="shared" si="142"/>
        <v>0</v>
      </c>
      <c r="HC68" s="337">
        <f t="shared" si="143"/>
        <v>0</v>
      </c>
      <c r="HD68" s="337">
        <f t="shared" si="144"/>
        <v>0</v>
      </c>
      <c r="HE68" s="337">
        <f t="shared" si="145"/>
        <v>0</v>
      </c>
      <c r="HF68" s="337">
        <f t="shared" si="146"/>
        <v>0</v>
      </c>
      <c r="HG68" s="337">
        <f t="shared" si="147"/>
        <v>0</v>
      </c>
      <c r="HH68" s="337">
        <f t="shared" si="148"/>
        <v>0</v>
      </c>
      <c r="HI68" s="337">
        <f t="shared" si="149"/>
        <v>0</v>
      </c>
      <c r="HJ68" s="337">
        <f t="shared" si="150"/>
        <v>0</v>
      </c>
      <c r="HK68" s="337">
        <f t="shared" si="151"/>
        <v>0</v>
      </c>
      <c r="HL68" s="337">
        <f t="shared" si="152"/>
        <v>0</v>
      </c>
      <c r="HM68" s="337">
        <f t="shared" si="153"/>
        <v>0</v>
      </c>
      <c r="HN68" s="337">
        <f t="shared" si="154"/>
        <v>0</v>
      </c>
      <c r="HO68" s="337">
        <f t="shared" si="155"/>
        <v>0</v>
      </c>
      <c r="HP68" s="337">
        <f t="shared" si="156"/>
        <v>0</v>
      </c>
      <c r="HQ68" s="337">
        <f t="shared" si="157"/>
        <v>0</v>
      </c>
      <c r="HR68" s="337">
        <f t="shared" si="158"/>
        <v>0</v>
      </c>
      <c r="HS68" s="337">
        <f t="shared" si="159"/>
        <v>0</v>
      </c>
      <c r="HT68" s="337">
        <f t="shared" si="160"/>
        <v>0</v>
      </c>
      <c r="HU68" s="337">
        <f t="shared" si="161"/>
        <v>0</v>
      </c>
      <c r="HV68" s="338">
        <f t="shared" si="162"/>
        <v>0</v>
      </c>
      <c r="HW68" s="297" t="str">
        <f t="shared" si="214"/>
        <v/>
      </c>
      <c r="HX68" s="264" t="str">
        <f t="shared" si="215"/>
        <v/>
      </c>
      <c r="HY68" s="264" t="str">
        <f t="shared" si="216"/>
        <v/>
      </c>
      <c r="HZ68" s="264" t="str">
        <f t="shared" si="217"/>
        <v/>
      </c>
      <c r="IA68" s="264" t="str">
        <f t="shared" si="218"/>
        <v/>
      </c>
      <c r="IB68" s="264" t="str">
        <f t="shared" si="219"/>
        <v/>
      </c>
      <c r="IC68" s="264" t="str">
        <f t="shared" si="220"/>
        <v/>
      </c>
      <c r="ID68" s="264" t="str">
        <f t="shared" si="221"/>
        <v/>
      </c>
      <c r="IE68" s="264" t="str">
        <f t="shared" si="222"/>
        <v/>
      </c>
      <c r="IF68" s="264" t="str">
        <f t="shared" si="223"/>
        <v/>
      </c>
      <c r="IG68" s="264" t="str">
        <f t="shared" si="224"/>
        <v/>
      </c>
      <c r="IH68" s="264" t="str">
        <f t="shared" si="225"/>
        <v/>
      </c>
      <c r="II68" s="264" t="str">
        <f t="shared" si="226"/>
        <v/>
      </c>
      <c r="IJ68" s="264" t="str">
        <f t="shared" si="227"/>
        <v/>
      </c>
      <c r="IK68" s="264" t="str">
        <f t="shared" si="228"/>
        <v/>
      </c>
      <c r="IL68" s="264" t="str">
        <f t="shared" si="229"/>
        <v/>
      </c>
      <c r="IM68" s="264" t="str">
        <f t="shared" si="230"/>
        <v/>
      </c>
      <c r="IN68" s="264" t="str">
        <f t="shared" si="231"/>
        <v/>
      </c>
      <c r="IO68" s="264" t="str">
        <f t="shared" si="232"/>
        <v/>
      </c>
      <c r="IP68" s="264" t="str">
        <f t="shared" si="233"/>
        <v/>
      </c>
      <c r="IQ68" s="284" t="str">
        <f t="shared" si="234"/>
        <v/>
      </c>
      <c r="IR68" s="265">
        <f t="shared" si="105"/>
        <v>0</v>
      </c>
      <c r="IS68" s="266">
        <f t="shared" si="235"/>
        <v>48</v>
      </c>
      <c r="IT68" s="266">
        <f t="shared" si="106"/>
        <v>0</v>
      </c>
      <c r="IU68" s="266">
        <f t="shared" si="236"/>
        <v>0</v>
      </c>
      <c r="IV68" s="302">
        <f t="shared" si="248"/>
        <v>0</v>
      </c>
      <c r="IW68" s="266">
        <f t="shared" si="248"/>
        <v>0</v>
      </c>
      <c r="IX68" s="266">
        <f t="shared" si="248"/>
        <v>0</v>
      </c>
      <c r="IY68" s="266">
        <f t="shared" si="248"/>
        <v>0</v>
      </c>
      <c r="IZ68" s="266">
        <f t="shared" si="248"/>
        <v>0</v>
      </c>
      <c r="JA68" s="266">
        <f t="shared" si="248"/>
        <v>0</v>
      </c>
      <c r="JB68" s="266">
        <f t="shared" si="248"/>
        <v>0</v>
      </c>
      <c r="JC68" s="266">
        <f t="shared" si="248"/>
        <v>0</v>
      </c>
      <c r="JD68" s="266">
        <f t="shared" si="248"/>
        <v>0</v>
      </c>
      <c r="JE68" s="266">
        <f t="shared" si="248"/>
        <v>0</v>
      </c>
      <c r="JF68" s="266">
        <f t="shared" si="249"/>
        <v>0</v>
      </c>
      <c r="JG68" s="266">
        <f t="shared" si="249"/>
        <v>0</v>
      </c>
      <c r="JH68" s="266">
        <f t="shared" si="249"/>
        <v>0</v>
      </c>
      <c r="JI68" s="266">
        <f t="shared" si="249"/>
        <v>0</v>
      </c>
      <c r="JJ68" s="266">
        <f t="shared" si="249"/>
        <v>0</v>
      </c>
      <c r="JK68" s="266">
        <f t="shared" si="249"/>
        <v>0</v>
      </c>
      <c r="JL68" s="266">
        <f t="shared" si="249"/>
        <v>0</v>
      </c>
      <c r="JM68" s="266">
        <f t="shared" si="249"/>
        <v>0</v>
      </c>
      <c r="JN68" s="266">
        <f t="shared" si="249"/>
        <v>0</v>
      </c>
      <c r="JO68" s="266">
        <f t="shared" si="249"/>
        <v>0</v>
      </c>
      <c r="JP68" s="303">
        <f t="shared" si="249"/>
        <v>0</v>
      </c>
      <c r="JQ68" s="291">
        <f t="shared" si="250"/>
        <v>0</v>
      </c>
      <c r="JR68" s="265">
        <f t="shared" si="250"/>
        <v>0</v>
      </c>
      <c r="JS68" s="265">
        <f t="shared" si="250"/>
        <v>0</v>
      </c>
      <c r="JT68" s="265">
        <f t="shared" si="250"/>
        <v>0</v>
      </c>
      <c r="JU68" s="265">
        <f t="shared" si="250"/>
        <v>0</v>
      </c>
      <c r="JV68" s="265">
        <f t="shared" si="250"/>
        <v>0</v>
      </c>
      <c r="JW68" s="265">
        <f t="shared" si="250"/>
        <v>0</v>
      </c>
      <c r="JX68" s="265">
        <f t="shared" si="250"/>
        <v>0</v>
      </c>
      <c r="JY68" s="265">
        <f t="shared" si="250"/>
        <v>0</v>
      </c>
      <c r="JZ68" s="265">
        <f t="shared" si="250"/>
        <v>0</v>
      </c>
      <c r="KA68" s="265">
        <f t="shared" si="251"/>
        <v>0</v>
      </c>
      <c r="KB68" s="265">
        <f t="shared" si="251"/>
        <v>0</v>
      </c>
      <c r="KC68" s="265">
        <f t="shared" si="251"/>
        <v>0</v>
      </c>
      <c r="KD68" s="265">
        <f t="shared" si="251"/>
        <v>0</v>
      </c>
      <c r="KE68" s="265">
        <f t="shared" si="251"/>
        <v>0</v>
      </c>
      <c r="KF68" s="265">
        <f t="shared" si="251"/>
        <v>0</v>
      </c>
      <c r="KG68" s="265">
        <f t="shared" si="251"/>
        <v>0</v>
      </c>
      <c r="KH68" s="265">
        <f t="shared" si="251"/>
        <v>0</v>
      </c>
      <c r="KI68" s="265">
        <f t="shared" si="251"/>
        <v>0</v>
      </c>
      <c r="KJ68" s="265">
        <f t="shared" si="251"/>
        <v>0</v>
      </c>
      <c r="KK68" s="292">
        <f t="shared" si="251"/>
        <v>0</v>
      </c>
      <c r="KL68" s="279">
        <f t="shared" si="107"/>
        <v>48</v>
      </c>
      <c r="KN68" s="262" t="str">
        <f t="shared" si="252"/>
        <v>Fri</v>
      </c>
      <c r="KO68" s="405" t="str">
        <f>IF(OR(F68=Dropdown_list!$AA$20,F68=Dropdown_list!$AA$21,ISBLANK(F68)), "", LEFT(F68,FIND(":",F68)-1)/RIGHT(F68,LEN(F68)-(FIND(":",F68))))</f>
        <v/>
      </c>
      <c r="KP68" s="406" t="str">
        <f>IF(OR(G68=Dropdown_list!$AA$20,G68=Dropdown_list!$AA$21,ISBLANK(G68)), "", LEFT(G68,FIND(":",G68)-1)/RIGHT(G68,LEN(G68)-(FIND(":",G68))))</f>
        <v/>
      </c>
      <c r="KQ68" s="406" t="str">
        <f>IF(OR(H68=Dropdown_list!$AA$20,H68=Dropdown_list!$AA$21,ISBLANK(H68)), "", LEFT(H68,FIND(":",H68)-1)/RIGHT(H68,LEN(H68)-(FIND(":",H68))))</f>
        <v/>
      </c>
      <c r="KR68" s="406" t="str">
        <f>IF(OR(I68=Dropdown_list!$AA$20,I68=Dropdown_list!$AA$21,ISBLANK(I68)), "", LEFT(I68,FIND(":",I68)-1)/RIGHT(I68,LEN(I68)-(FIND(":",I68))))</f>
        <v/>
      </c>
      <c r="KS68" s="406" t="str">
        <f>IF(OR(J68=Dropdown_list!$AA$20,J68=Dropdown_list!$AA$21,ISBLANK(J68)), "", LEFT(J68,FIND(":",J68)-1)/RIGHT(J68,LEN(J68)-(FIND(":",J68))))</f>
        <v/>
      </c>
      <c r="KT68" s="406" t="str">
        <f>IF(OR(K68=Dropdown_list!$AA$20,K68=Dropdown_list!$AA$21,ISBLANK(K68)), "", LEFT(K68,FIND(":",K68)-1)/RIGHT(K68,LEN(K68)-(FIND(":",K68))))</f>
        <v/>
      </c>
      <c r="KU68" s="406" t="str">
        <f>IF(OR(L68=Dropdown_list!$AA$20,L68=Dropdown_list!$AA$21,ISBLANK(L68)), "", LEFT(L68,FIND(":",L68)-1)/RIGHT(L68,LEN(L68)-(FIND(":",L68))))</f>
        <v/>
      </c>
      <c r="KV68" s="406" t="str">
        <f>IF(OR(M68=Dropdown_list!$AA$20,M68=Dropdown_list!$AA$21,ISBLANK(M68)), "", LEFT(M68,FIND(":",M68)-1)/RIGHT(M68,LEN(M68)-(FIND(":",M68))))</f>
        <v/>
      </c>
      <c r="KW68" s="406" t="str">
        <f>IF(OR(N68=Dropdown_list!$AA$20,N68=Dropdown_list!$AA$21,ISBLANK(N68)), "", LEFT(N68,FIND(":",N68)-1)/RIGHT(N68,LEN(N68)-(FIND(":",N68))))</f>
        <v/>
      </c>
      <c r="KX68" s="406" t="str">
        <f>IF(OR(O68=Dropdown_list!$AA$20,O68=Dropdown_list!$AA$21,ISBLANK(O68)), "", LEFT(O68,FIND(":",O68)-1)/RIGHT(O68,LEN(O68)-(FIND(":",O68))))</f>
        <v/>
      </c>
      <c r="KY68" s="406" t="str">
        <f>IF(OR(P68=Dropdown_list!$AA$20,P68=Dropdown_list!$AA$21,ISBLANK(P68)), "", LEFT(P68,FIND(":",P68)-1)/RIGHT(P68,LEN(P68)-(FIND(":",P68))))</f>
        <v/>
      </c>
      <c r="KZ68" s="406" t="str">
        <f>IF(OR(Q68=Dropdown_list!$AA$20,Q68=Dropdown_list!$AA$21,ISBLANK(Q68)), "", LEFT(Q68,FIND(":",Q68)-1)/RIGHT(Q68,LEN(Q68)-(FIND(":",Q68))))</f>
        <v/>
      </c>
      <c r="LA68" s="406" t="str">
        <f>IF(OR(R68=Dropdown_list!$AA$20,R68=Dropdown_list!$AA$21,ISBLANK(R68)), "", LEFT(R68,FIND(":",R68)-1)/RIGHT(R68,LEN(R68)-(FIND(":",R68))))</f>
        <v/>
      </c>
      <c r="LB68" s="406" t="str">
        <f>IF(OR(S68=Dropdown_list!$AA$20,S68=Dropdown_list!$AA$21,ISBLANK(S68)), "", LEFT(S68,FIND(":",S68)-1)/RIGHT(S68,LEN(S68)-(FIND(":",S68))))</f>
        <v/>
      </c>
      <c r="LC68" s="406" t="str">
        <f>IF(OR(T68=Dropdown_list!$AA$20,T68=Dropdown_list!$AA$21,ISBLANK(T68)), "", LEFT(T68,FIND(":",T68)-1)/RIGHT(T68,LEN(T68)-(FIND(":",T68))))</f>
        <v/>
      </c>
      <c r="LD68" s="406" t="str">
        <f>IF(OR(U68=Dropdown_list!$AA$20,U68=Dropdown_list!$AA$21,ISBLANK(U68)), "", LEFT(U68,FIND(":",U68)-1)/RIGHT(U68,LEN(U68)-(FIND(":",U68))))</f>
        <v/>
      </c>
      <c r="LE68" s="406" t="str">
        <f>IF(OR(V68=Dropdown_list!$AA$20,V68=Dropdown_list!$AA$21,ISBLANK(V68)), "", LEFT(V68,FIND(":",V68)-1)/RIGHT(V68,LEN(V68)-(FIND(":",V68))))</f>
        <v/>
      </c>
      <c r="LF68" s="406" t="str">
        <f>IF(OR(W68=Dropdown_list!$AA$20,W68=Dropdown_list!$AA$21,ISBLANK(W68)), "", LEFT(W68,FIND(":",W68)-1)/RIGHT(W68,LEN(W68)-(FIND(":",W68))))</f>
        <v/>
      </c>
      <c r="LG68" s="406" t="str">
        <f>IF(OR(X68=Dropdown_list!$AA$20,X68=Dropdown_list!$AA$21,ISBLANK(X68)), "", LEFT(X68,FIND(":",X68)-1)/RIGHT(X68,LEN(X68)-(FIND(":",X68))))</f>
        <v/>
      </c>
      <c r="LH68" s="406" t="str">
        <f>IF(OR(Y68=Dropdown_list!$AA$20,Y68=Dropdown_list!$AA$21,ISBLANK(Y68)), "", LEFT(Y68,FIND(":",Y68)-1)/RIGHT(Y68,LEN(Y68)-(FIND(":",Y68))))</f>
        <v/>
      </c>
      <c r="LI68" s="406" t="str">
        <f>IF(OR(Z68=Dropdown_list!$AA$20,Z68=Dropdown_list!$AA$21,ISBLANK(Z68)), "", LEFT(Z68,FIND(":",Z68)-1)/RIGHT(Z68,LEN(Z68)-(FIND(":",Z68))))</f>
        <v/>
      </c>
      <c r="LJ68" s="406" t="str">
        <f>IF(OR(AA68=Dropdown_list!$AA$20,AA68=Dropdown_list!$AA$21,ISBLANK(AA68)), "", LEFT(AA68,FIND(":",AA68)-1)/RIGHT(AA68,LEN(AA68)-(FIND(":",AA68))))</f>
        <v/>
      </c>
      <c r="LK68" s="406" t="str">
        <f>IF(OR(AB68=Dropdown_list!$AA$20,AB68=Dropdown_list!$AA$21,ISBLANK(AB68)), "", LEFT(AB68,FIND(":",AB68)-1)/RIGHT(AB68,LEN(AB68)-(FIND(":",AB68))))</f>
        <v/>
      </c>
      <c r="LL68" s="406" t="str">
        <f>IF(OR(AC68=Dropdown_list!$AA$20,AC68=Dropdown_list!$AA$21,ISBLANK(AC68)), "", LEFT(AC68,FIND(":",AC68)-1)/RIGHT(AC68,LEN(AC68)-(FIND(":",AC68))))</f>
        <v/>
      </c>
      <c r="LM68" s="406" t="str">
        <f>IF(OR(AD68=Dropdown_list!$AA$20,AD68=Dropdown_list!$AA$21,ISBLANK(AD68)), "", LEFT(AD68,FIND(":",AD68)-1)/RIGHT(AD68,LEN(AD68)-(FIND(":",AD68))))</f>
        <v/>
      </c>
      <c r="LN68" s="406" t="str">
        <f>IF(OR(AE68=Dropdown_list!$AA$20,AE68=Dropdown_list!$AA$21,ISBLANK(AE68)), "", LEFT(AE68,FIND(":",AE68)-1)/RIGHT(AE68,LEN(AE68)-(FIND(":",AE68))))</f>
        <v/>
      </c>
      <c r="LO68" s="406" t="str">
        <f>IF(OR(AF68=Dropdown_list!$AA$20,AF68=Dropdown_list!$AA$21,ISBLANK(AF68)), "", LEFT(AF68,FIND(":",AF68)-1)/RIGHT(AF68,LEN(AF68)-(FIND(":",AF68))))</f>
        <v/>
      </c>
      <c r="LP68" s="406" t="str">
        <f>IF(OR(AG68=Dropdown_list!$AA$20,AG68=Dropdown_list!$AA$21,ISBLANK(AG68)), "", LEFT(AG68,FIND(":",AG68)-1)/RIGHT(AG68,LEN(AG68)-(FIND(":",AG68))))</f>
        <v/>
      </c>
      <c r="LQ68" s="406" t="str">
        <f>IF(OR(AH68=Dropdown_list!$AA$20,AH68=Dropdown_list!$AA$21,ISBLANK(AH68)), "", LEFT(AH68,FIND(":",AH68)-1)/RIGHT(AH68,LEN(AH68)-(FIND(":",AH68))))</f>
        <v/>
      </c>
      <c r="LR68" s="406" t="str">
        <f>IF(OR(AI68=Dropdown_list!$AA$20,AI68=Dropdown_list!$AA$21,ISBLANK(AI68)), "", LEFT(AI68,FIND(":",AI68)-1)/RIGHT(AI68,LEN(AI68)-(FIND(":",AI68))))</f>
        <v/>
      </c>
      <c r="LS68" s="406" t="str">
        <f>IF(OR(AJ68=Dropdown_list!$AA$20,AJ68=Dropdown_list!$AA$21,ISBLANK(AJ68)), "", LEFT(AJ68,FIND(":",AJ68)-1)/RIGHT(AJ68,LEN(AJ68)-(FIND(":",AJ68))))</f>
        <v/>
      </c>
      <c r="LT68" s="406" t="str">
        <f>IF(OR(AK68=Dropdown_list!$AA$20,AK68=Dropdown_list!$AA$21,ISBLANK(AK68)), "", LEFT(AK68,FIND(":",AK68)-1)/RIGHT(AK68,LEN(AK68)-(FIND(":",AK68))))</f>
        <v/>
      </c>
      <c r="LU68" s="406" t="str">
        <f>IF(OR(AL68=Dropdown_list!$AA$20,AL68=Dropdown_list!$AA$21,ISBLANK(AL68)), "", LEFT(AL68,FIND(":",AL68)-1)/RIGHT(AL68,LEN(AL68)-(FIND(":",AL68))))</f>
        <v/>
      </c>
      <c r="LV68" s="406" t="str">
        <f>IF(OR(AM68=Dropdown_list!$AA$20,AM68=Dropdown_list!$AA$21,ISBLANK(AM68)), "", LEFT(AM68,FIND(":",AM68)-1)/RIGHT(AM68,LEN(AM68)-(FIND(":",AM68))))</f>
        <v/>
      </c>
      <c r="LW68" s="406" t="str">
        <f>IF(OR(AN68=Dropdown_list!$AA$20,AN68=Dropdown_list!$AA$21,ISBLANK(AN68)), "", LEFT(AN68,FIND(":",AN68)-1)/RIGHT(AN68,LEN(AN68)-(FIND(":",AN68))))</f>
        <v/>
      </c>
      <c r="LX68" s="406" t="str">
        <f>IF(OR(AO68=Dropdown_list!$AA$20,AO68=Dropdown_list!$AA$21,ISBLANK(AO68)), "", LEFT(AO68,FIND(":",AO68)-1)/RIGHT(AO68,LEN(AO68)-(FIND(":",AO68))))</f>
        <v/>
      </c>
      <c r="LY68" s="406" t="str">
        <f>IF(OR(AP68=Dropdown_list!$AA$20,AP68=Dropdown_list!$AA$21,ISBLANK(AP68)), "", LEFT(AP68,FIND(":",AP68)-1)/RIGHT(AP68,LEN(AP68)-(FIND(":",AP68))))</f>
        <v/>
      </c>
      <c r="LZ68" s="406" t="str">
        <f>IF(OR(AQ68=Dropdown_list!$AA$20,AQ68=Dropdown_list!$AA$21,ISBLANK(AQ68)), "", LEFT(AQ68,FIND(":",AQ68)-1)/RIGHT(AQ68,LEN(AQ68)-(FIND(":",AQ68))))</f>
        <v/>
      </c>
      <c r="MA68" s="406" t="str">
        <f>IF(OR(AR68=Dropdown_list!$AA$20,AR68=Dropdown_list!$AA$21,ISBLANK(AR68)), "", LEFT(AR68,FIND(":",AR68)-1)/RIGHT(AR68,LEN(AR68)-(FIND(":",AR68))))</f>
        <v/>
      </c>
      <c r="MB68" s="406" t="str">
        <f>IF(OR(AS68=Dropdown_list!$AA$20,AS68=Dropdown_list!$AA$21,ISBLANK(AS68)), "", LEFT(AS68,FIND(":",AS68)-1)/RIGHT(AS68,LEN(AS68)-(FIND(":",AS68))))</f>
        <v/>
      </c>
      <c r="MC68" s="406" t="str">
        <f>IF(OR(AT68=Dropdown_list!$AA$20,AT68=Dropdown_list!$AA$21,ISBLANK(AT68)), "", LEFT(AT68,FIND(":",AT68)-1)/RIGHT(AT68,LEN(AT68)-(FIND(":",AT68))))</f>
        <v/>
      </c>
      <c r="MD68" s="406" t="str">
        <f>IF(OR(AU68=Dropdown_list!$AA$20,AU68=Dropdown_list!$AA$21,ISBLANK(AU68)), "", LEFT(AU68,FIND(":",AU68)-1)/RIGHT(AU68,LEN(AU68)-(FIND(":",AU68))))</f>
        <v/>
      </c>
      <c r="ME68" s="406" t="str">
        <f>IF(OR(AV68=Dropdown_list!$AA$20,AV68=Dropdown_list!$AA$21,ISBLANK(AV68)), "", LEFT(AV68,FIND(":",AV68)-1)/RIGHT(AV68,LEN(AV68)-(FIND(":",AV68))))</f>
        <v/>
      </c>
      <c r="MF68" s="406" t="str">
        <f>IF(OR(AW68=Dropdown_list!$AA$20,AW68=Dropdown_list!$AA$21,ISBLANK(AW68)), "", LEFT(AW68,FIND(":",AW68)-1)/RIGHT(AW68,LEN(AW68)-(FIND(":",AW68))))</f>
        <v/>
      </c>
      <c r="MG68" s="406" t="str">
        <f>IF(OR(AX68=Dropdown_list!$AA$20,AX68=Dropdown_list!$AA$21,ISBLANK(AX68)), "", LEFT(AX68,FIND(":",AX68)-1)/RIGHT(AX68,LEN(AX68)-(FIND(":",AX68))))</f>
        <v/>
      </c>
      <c r="MH68" s="406" t="str">
        <f>IF(OR(AY68=Dropdown_list!$AA$20,AY68=Dropdown_list!$AA$21,ISBLANK(AY68)), "", LEFT(AY68,FIND(":",AY68)-1)/RIGHT(AY68,LEN(AY68)-(FIND(":",AY68))))</f>
        <v/>
      </c>
      <c r="MI68" s="406" t="str">
        <f>IF(OR(AZ68=Dropdown_list!$AA$20,AZ68=Dropdown_list!$AA$21,ISBLANK(AZ68)), "", LEFT(AZ68,FIND(":",AZ68)-1)/RIGHT(AZ68,LEN(AZ68)-(FIND(":",AZ68))))</f>
        <v/>
      </c>
      <c r="MJ68" s="407" t="str">
        <f>IF(OR(BA68=Dropdown_list!$AA$20,BA68=Dropdown_list!$AA$21,ISBLANK(BA68)), "", LEFT(BA68,FIND(":",BA68)-1)/RIGHT(BA68,LEN(BA68)-(FIND(":",BA68))))</f>
        <v/>
      </c>
      <c r="ML68" s="414" t="str">
        <f t="shared" si="256"/>
        <v/>
      </c>
      <c r="MM68" s="265" t="str">
        <f t="shared" si="256"/>
        <v/>
      </c>
      <c r="MN68" s="265" t="str">
        <f t="shared" si="256"/>
        <v/>
      </c>
      <c r="MO68" s="265" t="str">
        <f t="shared" si="256"/>
        <v/>
      </c>
      <c r="MP68" s="265" t="str">
        <f t="shared" si="256"/>
        <v/>
      </c>
      <c r="MQ68" s="265" t="str">
        <f t="shared" si="256"/>
        <v/>
      </c>
      <c r="MR68" s="265" t="str">
        <f t="shared" si="256"/>
        <v/>
      </c>
      <c r="MS68" s="265" t="str">
        <f t="shared" si="256"/>
        <v/>
      </c>
      <c r="MT68" s="265" t="str">
        <f t="shared" si="256"/>
        <v/>
      </c>
      <c r="MU68" s="265" t="str">
        <f t="shared" si="256"/>
        <v/>
      </c>
      <c r="MV68" s="265" t="str">
        <f t="shared" si="256"/>
        <v/>
      </c>
      <c r="MW68" s="265" t="str">
        <f t="shared" si="256"/>
        <v/>
      </c>
      <c r="MX68" s="265" t="str">
        <f t="shared" si="256"/>
        <v/>
      </c>
      <c r="MY68" s="265" t="str">
        <f t="shared" si="256"/>
        <v/>
      </c>
      <c r="MZ68" s="265" t="str">
        <f t="shared" si="256"/>
        <v/>
      </c>
      <c r="NA68" s="265" t="str">
        <f t="shared" si="256"/>
        <v/>
      </c>
      <c r="NB68" s="265" t="str">
        <f t="shared" si="182"/>
        <v/>
      </c>
      <c r="NC68" s="265" t="str">
        <f t="shared" si="182"/>
        <v/>
      </c>
      <c r="ND68" s="265" t="str">
        <f t="shared" si="182"/>
        <v/>
      </c>
      <c r="NE68" s="265" t="str">
        <f t="shared" si="182"/>
        <v/>
      </c>
      <c r="NF68" s="265" t="str">
        <f t="shared" si="182"/>
        <v/>
      </c>
      <c r="NG68" s="265" t="str">
        <f t="shared" si="182"/>
        <v/>
      </c>
      <c r="NH68" s="265" t="str">
        <f t="shared" si="182"/>
        <v/>
      </c>
      <c r="NI68" s="265" t="str">
        <f t="shared" si="182"/>
        <v/>
      </c>
      <c r="NJ68" s="265" t="str">
        <f t="shared" si="182"/>
        <v/>
      </c>
      <c r="NK68" s="265" t="str">
        <f t="shared" si="182"/>
        <v/>
      </c>
      <c r="NL68" s="265" t="str">
        <f t="shared" si="182"/>
        <v/>
      </c>
      <c r="NM68" s="265" t="str">
        <f t="shared" si="182"/>
        <v/>
      </c>
      <c r="NN68" s="265" t="str">
        <f t="shared" si="182"/>
        <v/>
      </c>
      <c r="NO68" s="265" t="str">
        <f t="shared" si="182"/>
        <v/>
      </c>
      <c r="NP68" s="265" t="str">
        <f t="shared" si="182"/>
        <v/>
      </c>
      <c r="NQ68" s="265" t="str">
        <f t="shared" si="182"/>
        <v/>
      </c>
      <c r="NR68" s="265" t="str">
        <f t="shared" si="238"/>
        <v/>
      </c>
      <c r="NS68" s="265" t="str">
        <f t="shared" si="238"/>
        <v/>
      </c>
      <c r="NT68" s="265" t="str">
        <f t="shared" si="238"/>
        <v/>
      </c>
      <c r="NU68" s="265" t="str">
        <f t="shared" si="238"/>
        <v/>
      </c>
      <c r="NV68" s="265" t="str">
        <f t="shared" si="238"/>
        <v/>
      </c>
      <c r="NW68" s="265" t="str">
        <f t="shared" si="238"/>
        <v/>
      </c>
      <c r="NX68" s="265" t="str">
        <f t="shared" si="238"/>
        <v/>
      </c>
      <c r="NY68" s="265" t="str">
        <f t="shared" si="238"/>
        <v/>
      </c>
      <c r="NZ68" s="265" t="str">
        <f t="shared" si="238"/>
        <v/>
      </c>
      <c r="OA68" s="265" t="str">
        <f t="shared" si="238"/>
        <v/>
      </c>
      <c r="OB68" s="265" t="str">
        <f t="shared" si="238"/>
        <v/>
      </c>
      <c r="OC68" s="265" t="str">
        <f t="shared" si="238"/>
        <v/>
      </c>
      <c r="OD68" s="265" t="str">
        <f t="shared" si="238"/>
        <v/>
      </c>
      <c r="OE68" s="265" t="str">
        <f t="shared" si="238"/>
        <v/>
      </c>
      <c r="OF68" s="265" t="str">
        <f t="shared" si="238"/>
        <v/>
      </c>
      <c r="OG68" s="415" t="str">
        <f t="shared" si="238"/>
        <v/>
      </c>
    </row>
    <row r="69" spans="2:397" ht="15" customHeight="1">
      <c r="B69" s="66"/>
      <c r="D69" s="786"/>
      <c r="E69" s="226">
        <f t="shared" si="177"/>
        <v>0</v>
      </c>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4"/>
      <c r="BC69" s="668"/>
      <c r="BD69" s="61"/>
      <c r="BE69" s="61"/>
      <c r="BF69" s="88"/>
      <c r="BG69" s="232"/>
      <c r="BH69" s="61"/>
      <c r="BI69" s="61"/>
      <c r="BJ69" s="4"/>
      <c r="BL69" s="84" t="str">
        <f t="shared" si="196"/>
        <v/>
      </c>
      <c r="BM69" s="260">
        <f t="shared" si="197"/>
        <v>0</v>
      </c>
      <c r="BN69" s="525">
        <f t="shared" si="254"/>
        <v>0</v>
      </c>
      <c r="BO69" s="526" t="str">
        <f t="shared" si="139"/>
        <v/>
      </c>
      <c r="BP69" s="525">
        <f t="shared" si="255"/>
        <v>0</v>
      </c>
      <c r="BQ69" s="527">
        <f t="shared" si="198"/>
        <v>0</v>
      </c>
      <c r="BR69" s="527">
        <f t="shared" si="199"/>
        <v>0</v>
      </c>
      <c r="BS69" s="528">
        <f t="shared" si="140"/>
        <v>0</v>
      </c>
      <c r="BT69" s="263" t="str">
        <f t="shared" si="14"/>
        <v/>
      </c>
      <c r="BU69" s="263" t="str">
        <f>IF(BQ69=1, IF(ISBLANK(#REF!),message_complete,""),"")</f>
        <v/>
      </c>
      <c r="BV69" s="263" t="str">
        <f t="shared" si="200"/>
        <v/>
      </c>
      <c r="BW69" s="263" t="str">
        <f t="shared" si="201"/>
        <v/>
      </c>
      <c r="BX69" s="261"/>
      <c r="BY69" s="328" t="str">
        <f t="shared" si="116"/>
        <v/>
      </c>
      <c r="BZ69" s="269" t="str">
        <f t="shared" si="202"/>
        <v/>
      </c>
      <c r="CA69" s="269" t="str">
        <f t="shared" si="203"/>
        <v/>
      </c>
      <c r="CB69" s="269" t="str">
        <f t="shared" si="204"/>
        <v/>
      </c>
      <c r="CC69" s="269" t="str">
        <f t="shared" si="205"/>
        <v/>
      </c>
      <c r="CD69" s="269" t="str">
        <f t="shared" si="117"/>
        <v/>
      </c>
      <c r="CE69" s="269" t="str">
        <f t="shared" si="206"/>
        <v/>
      </c>
      <c r="CF69" s="269" t="str">
        <f t="shared" si="118"/>
        <v/>
      </c>
      <c r="CG69" s="269" t="str">
        <f t="shared" si="119"/>
        <v/>
      </c>
      <c r="CH69" s="269" t="str">
        <f t="shared" si="120"/>
        <v/>
      </c>
      <c r="CI69" s="269" t="str">
        <f t="shared" si="121"/>
        <v/>
      </c>
      <c r="CJ69" s="329" t="str">
        <f t="shared" si="122"/>
        <v/>
      </c>
      <c r="CL69" s="423" t="str">
        <f t="shared" si="77"/>
        <v/>
      </c>
      <c r="CM69" s="419" t="str">
        <f t="shared" si="78"/>
        <v/>
      </c>
      <c r="CN69" s="419" t="str">
        <f t="shared" si="79"/>
        <v/>
      </c>
      <c r="CO69" s="419" t="str">
        <f t="shared" si="80"/>
        <v/>
      </c>
      <c r="CP69" s="419" t="str">
        <f t="shared" si="81"/>
        <v/>
      </c>
      <c r="CQ69" s="424" t="str">
        <f t="shared" si="82"/>
        <v/>
      </c>
      <c r="CR69" s="121" t="str">
        <f t="shared" si="207"/>
        <v/>
      </c>
      <c r="CS69" s="283" t="str">
        <f t="shared" si="208"/>
        <v/>
      </c>
      <c r="CT69" s="264" t="str">
        <f t="shared" si="209"/>
        <v/>
      </c>
      <c r="CU69" s="264" t="str">
        <f t="shared" si="210"/>
        <v/>
      </c>
      <c r="CV69" s="264" t="str">
        <f t="shared" si="211"/>
        <v/>
      </c>
      <c r="CW69" s="264" t="str">
        <f t="shared" si="212"/>
        <v/>
      </c>
      <c r="CX69" s="284" t="str">
        <f t="shared" si="213"/>
        <v/>
      </c>
      <c r="CY69" s="263">
        <f t="shared" si="83"/>
        <v>0</v>
      </c>
      <c r="CZ69" s="263"/>
      <c r="DA69" s="291">
        <f t="shared" si="240"/>
        <v>0</v>
      </c>
      <c r="DB69" s="265">
        <f t="shared" si="240"/>
        <v>0</v>
      </c>
      <c r="DC69" s="265">
        <f t="shared" si="240"/>
        <v>0</v>
      </c>
      <c r="DD69" s="265">
        <f t="shared" si="240"/>
        <v>0</v>
      </c>
      <c r="DE69" s="265">
        <f t="shared" si="240"/>
        <v>0</v>
      </c>
      <c r="DF69" s="265">
        <f t="shared" si="240"/>
        <v>0</v>
      </c>
      <c r="DG69" s="265">
        <f t="shared" si="240"/>
        <v>0</v>
      </c>
      <c r="DH69" s="265">
        <f t="shared" si="240"/>
        <v>0</v>
      </c>
      <c r="DI69" s="265">
        <f t="shared" si="240"/>
        <v>0</v>
      </c>
      <c r="DJ69" s="265">
        <f t="shared" si="240"/>
        <v>0</v>
      </c>
      <c r="DK69" s="265">
        <f t="shared" si="241"/>
        <v>0</v>
      </c>
      <c r="DL69" s="265">
        <f t="shared" si="241"/>
        <v>0</v>
      </c>
      <c r="DM69" s="265">
        <f t="shared" si="241"/>
        <v>0</v>
      </c>
      <c r="DN69" s="265">
        <f t="shared" si="241"/>
        <v>0</v>
      </c>
      <c r="DO69" s="265">
        <f t="shared" si="241"/>
        <v>0</v>
      </c>
      <c r="DP69" s="265">
        <f t="shared" si="241"/>
        <v>0</v>
      </c>
      <c r="DQ69" s="265">
        <f t="shared" si="241"/>
        <v>0</v>
      </c>
      <c r="DR69" s="265">
        <f t="shared" si="241"/>
        <v>0</v>
      </c>
      <c r="DS69" s="265">
        <f t="shared" si="241"/>
        <v>0</v>
      </c>
      <c r="DT69" s="265">
        <f t="shared" si="241"/>
        <v>0</v>
      </c>
      <c r="DU69" s="292">
        <f t="shared" si="241"/>
        <v>0</v>
      </c>
      <c r="DV69" s="291">
        <f t="shared" si="242"/>
        <v>0</v>
      </c>
      <c r="DW69" s="265">
        <f t="shared" si="242"/>
        <v>0</v>
      </c>
      <c r="DX69" s="265">
        <f t="shared" si="242"/>
        <v>0</v>
      </c>
      <c r="DY69" s="265">
        <f t="shared" si="242"/>
        <v>0</v>
      </c>
      <c r="DZ69" s="265">
        <f t="shared" si="242"/>
        <v>0</v>
      </c>
      <c r="EA69" s="265">
        <f t="shared" si="242"/>
        <v>0</v>
      </c>
      <c r="EB69" s="265">
        <f t="shared" si="242"/>
        <v>0</v>
      </c>
      <c r="EC69" s="265">
        <f t="shared" si="242"/>
        <v>0</v>
      </c>
      <c r="ED69" s="265">
        <f t="shared" si="242"/>
        <v>0</v>
      </c>
      <c r="EE69" s="265">
        <f t="shared" si="242"/>
        <v>0</v>
      </c>
      <c r="EF69" s="265">
        <f t="shared" si="243"/>
        <v>0</v>
      </c>
      <c r="EG69" s="265">
        <f t="shared" si="243"/>
        <v>0</v>
      </c>
      <c r="EH69" s="265">
        <f t="shared" si="243"/>
        <v>0</v>
      </c>
      <c r="EI69" s="265">
        <f t="shared" si="243"/>
        <v>0</v>
      </c>
      <c r="EJ69" s="265">
        <f t="shared" si="243"/>
        <v>0</v>
      </c>
      <c r="EK69" s="265">
        <f t="shared" si="243"/>
        <v>0</v>
      </c>
      <c r="EL69" s="265">
        <f t="shared" si="243"/>
        <v>0</v>
      </c>
      <c r="EM69" s="265">
        <f t="shared" si="243"/>
        <v>0</v>
      </c>
      <c r="EN69" s="265">
        <f t="shared" si="243"/>
        <v>0</v>
      </c>
      <c r="EO69" s="265">
        <f t="shared" si="243"/>
        <v>0</v>
      </c>
      <c r="EP69" s="292">
        <f t="shared" si="243"/>
        <v>0</v>
      </c>
      <c r="EQ69" s="414">
        <f t="shared" si="244"/>
        <v>0</v>
      </c>
      <c r="ER69" s="265">
        <f t="shared" si="244"/>
        <v>0</v>
      </c>
      <c r="ES69" s="265">
        <f t="shared" si="244"/>
        <v>0</v>
      </c>
      <c r="ET69" s="265">
        <f t="shared" si="244"/>
        <v>0</v>
      </c>
      <c r="EU69" s="265">
        <f t="shared" si="244"/>
        <v>0</v>
      </c>
      <c r="EV69" s="265">
        <f t="shared" si="244"/>
        <v>0</v>
      </c>
      <c r="EW69" s="265">
        <f t="shared" si="244"/>
        <v>0</v>
      </c>
      <c r="EX69" s="265">
        <f t="shared" si="244"/>
        <v>0</v>
      </c>
      <c r="EY69" s="265">
        <f t="shared" si="244"/>
        <v>0</v>
      </c>
      <c r="EZ69" s="265">
        <f t="shared" si="244"/>
        <v>0</v>
      </c>
      <c r="FA69" s="265">
        <f t="shared" si="245"/>
        <v>0</v>
      </c>
      <c r="FB69" s="265">
        <f t="shared" si="245"/>
        <v>0</v>
      </c>
      <c r="FC69" s="265">
        <f t="shared" si="245"/>
        <v>0</v>
      </c>
      <c r="FD69" s="265">
        <f t="shared" si="245"/>
        <v>0</v>
      </c>
      <c r="FE69" s="265">
        <f t="shared" si="245"/>
        <v>0</v>
      </c>
      <c r="FF69" s="265">
        <f t="shared" si="245"/>
        <v>0</v>
      </c>
      <c r="FG69" s="265">
        <f t="shared" si="245"/>
        <v>0</v>
      </c>
      <c r="FH69" s="265">
        <f t="shared" si="245"/>
        <v>0</v>
      </c>
      <c r="FI69" s="265">
        <f t="shared" si="245"/>
        <v>0</v>
      </c>
      <c r="FJ69" s="265">
        <f t="shared" si="245"/>
        <v>0</v>
      </c>
      <c r="FK69" s="415">
        <f t="shared" si="245"/>
        <v>0</v>
      </c>
      <c r="FL69" s="291">
        <f t="shared" si="246"/>
        <v>0</v>
      </c>
      <c r="FM69" s="265">
        <f t="shared" si="246"/>
        <v>0</v>
      </c>
      <c r="FN69" s="265">
        <f t="shared" si="246"/>
        <v>0</v>
      </c>
      <c r="FO69" s="265">
        <f t="shared" si="246"/>
        <v>0</v>
      </c>
      <c r="FP69" s="265">
        <f t="shared" si="246"/>
        <v>0</v>
      </c>
      <c r="FQ69" s="265">
        <f t="shared" si="246"/>
        <v>0</v>
      </c>
      <c r="FR69" s="265">
        <f t="shared" si="246"/>
        <v>0</v>
      </c>
      <c r="FS69" s="265">
        <f t="shared" si="246"/>
        <v>0</v>
      </c>
      <c r="FT69" s="265">
        <f t="shared" si="246"/>
        <v>0</v>
      </c>
      <c r="FU69" s="265">
        <f t="shared" si="246"/>
        <v>0</v>
      </c>
      <c r="FV69" s="265">
        <f t="shared" si="247"/>
        <v>0</v>
      </c>
      <c r="FW69" s="265">
        <f t="shared" si="247"/>
        <v>0</v>
      </c>
      <c r="FX69" s="265">
        <f t="shared" si="247"/>
        <v>0</v>
      </c>
      <c r="FY69" s="265">
        <f t="shared" si="247"/>
        <v>0</v>
      </c>
      <c r="FZ69" s="265">
        <f t="shared" si="247"/>
        <v>0</v>
      </c>
      <c r="GA69" s="265">
        <f t="shared" si="247"/>
        <v>0</v>
      </c>
      <c r="GB69" s="265">
        <f t="shared" si="247"/>
        <v>0</v>
      </c>
      <c r="GC69" s="265">
        <f t="shared" si="247"/>
        <v>0</v>
      </c>
      <c r="GD69" s="265">
        <f t="shared" si="247"/>
        <v>0</v>
      </c>
      <c r="GE69" s="265">
        <f t="shared" si="247"/>
        <v>0</v>
      </c>
      <c r="GF69" s="292">
        <f t="shared" si="247"/>
        <v>0</v>
      </c>
      <c r="GG69" s="345">
        <f t="shared" si="141"/>
        <v>0</v>
      </c>
      <c r="GH69" s="346">
        <f t="shared" si="239"/>
        <v>0</v>
      </c>
      <c r="GI69" s="346">
        <f t="shared" si="239"/>
        <v>0</v>
      </c>
      <c r="GJ69" s="346">
        <f t="shared" si="239"/>
        <v>0</v>
      </c>
      <c r="GK69" s="346">
        <f t="shared" si="239"/>
        <v>0</v>
      </c>
      <c r="GL69" s="346">
        <f t="shared" si="239"/>
        <v>0</v>
      </c>
      <c r="GM69" s="346">
        <f t="shared" si="239"/>
        <v>0</v>
      </c>
      <c r="GN69" s="346">
        <f t="shared" si="239"/>
        <v>0</v>
      </c>
      <c r="GO69" s="346">
        <f t="shared" si="239"/>
        <v>0</v>
      </c>
      <c r="GP69" s="346">
        <f t="shared" si="239"/>
        <v>0</v>
      </c>
      <c r="GQ69" s="346">
        <f t="shared" si="239"/>
        <v>0</v>
      </c>
      <c r="GR69" s="346">
        <f t="shared" si="239"/>
        <v>0</v>
      </c>
      <c r="GS69" s="346">
        <f t="shared" si="239"/>
        <v>0</v>
      </c>
      <c r="GT69" s="346">
        <f t="shared" si="239"/>
        <v>0</v>
      </c>
      <c r="GU69" s="346">
        <f t="shared" si="239"/>
        <v>0</v>
      </c>
      <c r="GV69" s="346">
        <f t="shared" si="239"/>
        <v>0</v>
      </c>
      <c r="GW69" s="346">
        <f t="shared" si="239"/>
        <v>0</v>
      </c>
      <c r="GX69" s="346">
        <f t="shared" si="239"/>
        <v>0</v>
      </c>
      <c r="GY69" s="346">
        <f t="shared" si="239"/>
        <v>0</v>
      </c>
      <c r="GZ69" s="346">
        <f t="shared" si="239"/>
        <v>0</v>
      </c>
      <c r="HA69" s="347">
        <f t="shared" si="239"/>
        <v>0</v>
      </c>
      <c r="HB69" s="336">
        <f t="shared" si="142"/>
        <v>0</v>
      </c>
      <c r="HC69" s="337">
        <f t="shared" si="143"/>
        <v>0</v>
      </c>
      <c r="HD69" s="337">
        <f t="shared" si="144"/>
        <v>0</v>
      </c>
      <c r="HE69" s="337">
        <f t="shared" si="145"/>
        <v>0</v>
      </c>
      <c r="HF69" s="337">
        <f t="shared" si="146"/>
        <v>0</v>
      </c>
      <c r="HG69" s="337">
        <f t="shared" si="147"/>
        <v>0</v>
      </c>
      <c r="HH69" s="337">
        <f t="shared" si="148"/>
        <v>0</v>
      </c>
      <c r="HI69" s="337">
        <f t="shared" si="149"/>
        <v>0</v>
      </c>
      <c r="HJ69" s="337">
        <f t="shared" si="150"/>
        <v>0</v>
      </c>
      <c r="HK69" s="337">
        <f t="shared" si="151"/>
        <v>0</v>
      </c>
      <c r="HL69" s="337">
        <f t="shared" si="152"/>
        <v>0</v>
      </c>
      <c r="HM69" s="337">
        <f t="shared" si="153"/>
        <v>0</v>
      </c>
      <c r="HN69" s="337">
        <f t="shared" si="154"/>
        <v>0</v>
      </c>
      <c r="HO69" s="337">
        <f t="shared" si="155"/>
        <v>0</v>
      </c>
      <c r="HP69" s="337">
        <f t="shared" si="156"/>
        <v>0</v>
      </c>
      <c r="HQ69" s="337">
        <f t="shared" si="157"/>
        <v>0</v>
      </c>
      <c r="HR69" s="337">
        <f t="shared" si="158"/>
        <v>0</v>
      </c>
      <c r="HS69" s="337">
        <f t="shared" si="159"/>
        <v>0</v>
      </c>
      <c r="HT69" s="337">
        <f t="shared" si="160"/>
        <v>0</v>
      </c>
      <c r="HU69" s="337">
        <f t="shared" si="161"/>
        <v>0</v>
      </c>
      <c r="HV69" s="338">
        <f t="shared" si="162"/>
        <v>0</v>
      </c>
      <c r="HW69" s="297" t="str">
        <f t="shared" si="214"/>
        <v/>
      </c>
      <c r="HX69" s="264" t="str">
        <f t="shared" si="215"/>
        <v/>
      </c>
      <c r="HY69" s="264" t="str">
        <f t="shared" si="216"/>
        <v/>
      </c>
      <c r="HZ69" s="264" t="str">
        <f t="shared" si="217"/>
        <v/>
      </c>
      <c r="IA69" s="264" t="str">
        <f t="shared" si="218"/>
        <v/>
      </c>
      <c r="IB69" s="264" t="str">
        <f t="shared" si="219"/>
        <v/>
      </c>
      <c r="IC69" s="264" t="str">
        <f t="shared" si="220"/>
        <v/>
      </c>
      <c r="ID69" s="264" t="str">
        <f t="shared" si="221"/>
        <v/>
      </c>
      <c r="IE69" s="264" t="str">
        <f t="shared" si="222"/>
        <v/>
      </c>
      <c r="IF69" s="264" t="str">
        <f t="shared" si="223"/>
        <v/>
      </c>
      <c r="IG69" s="264" t="str">
        <f t="shared" si="224"/>
        <v/>
      </c>
      <c r="IH69" s="264" t="str">
        <f t="shared" si="225"/>
        <v/>
      </c>
      <c r="II69" s="264" t="str">
        <f t="shared" si="226"/>
        <v/>
      </c>
      <c r="IJ69" s="264" t="str">
        <f t="shared" si="227"/>
        <v/>
      </c>
      <c r="IK69" s="264" t="str">
        <f t="shared" si="228"/>
        <v/>
      </c>
      <c r="IL69" s="264" t="str">
        <f t="shared" si="229"/>
        <v/>
      </c>
      <c r="IM69" s="264" t="str">
        <f t="shared" si="230"/>
        <v/>
      </c>
      <c r="IN69" s="264" t="str">
        <f t="shared" si="231"/>
        <v/>
      </c>
      <c r="IO69" s="264" t="str">
        <f t="shared" si="232"/>
        <v/>
      </c>
      <c r="IP69" s="264" t="str">
        <f t="shared" si="233"/>
        <v/>
      </c>
      <c r="IQ69" s="284" t="str">
        <f t="shared" si="234"/>
        <v/>
      </c>
      <c r="IR69" s="265">
        <f t="shared" si="105"/>
        <v>0</v>
      </c>
      <c r="IS69" s="266">
        <f t="shared" si="235"/>
        <v>48</v>
      </c>
      <c r="IT69" s="266">
        <f t="shared" si="106"/>
        <v>0</v>
      </c>
      <c r="IU69" s="266">
        <f t="shared" si="236"/>
        <v>0</v>
      </c>
      <c r="IV69" s="302">
        <f t="shared" si="248"/>
        <v>0</v>
      </c>
      <c r="IW69" s="266">
        <f t="shared" si="248"/>
        <v>0</v>
      </c>
      <c r="IX69" s="266">
        <f t="shared" si="248"/>
        <v>0</v>
      </c>
      <c r="IY69" s="266">
        <f t="shared" si="248"/>
        <v>0</v>
      </c>
      <c r="IZ69" s="266">
        <f t="shared" si="248"/>
        <v>0</v>
      </c>
      <c r="JA69" s="266">
        <f t="shared" si="248"/>
        <v>0</v>
      </c>
      <c r="JB69" s="266">
        <f t="shared" si="248"/>
        <v>0</v>
      </c>
      <c r="JC69" s="266">
        <f t="shared" si="248"/>
        <v>0</v>
      </c>
      <c r="JD69" s="266">
        <f t="shared" si="248"/>
        <v>0</v>
      </c>
      <c r="JE69" s="266">
        <f t="shared" si="248"/>
        <v>0</v>
      </c>
      <c r="JF69" s="266">
        <f t="shared" si="249"/>
        <v>0</v>
      </c>
      <c r="JG69" s="266">
        <f t="shared" si="249"/>
        <v>0</v>
      </c>
      <c r="JH69" s="266">
        <f t="shared" si="249"/>
        <v>0</v>
      </c>
      <c r="JI69" s="266">
        <f t="shared" si="249"/>
        <v>0</v>
      </c>
      <c r="JJ69" s="266">
        <f t="shared" si="249"/>
        <v>0</v>
      </c>
      <c r="JK69" s="266">
        <f t="shared" si="249"/>
        <v>0</v>
      </c>
      <c r="JL69" s="266">
        <f t="shared" si="249"/>
        <v>0</v>
      </c>
      <c r="JM69" s="266">
        <f t="shared" si="249"/>
        <v>0</v>
      </c>
      <c r="JN69" s="266">
        <f t="shared" si="249"/>
        <v>0</v>
      </c>
      <c r="JO69" s="266">
        <f t="shared" si="249"/>
        <v>0</v>
      </c>
      <c r="JP69" s="303">
        <f t="shared" si="249"/>
        <v>0</v>
      </c>
      <c r="JQ69" s="291">
        <f t="shared" si="250"/>
        <v>0</v>
      </c>
      <c r="JR69" s="265">
        <f t="shared" si="250"/>
        <v>0</v>
      </c>
      <c r="JS69" s="265">
        <f t="shared" si="250"/>
        <v>0</v>
      </c>
      <c r="JT69" s="265">
        <f t="shared" si="250"/>
        <v>0</v>
      </c>
      <c r="JU69" s="265">
        <f t="shared" si="250"/>
        <v>0</v>
      </c>
      <c r="JV69" s="265">
        <f t="shared" si="250"/>
        <v>0</v>
      </c>
      <c r="JW69" s="265">
        <f t="shared" si="250"/>
        <v>0</v>
      </c>
      <c r="JX69" s="265">
        <f t="shared" si="250"/>
        <v>0</v>
      </c>
      <c r="JY69" s="265">
        <f t="shared" si="250"/>
        <v>0</v>
      </c>
      <c r="JZ69" s="265">
        <f t="shared" si="250"/>
        <v>0</v>
      </c>
      <c r="KA69" s="265">
        <f t="shared" si="251"/>
        <v>0</v>
      </c>
      <c r="KB69" s="265">
        <f t="shared" si="251"/>
        <v>0</v>
      </c>
      <c r="KC69" s="265">
        <f t="shared" si="251"/>
        <v>0</v>
      </c>
      <c r="KD69" s="265">
        <f t="shared" si="251"/>
        <v>0</v>
      </c>
      <c r="KE69" s="265">
        <f t="shared" si="251"/>
        <v>0</v>
      </c>
      <c r="KF69" s="265">
        <f t="shared" si="251"/>
        <v>0</v>
      </c>
      <c r="KG69" s="265">
        <f t="shared" si="251"/>
        <v>0</v>
      </c>
      <c r="KH69" s="265">
        <f t="shared" si="251"/>
        <v>0</v>
      </c>
      <c r="KI69" s="265">
        <f t="shared" si="251"/>
        <v>0</v>
      </c>
      <c r="KJ69" s="265">
        <f t="shared" si="251"/>
        <v>0</v>
      </c>
      <c r="KK69" s="292">
        <f t="shared" si="251"/>
        <v>0</v>
      </c>
      <c r="KL69" s="279">
        <f t="shared" si="107"/>
        <v>48</v>
      </c>
      <c r="KN69" s="262" t="str">
        <f t="shared" si="252"/>
        <v>Fri</v>
      </c>
      <c r="KO69" s="405" t="str">
        <f>IF(OR(F69=Dropdown_list!$AA$20,F69=Dropdown_list!$AA$21,ISBLANK(F69)), "", LEFT(F69,FIND(":",F69)-1)/RIGHT(F69,LEN(F69)-(FIND(":",F69))))</f>
        <v/>
      </c>
      <c r="KP69" s="406" t="str">
        <f>IF(OR(G69=Dropdown_list!$AA$20,G69=Dropdown_list!$AA$21,ISBLANK(G69)), "", LEFT(G69,FIND(":",G69)-1)/RIGHT(G69,LEN(G69)-(FIND(":",G69))))</f>
        <v/>
      </c>
      <c r="KQ69" s="406" t="str">
        <f>IF(OR(H69=Dropdown_list!$AA$20,H69=Dropdown_list!$AA$21,ISBLANK(H69)), "", LEFT(H69,FIND(":",H69)-1)/RIGHT(H69,LEN(H69)-(FIND(":",H69))))</f>
        <v/>
      </c>
      <c r="KR69" s="406" t="str">
        <f>IF(OR(I69=Dropdown_list!$AA$20,I69=Dropdown_list!$AA$21,ISBLANK(I69)), "", LEFT(I69,FIND(":",I69)-1)/RIGHT(I69,LEN(I69)-(FIND(":",I69))))</f>
        <v/>
      </c>
      <c r="KS69" s="406" t="str">
        <f>IF(OR(J69=Dropdown_list!$AA$20,J69=Dropdown_list!$AA$21,ISBLANK(J69)), "", LEFT(J69,FIND(":",J69)-1)/RIGHT(J69,LEN(J69)-(FIND(":",J69))))</f>
        <v/>
      </c>
      <c r="KT69" s="406" t="str">
        <f>IF(OR(K69=Dropdown_list!$AA$20,K69=Dropdown_list!$AA$21,ISBLANK(K69)), "", LEFT(K69,FIND(":",K69)-1)/RIGHT(K69,LEN(K69)-(FIND(":",K69))))</f>
        <v/>
      </c>
      <c r="KU69" s="406" t="str">
        <f>IF(OR(L69=Dropdown_list!$AA$20,L69=Dropdown_list!$AA$21,ISBLANK(L69)), "", LEFT(L69,FIND(":",L69)-1)/RIGHT(L69,LEN(L69)-(FIND(":",L69))))</f>
        <v/>
      </c>
      <c r="KV69" s="406" t="str">
        <f>IF(OR(M69=Dropdown_list!$AA$20,M69=Dropdown_list!$AA$21,ISBLANK(M69)), "", LEFT(M69,FIND(":",M69)-1)/RIGHT(M69,LEN(M69)-(FIND(":",M69))))</f>
        <v/>
      </c>
      <c r="KW69" s="406" t="str">
        <f>IF(OR(N69=Dropdown_list!$AA$20,N69=Dropdown_list!$AA$21,ISBLANK(N69)), "", LEFT(N69,FIND(":",N69)-1)/RIGHT(N69,LEN(N69)-(FIND(":",N69))))</f>
        <v/>
      </c>
      <c r="KX69" s="406" t="str">
        <f>IF(OR(O69=Dropdown_list!$AA$20,O69=Dropdown_list!$AA$21,ISBLANK(O69)), "", LEFT(O69,FIND(":",O69)-1)/RIGHT(O69,LEN(O69)-(FIND(":",O69))))</f>
        <v/>
      </c>
      <c r="KY69" s="406" t="str">
        <f>IF(OR(P69=Dropdown_list!$AA$20,P69=Dropdown_list!$AA$21,ISBLANK(P69)), "", LEFT(P69,FIND(":",P69)-1)/RIGHT(P69,LEN(P69)-(FIND(":",P69))))</f>
        <v/>
      </c>
      <c r="KZ69" s="406" t="str">
        <f>IF(OR(Q69=Dropdown_list!$AA$20,Q69=Dropdown_list!$AA$21,ISBLANK(Q69)), "", LEFT(Q69,FIND(":",Q69)-1)/RIGHT(Q69,LEN(Q69)-(FIND(":",Q69))))</f>
        <v/>
      </c>
      <c r="LA69" s="406" t="str">
        <f>IF(OR(R69=Dropdown_list!$AA$20,R69=Dropdown_list!$AA$21,ISBLANK(R69)), "", LEFT(R69,FIND(":",R69)-1)/RIGHT(R69,LEN(R69)-(FIND(":",R69))))</f>
        <v/>
      </c>
      <c r="LB69" s="406" t="str">
        <f>IF(OR(S69=Dropdown_list!$AA$20,S69=Dropdown_list!$AA$21,ISBLANK(S69)), "", LEFT(S69,FIND(":",S69)-1)/RIGHT(S69,LEN(S69)-(FIND(":",S69))))</f>
        <v/>
      </c>
      <c r="LC69" s="406" t="str">
        <f>IF(OR(T69=Dropdown_list!$AA$20,T69=Dropdown_list!$AA$21,ISBLANK(T69)), "", LEFT(T69,FIND(":",T69)-1)/RIGHT(T69,LEN(T69)-(FIND(":",T69))))</f>
        <v/>
      </c>
      <c r="LD69" s="406" t="str">
        <f>IF(OR(U69=Dropdown_list!$AA$20,U69=Dropdown_list!$AA$21,ISBLANK(U69)), "", LEFT(U69,FIND(":",U69)-1)/RIGHT(U69,LEN(U69)-(FIND(":",U69))))</f>
        <v/>
      </c>
      <c r="LE69" s="406" t="str">
        <f>IF(OR(V69=Dropdown_list!$AA$20,V69=Dropdown_list!$AA$21,ISBLANK(V69)), "", LEFT(V69,FIND(":",V69)-1)/RIGHT(V69,LEN(V69)-(FIND(":",V69))))</f>
        <v/>
      </c>
      <c r="LF69" s="406" t="str">
        <f>IF(OR(W69=Dropdown_list!$AA$20,W69=Dropdown_list!$AA$21,ISBLANK(W69)), "", LEFT(W69,FIND(":",W69)-1)/RIGHT(W69,LEN(W69)-(FIND(":",W69))))</f>
        <v/>
      </c>
      <c r="LG69" s="406" t="str">
        <f>IF(OR(X69=Dropdown_list!$AA$20,X69=Dropdown_list!$AA$21,ISBLANK(X69)), "", LEFT(X69,FIND(":",X69)-1)/RIGHT(X69,LEN(X69)-(FIND(":",X69))))</f>
        <v/>
      </c>
      <c r="LH69" s="406" t="str">
        <f>IF(OR(Y69=Dropdown_list!$AA$20,Y69=Dropdown_list!$AA$21,ISBLANK(Y69)), "", LEFT(Y69,FIND(":",Y69)-1)/RIGHT(Y69,LEN(Y69)-(FIND(":",Y69))))</f>
        <v/>
      </c>
      <c r="LI69" s="406" t="str">
        <f>IF(OR(Z69=Dropdown_list!$AA$20,Z69=Dropdown_list!$AA$21,ISBLANK(Z69)), "", LEFT(Z69,FIND(":",Z69)-1)/RIGHT(Z69,LEN(Z69)-(FIND(":",Z69))))</f>
        <v/>
      </c>
      <c r="LJ69" s="406" t="str">
        <f>IF(OR(AA69=Dropdown_list!$AA$20,AA69=Dropdown_list!$AA$21,ISBLANK(AA69)), "", LEFT(AA69,FIND(":",AA69)-1)/RIGHT(AA69,LEN(AA69)-(FIND(":",AA69))))</f>
        <v/>
      </c>
      <c r="LK69" s="406" t="str">
        <f>IF(OR(AB69=Dropdown_list!$AA$20,AB69=Dropdown_list!$AA$21,ISBLANK(AB69)), "", LEFT(AB69,FIND(":",AB69)-1)/RIGHT(AB69,LEN(AB69)-(FIND(":",AB69))))</f>
        <v/>
      </c>
      <c r="LL69" s="406" t="str">
        <f>IF(OR(AC69=Dropdown_list!$AA$20,AC69=Dropdown_list!$AA$21,ISBLANK(AC69)), "", LEFT(AC69,FIND(":",AC69)-1)/RIGHT(AC69,LEN(AC69)-(FIND(":",AC69))))</f>
        <v/>
      </c>
      <c r="LM69" s="406" t="str">
        <f>IF(OR(AD69=Dropdown_list!$AA$20,AD69=Dropdown_list!$AA$21,ISBLANK(AD69)), "", LEFT(AD69,FIND(":",AD69)-1)/RIGHT(AD69,LEN(AD69)-(FIND(":",AD69))))</f>
        <v/>
      </c>
      <c r="LN69" s="406" t="str">
        <f>IF(OR(AE69=Dropdown_list!$AA$20,AE69=Dropdown_list!$AA$21,ISBLANK(AE69)), "", LEFT(AE69,FIND(":",AE69)-1)/RIGHT(AE69,LEN(AE69)-(FIND(":",AE69))))</f>
        <v/>
      </c>
      <c r="LO69" s="406" t="str">
        <f>IF(OR(AF69=Dropdown_list!$AA$20,AF69=Dropdown_list!$AA$21,ISBLANK(AF69)), "", LEFT(AF69,FIND(":",AF69)-1)/RIGHT(AF69,LEN(AF69)-(FIND(":",AF69))))</f>
        <v/>
      </c>
      <c r="LP69" s="406" t="str">
        <f>IF(OR(AG69=Dropdown_list!$AA$20,AG69=Dropdown_list!$AA$21,ISBLANK(AG69)), "", LEFT(AG69,FIND(":",AG69)-1)/RIGHT(AG69,LEN(AG69)-(FIND(":",AG69))))</f>
        <v/>
      </c>
      <c r="LQ69" s="406" t="str">
        <f>IF(OR(AH69=Dropdown_list!$AA$20,AH69=Dropdown_list!$AA$21,ISBLANK(AH69)), "", LEFT(AH69,FIND(":",AH69)-1)/RIGHT(AH69,LEN(AH69)-(FIND(":",AH69))))</f>
        <v/>
      </c>
      <c r="LR69" s="406" t="str">
        <f>IF(OR(AI69=Dropdown_list!$AA$20,AI69=Dropdown_list!$AA$21,ISBLANK(AI69)), "", LEFT(AI69,FIND(":",AI69)-1)/RIGHT(AI69,LEN(AI69)-(FIND(":",AI69))))</f>
        <v/>
      </c>
      <c r="LS69" s="406" t="str">
        <f>IF(OR(AJ69=Dropdown_list!$AA$20,AJ69=Dropdown_list!$AA$21,ISBLANK(AJ69)), "", LEFT(AJ69,FIND(":",AJ69)-1)/RIGHT(AJ69,LEN(AJ69)-(FIND(":",AJ69))))</f>
        <v/>
      </c>
      <c r="LT69" s="406" t="str">
        <f>IF(OR(AK69=Dropdown_list!$AA$20,AK69=Dropdown_list!$AA$21,ISBLANK(AK69)), "", LEFT(AK69,FIND(":",AK69)-1)/RIGHT(AK69,LEN(AK69)-(FIND(":",AK69))))</f>
        <v/>
      </c>
      <c r="LU69" s="406" t="str">
        <f>IF(OR(AL69=Dropdown_list!$AA$20,AL69=Dropdown_list!$AA$21,ISBLANK(AL69)), "", LEFT(AL69,FIND(":",AL69)-1)/RIGHT(AL69,LEN(AL69)-(FIND(":",AL69))))</f>
        <v/>
      </c>
      <c r="LV69" s="406" t="str">
        <f>IF(OR(AM69=Dropdown_list!$AA$20,AM69=Dropdown_list!$AA$21,ISBLANK(AM69)), "", LEFT(AM69,FIND(":",AM69)-1)/RIGHT(AM69,LEN(AM69)-(FIND(":",AM69))))</f>
        <v/>
      </c>
      <c r="LW69" s="406" t="str">
        <f>IF(OR(AN69=Dropdown_list!$AA$20,AN69=Dropdown_list!$AA$21,ISBLANK(AN69)), "", LEFT(AN69,FIND(":",AN69)-1)/RIGHT(AN69,LEN(AN69)-(FIND(":",AN69))))</f>
        <v/>
      </c>
      <c r="LX69" s="406" t="str">
        <f>IF(OR(AO69=Dropdown_list!$AA$20,AO69=Dropdown_list!$AA$21,ISBLANK(AO69)), "", LEFT(AO69,FIND(":",AO69)-1)/RIGHT(AO69,LEN(AO69)-(FIND(":",AO69))))</f>
        <v/>
      </c>
      <c r="LY69" s="406" t="str">
        <f>IF(OR(AP69=Dropdown_list!$AA$20,AP69=Dropdown_list!$AA$21,ISBLANK(AP69)), "", LEFT(AP69,FIND(":",AP69)-1)/RIGHT(AP69,LEN(AP69)-(FIND(":",AP69))))</f>
        <v/>
      </c>
      <c r="LZ69" s="406" t="str">
        <f>IF(OR(AQ69=Dropdown_list!$AA$20,AQ69=Dropdown_list!$AA$21,ISBLANK(AQ69)), "", LEFT(AQ69,FIND(":",AQ69)-1)/RIGHT(AQ69,LEN(AQ69)-(FIND(":",AQ69))))</f>
        <v/>
      </c>
      <c r="MA69" s="406" t="str">
        <f>IF(OR(AR69=Dropdown_list!$AA$20,AR69=Dropdown_list!$AA$21,ISBLANK(AR69)), "", LEFT(AR69,FIND(":",AR69)-1)/RIGHT(AR69,LEN(AR69)-(FIND(":",AR69))))</f>
        <v/>
      </c>
      <c r="MB69" s="406" t="str">
        <f>IF(OR(AS69=Dropdown_list!$AA$20,AS69=Dropdown_list!$AA$21,ISBLANK(AS69)), "", LEFT(AS69,FIND(":",AS69)-1)/RIGHT(AS69,LEN(AS69)-(FIND(":",AS69))))</f>
        <v/>
      </c>
      <c r="MC69" s="406" t="str">
        <f>IF(OR(AT69=Dropdown_list!$AA$20,AT69=Dropdown_list!$AA$21,ISBLANK(AT69)), "", LEFT(AT69,FIND(":",AT69)-1)/RIGHT(AT69,LEN(AT69)-(FIND(":",AT69))))</f>
        <v/>
      </c>
      <c r="MD69" s="406" t="str">
        <f>IF(OR(AU69=Dropdown_list!$AA$20,AU69=Dropdown_list!$AA$21,ISBLANK(AU69)), "", LEFT(AU69,FIND(":",AU69)-1)/RIGHT(AU69,LEN(AU69)-(FIND(":",AU69))))</f>
        <v/>
      </c>
      <c r="ME69" s="406" t="str">
        <f>IF(OR(AV69=Dropdown_list!$AA$20,AV69=Dropdown_list!$AA$21,ISBLANK(AV69)), "", LEFT(AV69,FIND(":",AV69)-1)/RIGHT(AV69,LEN(AV69)-(FIND(":",AV69))))</f>
        <v/>
      </c>
      <c r="MF69" s="406" t="str">
        <f>IF(OR(AW69=Dropdown_list!$AA$20,AW69=Dropdown_list!$AA$21,ISBLANK(AW69)), "", LEFT(AW69,FIND(":",AW69)-1)/RIGHT(AW69,LEN(AW69)-(FIND(":",AW69))))</f>
        <v/>
      </c>
      <c r="MG69" s="406" t="str">
        <f>IF(OR(AX69=Dropdown_list!$AA$20,AX69=Dropdown_list!$AA$21,ISBLANK(AX69)), "", LEFT(AX69,FIND(":",AX69)-1)/RIGHT(AX69,LEN(AX69)-(FIND(":",AX69))))</f>
        <v/>
      </c>
      <c r="MH69" s="406" t="str">
        <f>IF(OR(AY69=Dropdown_list!$AA$20,AY69=Dropdown_list!$AA$21,ISBLANK(AY69)), "", LEFT(AY69,FIND(":",AY69)-1)/RIGHT(AY69,LEN(AY69)-(FIND(":",AY69))))</f>
        <v/>
      </c>
      <c r="MI69" s="406" t="str">
        <f>IF(OR(AZ69=Dropdown_list!$AA$20,AZ69=Dropdown_list!$AA$21,ISBLANK(AZ69)), "", LEFT(AZ69,FIND(":",AZ69)-1)/RIGHT(AZ69,LEN(AZ69)-(FIND(":",AZ69))))</f>
        <v/>
      </c>
      <c r="MJ69" s="407" t="str">
        <f>IF(OR(BA69=Dropdown_list!$AA$20,BA69=Dropdown_list!$AA$21,ISBLANK(BA69)), "", LEFT(BA69,FIND(":",BA69)-1)/RIGHT(BA69,LEN(BA69)-(FIND(":",BA69))))</f>
        <v/>
      </c>
      <c r="ML69" s="414" t="str">
        <f t="shared" si="256"/>
        <v/>
      </c>
      <c r="MM69" s="265" t="str">
        <f t="shared" si="256"/>
        <v/>
      </c>
      <c r="MN69" s="265" t="str">
        <f t="shared" si="256"/>
        <v/>
      </c>
      <c r="MO69" s="265" t="str">
        <f t="shared" si="256"/>
        <v/>
      </c>
      <c r="MP69" s="265" t="str">
        <f t="shared" si="256"/>
        <v/>
      </c>
      <c r="MQ69" s="265" t="str">
        <f t="shared" si="256"/>
        <v/>
      </c>
      <c r="MR69" s="265" t="str">
        <f t="shared" si="256"/>
        <v/>
      </c>
      <c r="MS69" s="265" t="str">
        <f t="shared" si="256"/>
        <v/>
      </c>
      <c r="MT69" s="265" t="str">
        <f t="shared" si="256"/>
        <v/>
      </c>
      <c r="MU69" s="265" t="str">
        <f t="shared" si="256"/>
        <v/>
      </c>
      <c r="MV69" s="265" t="str">
        <f t="shared" si="256"/>
        <v/>
      </c>
      <c r="MW69" s="265" t="str">
        <f t="shared" si="256"/>
        <v/>
      </c>
      <c r="MX69" s="265" t="str">
        <f t="shared" si="256"/>
        <v/>
      </c>
      <c r="MY69" s="265" t="str">
        <f t="shared" si="256"/>
        <v/>
      </c>
      <c r="MZ69" s="265" t="str">
        <f t="shared" si="256"/>
        <v/>
      </c>
      <c r="NA69" s="265" t="str">
        <f t="shared" si="256"/>
        <v/>
      </c>
      <c r="NB69" s="265" t="str">
        <f t="shared" si="182"/>
        <v/>
      </c>
      <c r="NC69" s="265" t="str">
        <f t="shared" si="182"/>
        <v/>
      </c>
      <c r="ND69" s="265" t="str">
        <f t="shared" si="182"/>
        <v/>
      </c>
      <c r="NE69" s="265" t="str">
        <f t="shared" si="182"/>
        <v/>
      </c>
      <c r="NF69" s="265" t="str">
        <f t="shared" si="182"/>
        <v/>
      </c>
      <c r="NG69" s="265" t="str">
        <f t="shared" si="182"/>
        <v/>
      </c>
      <c r="NH69" s="265" t="str">
        <f t="shared" si="182"/>
        <v/>
      </c>
      <c r="NI69" s="265" t="str">
        <f t="shared" si="182"/>
        <v/>
      </c>
      <c r="NJ69" s="265" t="str">
        <f t="shared" si="182"/>
        <v/>
      </c>
      <c r="NK69" s="265" t="str">
        <f t="shared" si="182"/>
        <v/>
      </c>
      <c r="NL69" s="265" t="str">
        <f t="shared" si="182"/>
        <v/>
      </c>
      <c r="NM69" s="265" t="str">
        <f t="shared" ref="NB69:NQ90" si="257">IFERROR(INDEX($CL$18:$CQ$18, ,MATCH(NM$18,$CL69:$CQ69,1)),"")</f>
        <v/>
      </c>
      <c r="NN69" s="265" t="str">
        <f t="shared" si="257"/>
        <v/>
      </c>
      <c r="NO69" s="265" t="str">
        <f t="shared" si="257"/>
        <v/>
      </c>
      <c r="NP69" s="265" t="str">
        <f t="shared" si="257"/>
        <v/>
      </c>
      <c r="NQ69" s="265" t="str">
        <f t="shared" si="257"/>
        <v/>
      </c>
      <c r="NR69" s="265" t="str">
        <f t="shared" si="238"/>
        <v/>
      </c>
      <c r="NS69" s="265" t="str">
        <f t="shared" si="238"/>
        <v/>
      </c>
      <c r="NT69" s="265" t="str">
        <f t="shared" si="238"/>
        <v/>
      </c>
      <c r="NU69" s="265" t="str">
        <f t="shared" si="238"/>
        <v/>
      </c>
      <c r="NV69" s="265" t="str">
        <f t="shared" si="238"/>
        <v/>
      </c>
      <c r="NW69" s="265" t="str">
        <f t="shared" si="238"/>
        <v/>
      </c>
      <c r="NX69" s="265" t="str">
        <f t="shared" si="238"/>
        <v/>
      </c>
      <c r="NY69" s="265" t="str">
        <f t="shared" si="238"/>
        <v/>
      </c>
      <c r="NZ69" s="265" t="str">
        <f t="shared" si="238"/>
        <v/>
      </c>
      <c r="OA69" s="265" t="str">
        <f t="shared" si="238"/>
        <v/>
      </c>
      <c r="OB69" s="265" t="str">
        <f t="shared" si="238"/>
        <v/>
      </c>
      <c r="OC69" s="265" t="str">
        <f t="shared" si="238"/>
        <v/>
      </c>
      <c r="OD69" s="265" t="str">
        <f t="shared" si="238"/>
        <v/>
      </c>
      <c r="OE69" s="265" t="str">
        <f t="shared" si="238"/>
        <v/>
      </c>
      <c r="OF69" s="265" t="str">
        <f t="shared" si="238"/>
        <v/>
      </c>
      <c r="OG69" s="415" t="str">
        <f t="shared" si="238"/>
        <v/>
      </c>
    </row>
    <row r="70" spans="2:397" ht="15" customHeight="1" thickBot="1">
      <c r="B70" s="66"/>
      <c r="D70" s="787"/>
      <c r="E70" s="227">
        <f t="shared" si="177"/>
        <v>0</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4"/>
      <c r="BC70" s="668"/>
      <c r="BD70" s="61"/>
      <c r="BE70" s="61"/>
      <c r="BF70" s="88"/>
      <c r="BG70" s="232"/>
      <c r="BH70" s="61"/>
      <c r="BI70" s="61"/>
      <c r="BJ70" s="4"/>
      <c r="BL70" s="84" t="str">
        <f t="shared" si="196"/>
        <v/>
      </c>
      <c r="BM70" s="260">
        <f t="shared" si="197"/>
        <v>0</v>
      </c>
      <c r="BN70" s="525">
        <f t="shared" si="254"/>
        <v>0</v>
      </c>
      <c r="BO70" s="526" t="str">
        <f t="shared" si="139"/>
        <v/>
      </c>
      <c r="BP70" s="525">
        <f t="shared" si="255"/>
        <v>0</v>
      </c>
      <c r="BQ70" s="527">
        <f t="shared" si="198"/>
        <v>0</v>
      </c>
      <c r="BR70" s="527">
        <f t="shared" si="199"/>
        <v>0</v>
      </c>
      <c r="BS70" s="528">
        <f t="shared" si="140"/>
        <v>0</v>
      </c>
      <c r="BT70" s="263" t="str">
        <f t="shared" si="14"/>
        <v/>
      </c>
      <c r="BU70" s="263" t="str">
        <f>IF(BQ70=1, IF(ISBLANK(#REF!),message_complete,""),"")</f>
        <v/>
      </c>
      <c r="BV70" s="263" t="str">
        <f t="shared" si="200"/>
        <v/>
      </c>
      <c r="BW70" s="263" t="str">
        <f t="shared" si="201"/>
        <v/>
      </c>
      <c r="BX70" s="261"/>
      <c r="BY70" s="330" t="str">
        <f t="shared" si="116"/>
        <v/>
      </c>
      <c r="BZ70" s="278" t="str">
        <f t="shared" si="202"/>
        <v/>
      </c>
      <c r="CA70" s="278" t="str">
        <f t="shared" si="203"/>
        <v/>
      </c>
      <c r="CB70" s="278" t="str">
        <f t="shared" si="204"/>
        <v/>
      </c>
      <c r="CC70" s="278" t="str">
        <f t="shared" si="205"/>
        <v/>
      </c>
      <c r="CD70" s="278" t="str">
        <f t="shared" si="117"/>
        <v/>
      </c>
      <c r="CE70" s="278" t="str">
        <f t="shared" si="206"/>
        <v/>
      </c>
      <c r="CF70" s="278" t="str">
        <f t="shared" si="118"/>
        <v/>
      </c>
      <c r="CG70" s="278" t="str">
        <f t="shared" si="119"/>
        <v/>
      </c>
      <c r="CH70" s="278" t="str">
        <f t="shared" si="120"/>
        <v/>
      </c>
      <c r="CI70" s="278" t="str">
        <f t="shared" si="121"/>
        <v/>
      </c>
      <c r="CJ70" s="331" t="str">
        <f t="shared" si="122"/>
        <v/>
      </c>
      <c r="CL70" s="423" t="str">
        <f t="shared" si="77"/>
        <v/>
      </c>
      <c r="CM70" s="419" t="str">
        <f t="shared" si="78"/>
        <v/>
      </c>
      <c r="CN70" s="419" t="str">
        <f t="shared" si="79"/>
        <v/>
      </c>
      <c r="CO70" s="419" t="str">
        <f t="shared" si="80"/>
        <v/>
      </c>
      <c r="CP70" s="419" t="str">
        <f t="shared" si="81"/>
        <v/>
      </c>
      <c r="CQ70" s="424" t="str">
        <f t="shared" si="82"/>
        <v/>
      </c>
      <c r="CR70" s="121" t="str">
        <f t="shared" si="207"/>
        <v/>
      </c>
      <c r="CS70" s="285" t="str">
        <f t="shared" si="208"/>
        <v/>
      </c>
      <c r="CT70" s="286" t="str">
        <f t="shared" si="209"/>
        <v/>
      </c>
      <c r="CU70" s="286" t="str">
        <f t="shared" si="210"/>
        <v/>
      </c>
      <c r="CV70" s="286" t="str">
        <f t="shared" si="211"/>
        <v/>
      </c>
      <c r="CW70" s="286" t="str">
        <f t="shared" si="212"/>
        <v/>
      </c>
      <c r="CX70" s="287" t="str">
        <f t="shared" si="213"/>
        <v/>
      </c>
      <c r="CY70" s="263">
        <f t="shared" si="83"/>
        <v>0</v>
      </c>
      <c r="CZ70" s="263"/>
      <c r="DA70" s="293">
        <f t="shared" si="240"/>
        <v>0</v>
      </c>
      <c r="DB70" s="294">
        <f t="shared" si="240"/>
        <v>0</v>
      </c>
      <c r="DC70" s="294">
        <f t="shared" si="240"/>
        <v>0</v>
      </c>
      <c r="DD70" s="294">
        <f t="shared" si="240"/>
        <v>0</v>
      </c>
      <c r="DE70" s="294">
        <f t="shared" si="240"/>
        <v>0</v>
      </c>
      <c r="DF70" s="294">
        <f t="shared" si="240"/>
        <v>0</v>
      </c>
      <c r="DG70" s="294">
        <f t="shared" si="240"/>
        <v>0</v>
      </c>
      <c r="DH70" s="294">
        <f t="shared" si="240"/>
        <v>0</v>
      </c>
      <c r="DI70" s="294">
        <f t="shared" si="240"/>
        <v>0</v>
      </c>
      <c r="DJ70" s="294">
        <f t="shared" si="240"/>
        <v>0</v>
      </c>
      <c r="DK70" s="294">
        <f t="shared" si="241"/>
        <v>0</v>
      </c>
      <c r="DL70" s="294">
        <f t="shared" si="241"/>
        <v>0</v>
      </c>
      <c r="DM70" s="294">
        <f t="shared" si="241"/>
        <v>0</v>
      </c>
      <c r="DN70" s="294">
        <f t="shared" si="241"/>
        <v>0</v>
      </c>
      <c r="DO70" s="294">
        <f t="shared" si="241"/>
        <v>0</v>
      </c>
      <c r="DP70" s="294">
        <f t="shared" si="241"/>
        <v>0</v>
      </c>
      <c r="DQ70" s="294">
        <f t="shared" si="241"/>
        <v>0</v>
      </c>
      <c r="DR70" s="294">
        <f t="shared" si="241"/>
        <v>0</v>
      </c>
      <c r="DS70" s="294">
        <f t="shared" si="241"/>
        <v>0</v>
      </c>
      <c r="DT70" s="294">
        <f t="shared" si="241"/>
        <v>0</v>
      </c>
      <c r="DU70" s="295">
        <f t="shared" si="241"/>
        <v>0</v>
      </c>
      <c r="DV70" s="293">
        <f t="shared" si="242"/>
        <v>0</v>
      </c>
      <c r="DW70" s="294">
        <f t="shared" si="242"/>
        <v>0</v>
      </c>
      <c r="DX70" s="294">
        <f t="shared" si="242"/>
        <v>0</v>
      </c>
      <c r="DY70" s="294">
        <f t="shared" si="242"/>
        <v>0</v>
      </c>
      <c r="DZ70" s="294">
        <f t="shared" si="242"/>
        <v>0</v>
      </c>
      <c r="EA70" s="294">
        <f t="shared" si="242"/>
        <v>0</v>
      </c>
      <c r="EB70" s="294">
        <f t="shared" si="242"/>
        <v>0</v>
      </c>
      <c r="EC70" s="294">
        <f t="shared" si="242"/>
        <v>0</v>
      </c>
      <c r="ED70" s="294">
        <f t="shared" si="242"/>
        <v>0</v>
      </c>
      <c r="EE70" s="294">
        <f t="shared" si="242"/>
        <v>0</v>
      </c>
      <c r="EF70" s="294">
        <f t="shared" si="243"/>
        <v>0</v>
      </c>
      <c r="EG70" s="294">
        <f t="shared" si="243"/>
        <v>0</v>
      </c>
      <c r="EH70" s="294">
        <f t="shared" si="243"/>
        <v>0</v>
      </c>
      <c r="EI70" s="294">
        <f t="shared" si="243"/>
        <v>0</v>
      </c>
      <c r="EJ70" s="294">
        <f t="shared" si="243"/>
        <v>0</v>
      </c>
      <c r="EK70" s="294">
        <f t="shared" si="243"/>
        <v>0</v>
      </c>
      <c r="EL70" s="294">
        <f t="shared" si="243"/>
        <v>0</v>
      </c>
      <c r="EM70" s="294">
        <f t="shared" si="243"/>
        <v>0</v>
      </c>
      <c r="EN70" s="294">
        <f t="shared" si="243"/>
        <v>0</v>
      </c>
      <c r="EO70" s="294">
        <f t="shared" si="243"/>
        <v>0</v>
      </c>
      <c r="EP70" s="295">
        <f t="shared" si="243"/>
        <v>0</v>
      </c>
      <c r="EQ70" s="416">
        <f t="shared" si="244"/>
        <v>0</v>
      </c>
      <c r="ER70" s="417">
        <f t="shared" si="244"/>
        <v>0</v>
      </c>
      <c r="ES70" s="417">
        <f t="shared" si="244"/>
        <v>0</v>
      </c>
      <c r="ET70" s="417">
        <f t="shared" si="244"/>
        <v>0</v>
      </c>
      <c r="EU70" s="417">
        <f t="shared" si="244"/>
        <v>0</v>
      </c>
      <c r="EV70" s="417">
        <f t="shared" si="244"/>
        <v>0</v>
      </c>
      <c r="EW70" s="417">
        <f t="shared" si="244"/>
        <v>0</v>
      </c>
      <c r="EX70" s="417">
        <f t="shared" si="244"/>
        <v>0</v>
      </c>
      <c r="EY70" s="417">
        <f t="shared" si="244"/>
        <v>0</v>
      </c>
      <c r="EZ70" s="417">
        <f t="shared" si="244"/>
        <v>0</v>
      </c>
      <c r="FA70" s="417">
        <f t="shared" si="245"/>
        <v>0</v>
      </c>
      <c r="FB70" s="417">
        <f t="shared" si="245"/>
        <v>0</v>
      </c>
      <c r="FC70" s="417">
        <f t="shared" si="245"/>
        <v>0</v>
      </c>
      <c r="FD70" s="417">
        <f t="shared" si="245"/>
        <v>0</v>
      </c>
      <c r="FE70" s="417">
        <f t="shared" si="245"/>
        <v>0</v>
      </c>
      <c r="FF70" s="417">
        <f t="shared" si="245"/>
        <v>0</v>
      </c>
      <c r="FG70" s="417">
        <f t="shared" si="245"/>
        <v>0</v>
      </c>
      <c r="FH70" s="417">
        <f t="shared" si="245"/>
        <v>0</v>
      </c>
      <c r="FI70" s="417">
        <f t="shared" si="245"/>
        <v>0</v>
      </c>
      <c r="FJ70" s="417">
        <f t="shared" si="245"/>
        <v>0</v>
      </c>
      <c r="FK70" s="418">
        <f t="shared" si="245"/>
        <v>0</v>
      </c>
      <c r="FL70" s="293">
        <f t="shared" si="246"/>
        <v>0</v>
      </c>
      <c r="FM70" s="294">
        <f t="shared" si="246"/>
        <v>0</v>
      </c>
      <c r="FN70" s="294">
        <f t="shared" si="246"/>
        <v>0</v>
      </c>
      <c r="FO70" s="294">
        <f t="shared" si="246"/>
        <v>0</v>
      </c>
      <c r="FP70" s="294">
        <f t="shared" si="246"/>
        <v>0</v>
      </c>
      <c r="FQ70" s="294">
        <f t="shared" si="246"/>
        <v>0</v>
      </c>
      <c r="FR70" s="294">
        <f t="shared" si="246"/>
        <v>0</v>
      </c>
      <c r="FS70" s="294">
        <f t="shared" si="246"/>
        <v>0</v>
      </c>
      <c r="FT70" s="294">
        <f t="shared" si="246"/>
        <v>0</v>
      </c>
      <c r="FU70" s="294">
        <f t="shared" si="246"/>
        <v>0</v>
      </c>
      <c r="FV70" s="294">
        <f t="shared" si="247"/>
        <v>0</v>
      </c>
      <c r="FW70" s="294">
        <f t="shared" si="247"/>
        <v>0</v>
      </c>
      <c r="FX70" s="294">
        <f t="shared" si="247"/>
        <v>0</v>
      </c>
      <c r="FY70" s="294">
        <f t="shared" si="247"/>
        <v>0</v>
      </c>
      <c r="FZ70" s="294">
        <f t="shared" si="247"/>
        <v>0</v>
      </c>
      <c r="GA70" s="294">
        <f t="shared" si="247"/>
        <v>0</v>
      </c>
      <c r="GB70" s="294">
        <f t="shared" si="247"/>
        <v>0</v>
      </c>
      <c r="GC70" s="294">
        <f t="shared" si="247"/>
        <v>0</v>
      </c>
      <c r="GD70" s="294">
        <f t="shared" si="247"/>
        <v>0</v>
      </c>
      <c r="GE70" s="294">
        <f t="shared" si="247"/>
        <v>0</v>
      </c>
      <c r="GF70" s="295">
        <f t="shared" si="247"/>
        <v>0</v>
      </c>
      <c r="GG70" s="348">
        <f t="shared" si="141"/>
        <v>0</v>
      </c>
      <c r="GH70" s="349">
        <f t="shared" si="141"/>
        <v>0</v>
      </c>
      <c r="GI70" s="349">
        <f t="shared" si="141"/>
        <v>0</v>
      </c>
      <c r="GJ70" s="349">
        <f t="shared" si="141"/>
        <v>0</v>
      </c>
      <c r="GK70" s="349">
        <f t="shared" si="141"/>
        <v>0</v>
      </c>
      <c r="GL70" s="349">
        <f t="shared" si="141"/>
        <v>0</v>
      </c>
      <c r="GM70" s="349">
        <f t="shared" si="141"/>
        <v>0</v>
      </c>
      <c r="GN70" s="349">
        <f t="shared" si="141"/>
        <v>0</v>
      </c>
      <c r="GO70" s="349">
        <f t="shared" si="141"/>
        <v>0</v>
      </c>
      <c r="GP70" s="349">
        <f t="shared" si="141"/>
        <v>0</v>
      </c>
      <c r="GQ70" s="349">
        <f t="shared" si="141"/>
        <v>0</v>
      </c>
      <c r="GR70" s="349">
        <f t="shared" si="141"/>
        <v>0</v>
      </c>
      <c r="GS70" s="349">
        <f t="shared" si="141"/>
        <v>0</v>
      </c>
      <c r="GT70" s="349">
        <f t="shared" si="141"/>
        <v>0</v>
      </c>
      <c r="GU70" s="349">
        <f t="shared" si="141"/>
        <v>0</v>
      </c>
      <c r="GV70" s="349">
        <f t="shared" si="141"/>
        <v>0</v>
      </c>
      <c r="GW70" s="349">
        <f t="shared" ref="GH70:HA80" si="258">GB80</f>
        <v>0</v>
      </c>
      <c r="GX70" s="349">
        <f t="shared" si="258"/>
        <v>0</v>
      </c>
      <c r="GY70" s="349">
        <f t="shared" si="258"/>
        <v>0</v>
      </c>
      <c r="GZ70" s="349">
        <f t="shared" si="258"/>
        <v>0</v>
      </c>
      <c r="HA70" s="350">
        <f t="shared" si="258"/>
        <v>0</v>
      </c>
      <c r="HB70" s="339">
        <f t="shared" si="142"/>
        <v>0</v>
      </c>
      <c r="HC70" s="340">
        <f t="shared" si="143"/>
        <v>0</v>
      </c>
      <c r="HD70" s="340">
        <f t="shared" si="144"/>
        <v>0</v>
      </c>
      <c r="HE70" s="340">
        <f t="shared" si="145"/>
        <v>0</v>
      </c>
      <c r="HF70" s="340">
        <f t="shared" si="146"/>
        <v>0</v>
      </c>
      <c r="HG70" s="340">
        <f t="shared" si="147"/>
        <v>0</v>
      </c>
      <c r="HH70" s="340">
        <f t="shared" si="148"/>
        <v>0</v>
      </c>
      <c r="HI70" s="340">
        <f t="shared" si="149"/>
        <v>0</v>
      </c>
      <c r="HJ70" s="340">
        <f t="shared" si="150"/>
        <v>0</v>
      </c>
      <c r="HK70" s="340">
        <f t="shared" si="151"/>
        <v>0</v>
      </c>
      <c r="HL70" s="340">
        <f t="shared" si="152"/>
        <v>0</v>
      </c>
      <c r="HM70" s="340">
        <f t="shared" si="153"/>
        <v>0</v>
      </c>
      <c r="HN70" s="340">
        <f t="shared" si="154"/>
        <v>0</v>
      </c>
      <c r="HO70" s="340">
        <f t="shared" si="155"/>
        <v>0</v>
      </c>
      <c r="HP70" s="340">
        <f t="shared" si="156"/>
        <v>0</v>
      </c>
      <c r="HQ70" s="340">
        <f t="shared" si="157"/>
        <v>0</v>
      </c>
      <c r="HR70" s="340">
        <f t="shared" si="158"/>
        <v>0</v>
      </c>
      <c r="HS70" s="340">
        <f t="shared" si="159"/>
        <v>0</v>
      </c>
      <c r="HT70" s="340">
        <f t="shared" si="160"/>
        <v>0</v>
      </c>
      <c r="HU70" s="340">
        <f t="shared" si="161"/>
        <v>0</v>
      </c>
      <c r="HV70" s="341">
        <f t="shared" si="162"/>
        <v>0</v>
      </c>
      <c r="HW70" s="298" t="str">
        <f t="shared" si="214"/>
        <v/>
      </c>
      <c r="HX70" s="286" t="str">
        <f t="shared" si="215"/>
        <v/>
      </c>
      <c r="HY70" s="286" t="str">
        <f t="shared" si="216"/>
        <v/>
      </c>
      <c r="HZ70" s="286" t="str">
        <f t="shared" si="217"/>
        <v/>
      </c>
      <c r="IA70" s="286" t="str">
        <f t="shared" si="218"/>
        <v/>
      </c>
      <c r="IB70" s="286" t="str">
        <f t="shared" si="219"/>
        <v/>
      </c>
      <c r="IC70" s="286" t="str">
        <f t="shared" si="220"/>
        <v/>
      </c>
      <c r="ID70" s="286" t="str">
        <f t="shared" si="221"/>
        <v/>
      </c>
      <c r="IE70" s="286" t="str">
        <f t="shared" si="222"/>
        <v/>
      </c>
      <c r="IF70" s="286" t="str">
        <f t="shared" si="223"/>
        <v/>
      </c>
      <c r="IG70" s="286" t="str">
        <f t="shared" si="224"/>
        <v/>
      </c>
      <c r="IH70" s="286" t="str">
        <f t="shared" si="225"/>
        <v/>
      </c>
      <c r="II70" s="286" t="str">
        <f t="shared" si="226"/>
        <v/>
      </c>
      <c r="IJ70" s="286" t="str">
        <f t="shared" si="227"/>
        <v/>
      </c>
      <c r="IK70" s="286" t="str">
        <f t="shared" si="228"/>
        <v/>
      </c>
      <c r="IL70" s="286" t="str">
        <f t="shared" si="229"/>
        <v/>
      </c>
      <c r="IM70" s="286" t="str">
        <f t="shared" si="230"/>
        <v/>
      </c>
      <c r="IN70" s="286" t="str">
        <f t="shared" si="231"/>
        <v/>
      </c>
      <c r="IO70" s="286" t="str">
        <f t="shared" si="232"/>
        <v/>
      </c>
      <c r="IP70" s="286" t="str">
        <f t="shared" si="233"/>
        <v/>
      </c>
      <c r="IQ70" s="287" t="str">
        <f t="shared" si="234"/>
        <v/>
      </c>
      <c r="IR70" s="265">
        <f t="shared" si="105"/>
        <v>0</v>
      </c>
      <c r="IS70" s="266">
        <f t="shared" si="235"/>
        <v>48</v>
      </c>
      <c r="IT70" s="266">
        <f t="shared" si="106"/>
        <v>0</v>
      </c>
      <c r="IU70" s="266">
        <f t="shared" si="236"/>
        <v>0</v>
      </c>
      <c r="IV70" s="304">
        <f t="shared" si="248"/>
        <v>0</v>
      </c>
      <c r="IW70" s="305">
        <f t="shared" si="248"/>
        <v>0</v>
      </c>
      <c r="IX70" s="305">
        <f t="shared" si="248"/>
        <v>0</v>
      </c>
      <c r="IY70" s="305">
        <f t="shared" si="248"/>
        <v>0</v>
      </c>
      <c r="IZ70" s="305">
        <f t="shared" si="248"/>
        <v>0</v>
      </c>
      <c r="JA70" s="305">
        <f t="shared" si="248"/>
        <v>0</v>
      </c>
      <c r="JB70" s="305">
        <f t="shared" si="248"/>
        <v>0</v>
      </c>
      <c r="JC70" s="305">
        <f t="shared" si="248"/>
        <v>0</v>
      </c>
      <c r="JD70" s="305">
        <f t="shared" si="248"/>
        <v>0</v>
      </c>
      <c r="JE70" s="305">
        <f t="shared" si="248"/>
        <v>0</v>
      </c>
      <c r="JF70" s="305">
        <f t="shared" si="249"/>
        <v>0</v>
      </c>
      <c r="JG70" s="305">
        <f t="shared" si="249"/>
        <v>0</v>
      </c>
      <c r="JH70" s="305">
        <f t="shared" si="249"/>
        <v>0</v>
      </c>
      <c r="JI70" s="305">
        <f t="shared" si="249"/>
        <v>0</v>
      </c>
      <c r="JJ70" s="305">
        <f t="shared" si="249"/>
        <v>0</v>
      </c>
      <c r="JK70" s="305">
        <f t="shared" si="249"/>
        <v>0</v>
      </c>
      <c r="JL70" s="305">
        <f t="shared" si="249"/>
        <v>0</v>
      </c>
      <c r="JM70" s="305">
        <f t="shared" si="249"/>
        <v>0</v>
      </c>
      <c r="JN70" s="305">
        <f t="shared" si="249"/>
        <v>0</v>
      </c>
      <c r="JO70" s="305">
        <f t="shared" si="249"/>
        <v>0</v>
      </c>
      <c r="JP70" s="306">
        <f t="shared" si="249"/>
        <v>0</v>
      </c>
      <c r="JQ70" s="293">
        <f t="shared" si="250"/>
        <v>0</v>
      </c>
      <c r="JR70" s="294">
        <f t="shared" si="250"/>
        <v>0</v>
      </c>
      <c r="JS70" s="294">
        <f t="shared" si="250"/>
        <v>0</v>
      </c>
      <c r="JT70" s="294">
        <f t="shared" si="250"/>
        <v>0</v>
      </c>
      <c r="JU70" s="294">
        <f t="shared" si="250"/>
        <v>0</v>
      </c>
      <c r="JV70" s="294">
        <f t="shared" si="250"/>
        <v>0</v>
      </c>
      <c r="JW70" s="294">
        <f t="shared" si="250"/>
        <v>0</v>
      </c>
      <c r="JX70" s="294">
        <f t="shared" si="250"/>
        <v>0</v>
      </c>
      <c r="JY70" s="294">
        <f t="shared" si="250"/>
        <v>0</v>
      </c>
      <c r="JZ70" s="294">
        <f t="shared" si="250"/>
        <v>0</v>
      </c>
      <c r="KA70" s="294">
        <f t="shared" si="251"/>
        <v>0</v>
      </c>
      <c r="KB70" s="294">
        <f t="shared" si="251"/>
        <v>0</v>
      </c>
      <c r="KC70" s="294">
        <f t="shared" si="251"/>
        <v>0</v>
      </c>
      <c r="KD70" s="294">
        <f t="shared" si="251"/>
        <v>0</v>
      </c>
      <c r="KE70" s="294">
        <f t="shared" si="251"/>
        <v>0</v>
      </c>
      <c r="KF70" s="294">
        <f t="shared" si="251"/>
        <v>0</v>
      </c>
      <c r="KG70" s="294">
        <f t="shared" si="251"/>
        <v>0</v>
      </c>
      <c r="KH70" s="294">
        <f t="shared" si="251"/>
        <v>0</v>
      </c>
      <c r="KI70" s="294">
        <f t="shared" si="251"/>
        <v>0</v>
      </c>
      <c r="KJ70" s="294">
        <f t="shared" si="251"/>
        <v>0</v>
      </c>
      <c r="KK70" s="295">
        <f t="shared" si="251"/>
        <v>0</v>
      </c>
      <c r="KL70" s="279">
        <f t="shared" si="107"/>
        <v>48</v>
      </c>
      <c r="KN70" s="262" t="str">
        <f t="shared" si="252"/>
        <v>Fri</v>
      </c>
      <c r="KO70" s="408" t="str">
        <f>IF(OR(F70=Dropdown_list!$AA$20,F70=Dropdown_list!$AA$21,ISBLANK(F70)), "", LEFT(F70,FIND(":",F70)-1)/RIGHT(F70,LEN(F70)-(FIND(":",F70))))</f>
        <v/>
      </c>
      <c r="KP70" s="409" t="str">
        <f>IF(OR(G70=Dropdown_list!$AA$20,G70=Dropdown_list!$AA$21,ISBLANK(G70)), "", LEFT(G70,FIND(":",G70)-1)/RIGHT(G70,LEN(G70)-(FIND(":",G70))))</f>
        <v/>
      </c>
      <c r="KQ70" s="409" t="str">
        <f>IF(OR(H70=Dropdown_list!$AA$20,H70=Dropdown_list!$AA$21,ISBLANK(H70)), "", LEFT(H70,FIND(":",H70)-1)/RIGHT(H70,LEN(H70)-(FIND(":",H70))))</f>
        <v/>
      </c>
      <c r="KR70" s="409" t="str">
        <f>IF(OR(I70=Dropdown_list!$AA$20,I70=Dropdown_list!$AA$21,ISBLANK(I70)), "", LEFT(I70,FIND(":",I70)-1)/RIGHT(I70,LEN(I70)-(FIND(":",I70))))</f>
        <v/>
      </c>
      <c r="KS70" s="409" t="str">
        <f>IF(OR(J70=Dropdown_list!$AA$20,J70=Dropdown_list!$AA$21,ISBLANK(J70)), "", LEFT(J70,FIND(":",J70)-1)/RIGHT(J70,LEN(J70)-(FIND(":",J70))))</f>
        <v/>
      </c>
      <c r="KT70" s="409" t="str">
        <f>IF(OR(K70=Dropdown_list!$AA$20,K70=Dropdown_list!$AA$21,ISBLANK(K70)), "", LEFT(K70,FIND(":",K70)-1)/RIGHT(K70,LEN(K70)-(FIND(":",K70))))</f>
        <v/>
      </c>
      <c r="KU70" s="409" t="str">
        <f>IF(OR(L70=Dropdown_list!$AA$20,L70=Dropdown_list!$AA$21,ISBLANK(L70)), "", LEFT(L70,FIND(":",L70)-1)/RIGHT(L70,LEN(L70)-(FIND(":",L70))))</f>
        <v/>
      </c>
      <c r="KV70" s="409" t="str">
        <f>IF(OR(M70=Dropdown_list!$AA$20,M70=Dropdown_list!$AA$21,ISBLANK(M70)), "", LEFT(M70,FIND(":",M70)-1)/RIGHT(M70,LEN(M70)-(FIND(":",M70))))</f>
        <v/>
      </c>
      <c r="KW70" s="409" t="str">
        <f>IF(OR(N70=Dropdown_list!$AA$20,N70=Dropdown_list!$AA$21,ISBLANK(N70)), "", LEFT(N70,FIND(":",N70)-1)/RIGHT(N70,LEN(N70)-(FIND(":",N70))))</f>
        <v/>
      </c>
      <c r="KX70" s="409" t="str">
        <f>IF(OR(O70=Dropdown_list!$AA$20,O70=Dropdown_list!$AA$21,ISBLANK(O70)), "", LEFT(O70,FIND(":",O70)-1)/RIGHT(O70,LEN(O70)-(FIND(":",O70))))</f>
        <v/>
      </c>
      <c r="KY70" s="409" t="str">
        <f>IF(OR(P70=Dropdown_list!$AA$20,P70=Dropdown_list!$AA$21,ISBLANK(P70)), "", LEFT(P70,FIND(":",P70)-1)/RIGHT(P70,LEN(P70)-(FIND(":",P70))))</f>
        <v/>
      </c>
      <c r="KZ70" s="409" t="str">
        <f>IF(OR(Q70=Dropdown_list!$AA$20,Q70=Dropdown_list!$AA$21,ISBLANK(Q70)), "", LEFT(Q70,FIND(":",Q70)-1)/RIGHT(Q70,LEN(Q70)-(FIND(":",Q70))))</f>
        <v/>
      </c>
      <c r="LA70" s="409" t="str">
        <f>IF(OR(R70=Dropdown_list!$AA$20,R70=Dropdown_list!$AA$21,ISBLANK(R70)), "", LEFT(R70,FIND(":",R70)-1)/RIGHT(R70,LEN(R70)-(FIND(":",R70))))</f>
        <v/>
      </c>
      <c r="LB70" s="409" t="str">
        <f>IF(OR(S70=Dropdown_list!$AA$20,S70=Dropdown_list!$AA$21,ISBLANK(S70)), "", LEFT(S70,FIND(":",S70)-1)/RIGHT(S70,LEN(S70)-(FIND(":",S70))))</f>
        <v/>
      </c>
      <c r="LC70" s="409" t="str">
        <f>IF(OR(T70=Dropdown_list!$AA$20,T70=Dropdown_list!$AA$21,ISBLANK(T70)), "", LEFT(T70,FIND(":",T70)-1)/RIGHT(T70,LEN(T70)-(FIND(":",T70))))</f>
        <v/>
      </c>
      <c r="LD70" s="409" t="str">
        <f>IF(OR(U70=Dropdown_list!$AA$20,U70=Dropdown_list!$AA$21,ISBLANK(U70)), "", LEFT(U70,FIND(":",U70)-1)/RIGHT(U70,LEN(U70)-(FIND(":",U70))))</f>
        <v/>
      </c>
      <c r="LE70" s="409" t="str">
        <f>IF(OR(V70=Dropdown_list!$AA$20,V70=Dropdown_list!$AA$21,ISBLANK(V70)), "", LEFT(V70,FIND(":",V70)-1)/RIGHT(V70,LEN(V70)-(FIND(":",V70))))</f>
        <v/>
      </c>
      <c r="LF70" s="409" t="str">
        <f>IF(OR(W70=Dropdown_list!$AA$20,W70=Dropdown_list!$AA$21,ISBLANK(W70)), "", LEFT(W70,FIND(":",W70)-1)/RIGHT(W70,LEN(W70)-(FIND(":",W70))))</f>
        <v/>
      </c>
      <c r="LG70" s="409" t="str">
        <f>IF(OR(X70=Dropdown_list!$AA$20,X70=Dropdown_list!$AA$21,ISBLANK(X70)), "", LEFT(X70,FIND(":",X70)-1)/RIGHT(X70,LEN(X70)-(FIND(":",X70))))</f>
        <v/>
      </c>
      <c r="LH70" s="409" t="str">
        <f>IF(OR(Y70=Dropdown_list!$AA$20,Y70=Dropdown_list!$AA$21,ISBLANK(Y70)), "", LEFT(Y70,FIND(":",Y70)-1)/RIGHT(Y70,LEN(Y70)-(FIND(":",Y70))))</f>
        <v/>
      </c>
      <c r="LI70" s="409" t="str">
        <f>IF(OR(Z70=Dropdown_list!$AA$20,Z70=Dropdown_list!$AA$21,ISBLANK(Z70)), "", LEFT(Z70,FIND(":",Z70)-1)/RIGHT(Z70,LEN(Z70)-(FIND(":",Z70))))</f>
        <v/>
      </c>
      <c r="LJ70" s="409" t="str">
        <f>IF(OR(AA70=Dropdown_list!$AA$20,AA70=Dropdown_list!$AA$21,ISBLANK(AA70)), "", LEFT(AA70,FIND(":",AA70)-1)/RIGHT(AA70,LEN(AA70)-(FIND(":",AA70))))</f>
        <v/>
      </c>
      <c r="LK70" s="409" t="str">
        <f>IF(OR(AB70=Dropdown_list!$AA$20,AB70=Dropdown_list!$AA$21,ISBLANK(AB70)), "", LEFT(AB70,FIND(":",AB70)-1)/RIGHT(AB70,LEN(AB70)-(FIND(":",AB70))))</f>
        <v/>
      </c>
      <c r="LL70" s="409" t="str">
        <f>IF(OR(AC70=Dropdown_list!$AA$20,AC70=Dropdown_list!$AA$21,ISBLANK(AC70)), "", LEFT(AC70,FIND(":",AC70)-1)/RIGHT(AC70,LEN(AC70)-(FIND(":",AC70))))</f>
        <v/>
      </c>
      <c r="LM70" s="409" t="str">
        <f>IF(OR(AD70=Dropdown_list!$AA$20,AD70=Dropdown_list!$AA$21,ISBLANK(AD70)), "", LEFT(AD70,FIND(":",AD70)-1)/RIGHT(AD70,LEN(AD70)-(FIND(":",AD70))))</f>
        <v/>
      </c>
      <c r="LN70" s="409" t="str">
        <f>IF(OR(AE70=Dropdown_list!$AA$20,AE70=Dropdown_list!$AA$21,ISBLANK(AE70)), "", LEFT(AE70,FIND(":",AE70)-1)/RIGHT(AE70,LEN(AE70)-(FIND(":",AE70))))</f>
        <v/>
      </c>
      <c r="LO70" s="409" t="str">
        <f>IF(OR(AF70=Dropdown_list!$AA$20,AF70=Dropdown_list!$AA$21,ISBLANK(AF70)), "", LEFT(AF70,FIND(":",AF70)-1)/RIGHT(AF70,LEN(AF70)-(FIND(":",AF70))))</f>
        <v/>
      </c>
      <c r="LP70" s="409" t="str">
        <f>IF(OR(AG70=Dropdown_list!$AA$20,AG70=Dropdown_list!$AA$21,ISBLANK(AG70)), "", LEFT(AG70,FIND(":",AG70)-1)/RIGHT(AG70,LEN(AG70)-(FIND(":",AG70))))</f>
        <v/>
      </c>
      <c r="LQ70" s="409" t="str">
        <f>IF(OR(AH70=Dropdown_list!$AA$20,AH70=Dropdown_list!$AA$21,ISBLANK(AH70)), "", LEFT(AH70,FIND(":",AH70)-1)/RIGHT(AH70,LEN(AH70)-(FIND(":",AH70))))</f>
        <v/>
      </c>
      <c r="LR70" s="409" t="str">
        <f>IF(OR(AI70=Dropdown_list!$AA$20,AI70=Dropdown_list!$AA$21,ISBLANK(AI70)), "", LEFT(AI70,FIND(":",AI70)-1)/RIGHT(AI70,LEN(AI70)-(FIND(":",AI70))))</f>
        <v/>
      </c>
      <c r="LS70" s="409" t="str">
        <f>IF(OR(AJ70=Dropdown_list!$AA$20,AJ70=Dropdown_list!$AA$21,ISBLANK(AJ70)), "", LEFT(AJ70,FIND(":",AJ70)-1)/RIGHT(AJ70,LEN(AJ70)-(FIND(":",AJ70))))</f>
        <v/>
      </c>
      <c r="LT70" s="409" t="str">
        <f>IF(OR(AK70=Dropdown_list!$AA$20,AK70=Dropdown_list!$AA$21,ISBLANK(AK70)), "", LEFT(AK70,FIND(":",AK70)-1)/RIGHT(AK70,LEN(AK70)-(FIND(":",AK70))))</f>
        <v/>
      </c>
      <c r="LU70" s="409" t="str">
        <f>IF(OR(AL70=Dropdown_list!$AA$20,AL70=Dropdown_list!$AA$21,ISBLANK(AL70)), "", LEFT(AL70,FIND(":",AL70)-1)/RIGHT(AL70,LEN(AL70)-(FIND(":",AL70))))</f>
        <v/>
      </c>
      <c r="LV70" s="409" t="str">
        <f>IF(OR(AM70=Dropdown_list!$AA$20,AM70=Dropdown_list!$AA$21,ISBLANK(AM70)), "", LEFT(AM70,FIND(":",AM70)-1)/RIGHT(AM70,LEN(AM70)-(FIND(":",AM70))))</f>
        <v/>
      </c>
      <c r="LW70" s="409" t="str">
        <f>IF(OR(AN70=Dropdown_list!$AA$20,AN70=Dropdown_list!$AA$21,ISBLANK(AN70)), "", LEFT(AN70,FIND(":",AN70)-1)/RIGHT(AN70,LEN(AN70)-(FIND(":",AN70))))</f>
        <v/>
      </c>
      <c r="LX70" s="409" t="str">
        <f>IF(OR(AO70=Dropdown_list!$AA$20,AO70=Dropdown_list!$AA$21,ISBLANK(AO70)), "", LEFT(AO70,FIND(":",AO70)-1)/RIGHT(AO70,LEN(AO70)-(FIND(":",AO70))))</f>
        <v/>
      </c>
      <c r="LY70" s="409" t="str">
        <f>IF(OR(AP70=Dropdown_list!$AA$20,AP70=Dropdown_list!$AA$21,ISBLANK(AP70)), "", LEFT(AP70,FIND(":",AP70)-1)/RIGHT(AP70,LEN(AP70)-(FIND(":",AP70))))</f>
        <v/>
      </c>
      <c r="LZ70" s="409" t="str">
        <f>IF(OR(AQ70=Dropdown_list!$AA$20,AQ70=Dropdown_list!$AA$21,ISBLANK(AQ70)), "", LEFT(AQ70,FIND(":",AQ70)-1)/RIGHT(AQ70,LEN(AQ70)-(FIND(":",AQ70))))</f>
        <v/>
      </c>
      <c r="MA70" s="409" t="str">
        <f>IF(OR(AR70=Dropdown_list!$AA$20,AR70=Dropdown_list!$AA$21,ISBLANK(AR70)), "", LEFT(AR70,FIND(":",AR70)-1)/RIGHT(AR70,LEN(AR70)-(FIND(":",AR70))))</f>
        <v/>
      </c>
      <c r="MB70" s="409" t="str">
        <f>IF(OR(AS70=Dropdown_list!$AA$20,AS70=Dropdown_list!$AA$21,ISBLANK(AS70)), "", LEFT(AS70,FIND(":",AS70)-1)/RIGHT(AS70,LEN(AS70)-(FIND(":",AS70))))</f>
        <v/>
      </c>
      <c r="MC70" s="409" t="str">
        <f>IF(OR(AT70=Dropdown_list!$AA$20,AT70=Dropdown_list!$AA$21,ISBLANK(AT70)), "", LEFT(AT70,FIND(":",AT70)-1)/RIGHT(AT70,LEN(AT70)-(FIND(":",AT70))))</f>
        <v/>
      </c>
      <c r="MD70" s="409" t="str">
        <f>IF(OR(AU70=Dropdown_list!$AA$20,AU70=Dropdown_list!$AA$21,ISBLANK(AU70)), "", LEFT(AU70,FIND(":",AU70)-1)/RIGHT(AU70,LEN(AU70)-(FIND(":",AU70))))</f>
        <v/>
      </c>
      <c r="ME70" s="409" t="str">
        <f>IF(OR(AV70=Dropdown_list!$AA$20,AV70=Dropdown_list!$AA$21,ISBLANK(AV70)), "", LEFT(AV70,FIND(":",AV70)-1)/RIGHT(AV70,LEN(AV70)-(FIND(":",AV70))))</f>
        <v/>
      </c>
      <c r="MF70" s="409" t="str">
        <f>IF(OR(AW70=Dropdown_list!$AA$20,AW70=Dropdown_list!$AA$21,ISBLANK(AW70)), "", LEFT(AW70,FIND(":",AW70)-1)/RIGHT(AW70,LEN(AW70)-(FIND(":",AW70))))</f>
        <v/>
      </c>
      <c r="MG70" s="409" t="str">
        <f>IF(OR(AX70=Dropdown_list!$AA$20,AX70=Dropdown_list!$AA$21,ISBLANK(AX70)), "", LEFT(AX70,FIND(":",AX70)-1)/RIGHT(AX70,LEN(AX70)-(FIND(":",AX70))))</f>
        <v/>
      </c>
      <c r="MH70" s="409" t="str">
        <f>IF(OR(AY70=Dropdown_list!$AA$20,AY70=Dropdown_list!$AA$21,ISBLANK(AY70)), "", LEFT(AY70,FIND(":",AY70)-1)/RIGHT(AY70,LEN(AY70)-(FIND(":",AY70))))</f>
        <v/>
      </c>
      <c r="MI70" s="409" t="str">
        <f>IF(OR(AZ70=Dropdown_list!$AA$20,AZ70=Dropdown_list!$AA$21,ISBLANK(AZ70)), "", LEFT(AZ70,FIND(":",AZ70)-1)/RIGHT(AZ70,LEN(AZ70)-(FIND(":",AZ70))))</f>
        <v/>
      </c>
      <c r="MJ70" s="410" t="str">
        <f>IF(OR(BA70=Dropdown_list!$AA$20,BA70=Dropdown_list!$AA$21,ISBLANK(BA70)), "", LEFT(BA70,FIND(":",BA70)-1)/RIGHT(BA70,LEN(BA70)-(FIND(":",BA70))))</f>
        <v/>
      </c>
      <c r="ML70" s="416" t="str">
        <f t="shared" si="256"/>
        <v/>
      </c>
      <c r="MM70" s="417" t="str">
        <f t="shared" si="256"/>
        <v/>
      </c>
      <c r="MN70" s="417" t="str">
        <f t="shared" si="256"/>
        <v/>
      </c>
      <c r="MO70" s="417" t="str">
        <f t="shared" si="256"/>
        <v/>
      </c>
      <c r="MP70" s="417" t="str">
        <f t="shared" si="256"/>
        <v/>
      </c>
      <c r="MQ70" s="417" t="str">
        <f t="shared" si="256"/>
        <v/>
      </c>
      <c r="MR70" s="417" t="str">
        <f t="shared" si="256"/>
        <v/>
      </c>
      <c r="MS70" s="417" t="str">
        <f t="shared" si="256"/>
        <v/>
      </c>
      <c r="MT70" s="417" t="str">
        <f t="shared" si="256"/>
        <v/>
      </c>
      <c r="MU70" s="417" t="str">
        <f t="shared" si="256"/>
        <v/>
      </c>
      <c r="MV70" s="417" t="str">
        <f t="shared" si="256"/>
        <v/>
      </c>
      <c r="MW70" s="417" t="str">
        <f t="shared" si="256"/>
        <v/>
      </c>
      <c r="MX70" s="417" t="str">
        <f t="shared" si="256"/>
        <v/>
      </c>
      <c r="MY70" s="417" t="str">
        <f t="shared" si="256"/>
        <v/>
      </c>
      <c r="MZ70" s="417" t="str">
        <f t="shared" si="256"/>
        <v/>
      </c>
      <c r="NA70" s="417" t="str">
        <f t="shared" si="256"/>
        <v/>
      </c>
      <c r="NB70" s="417" t="str">
        <f t="shared" si="257"/>
        <v/>
      </c>
      <c r="NC70" s="417" t="str">
        <f t="shared" si="257"/>
        <v/>
      </c>
      <c r="ND70" s="417" t="str">
        <f t="shared" si="257"/>
        <v/>
      </c>
      <c r="NE70" s="417" t="str">
        <f t="shared" si="257"/>
        <v/>
      </c>
      <c r="NF70" s="417" t="str">
        <f t="shared" si="257"/>
        <v/>
      </c>
      <c r="NG70" s="417" t="str">
        <f t="shared" si="257"/>
        <v/>
      </c>
      <c r="NH70" s="417" t="str">
        <f t="shared" si="257"/>
        <v/>
      </c>
      <c r="NI70" s="417" t="str">
        <f t="shared" si="257"/>
        <v/>
      </c>
      <c r="NJ70" s="417" t="str">
        <f t="shared" si="257"/>
        <v/>
      </c>
      <c r="NK70" s="417" t="str">
        <f t="shared" si="257"/>
        <v/>
      </c>
      <c r="NL70" s="417" t="str">
        <f t="shared" si="257"/>
        <v/>
      </c>
      <c r="NM70" s="417" t="str">
        <f t="shared" si="257"/>
        <v/>
      </c>
      <c r="NN70" s="417" t="str">
        <f t="shared" si="257"/>
        <v/>
      </c>
      <c r="NO70" s="417" t="str">
        <f t="shared" si="257"/>
        <v/>
      </c>
      <c r="NP70" s="417" t="str">
        <f t="shared" si="257"/>
        <v/>
      </c>
      <c r="NQ70" s="417" t="str">
        <f t="shared" si="257"/>
        <v/>
      </c>
      <c r="NR70" s="417" t="str">
        <f t="shared" si="238"/>
        <v/>
      </c>
      <c r="NS70" s="417" t="str">
        <f t="shared" si="238"/>
        <v/>
      </c>
      <c r="NT70" s="417" t="str">
        <f t="shared" si="238"/>
        <v/>
      </c>
      <c r="NU70" s="417" t="str">
        <f t="shared" si="238"/>
        <v/>
      </c>
      <c r="NV70" s="417" t="str">
        <f t="shared" si="238"/>
        <v/>
      </c>
      <c r="NW70" s="417" t="str">
        <f t="shared" si="238"/>
        <v/>
      </c>
      <c r="NX70" s="417" t="str">
        <f t="shared" si="238"/>
        <v/>
      </c>
      <c r="NY70" s="417" t="str">
        <f t="shared" si="238"/>
        <v/>
      </c>
      <c r="NZ70" s="417" t="str">
        <f t="shared" si="238"/>
        <v/>
      </c>
      <c r="OA70" s="417" t="str">
        <f t="shared" si="238"/>
        <v/>
      </c>
      <c r="OB70" s="417" t="str">
        <f t="shared" si="238"/>
        <v/>
      </c>
      <c r="OC70" s="417" t="str">
        <f t="shared" si="238"/>
        <v/>
      </c>
      <c r="OD70" s="417" t="str">
        <f t="shared" si="238"/>
        <v/>
      </c>
      <c r="OE70" s="417" t="str">
        <f t="shared" si="238"/>
        <v/>
      </c>
      <c r="OF70" s="417" t="str">
        <f t="shared" si="238"/>
        <v/>
      </c>
      <c r="OG70" s="418" t="str">
        <f t="shared" si="238"/>
        <v/>
      </c>
    </row>
    <row r="71" spans="2:397" ht="15" customHeight="1">
      <c r="B71" s="66"/>
      <c r="D71" s="785" t="s">
        <v>33</v>
      </c>
      <c r="E71" s="228">
        <f t="shared" si="177"/>
        <v>0</v>
      </c>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4"/>
      <c r="BC71" s="668"/>
      <c r="BD71" s="61"/>
      <c r="BE71" s="61"/>
      <c r="BF71" s="88"/>
      <c r="BG71" s="232"/>
      <c r="BH71" s="61"/>
      <c r="BI71" s="61"/>
      <c r="BJ71" s="4"/>
      <c r="BL71" s="84" t="str">
        <f t="shared" si="196"/>
        <v/>
      </c>
      <c r="BM71" s="260">
        <f t="shared" si="197"/>
        <v>0</v>
      </c>
      <c r="BN71" s="525">
        <f t="shared" si="254"/>
        <v>0</v>
      </c>
      <c r="BO71" s="526" t="str">
        <f t="shared" si="139"/>
        <v/>
      </c>
      <c r="BP71" s="525">
        <f t="shared" si="255"/>
        <v>0</v>
      </c>
      <c r="BQ71" s="527">
        <f t="shared" si="198"/>
        <v>0</v>
      </c>
      <c r="BR71" s="527">
        <f t="shared" si="199"/>
        <v>0</v>
      </c>
      <c r="BS71" s="528">
        <f t="shared" si="140"/>
        <v>0</v>
      </c>
      <c r="BT71" s="263" t="str">
        <f t="shared" si="14"/>
        <v/>
      </c>
      <c r="BU71" s="263" t="str">
        <f>IF(BQ71=1, IF(ISBLANK(#REF!),message_complete,""),"")</f>
        <v/>
      </c>
      <c r="BV71" s="263" t="str">
        <f t="shared" si="200"/>
        <v/>
      </c>
      <c r="BW71" s="263" t="str">
        <f t="shared" si="201"/>
        <v/>
      </c>
      <c r="BX71" s="261"/>
      <c r="BY71" s="275" t="str">
        <f t="shared" si="116"/>
        <v/>
      </c>
      <c r="BZ71" s="276" t="str">
        <f t="shared" si="202"/>
        <v/>
      </c>
      <c r="CA71" s="276" t="str">
        <f t="shared" si="203"/>
        <v/>
      </c>
      <c r="CB71" s="276" t="str">
        <f t="shared" si="204"/>
        <v/>
      </c>
      <c r="CC71" s="276" t="str">
        <f t="shared" si="205"/>
        <v/>
      </c>
      <c r="CD71" s="276" t="str">
        <f t="shared" si="117"/>
        <v/>
      </c>
      <c r="CE71" s="276" t="str">
        <f t="shared" si="206"/>
        <v/>
      </c>
      <c r="CF71" s="276" t="str">
        <f t="shared" si="118"/>
        <v/>
      </c>
      <c r="CG71" s="276" t="str">
        <f t="shared" si="119"/>
        <v/>
      </c>
      <c r="CH71" s="276" t="str">
        <f t="shared" si="120"/>
        <v/>
      </c>
      <c r="CI71" s="276" t="str">
        <f t="shared" si="121"/>
        <v/>
      </c>
      <c r="CJ71" s="277" t="str">
        <f t="shared" si="122"/>
        <v/>
      </c>
      <c r="CL71" s="423" t="str">
        <f t="shared" si="77"/>
        <v/>
      </c>
      <c r="CM71" s="419" t="str">
        <f t="shared" si="78"/>
        <v/>
      </c>
      <c r="CN71" s="419" t="str">
        <f t="shared" si="79"/>
        <v/>
      </c>
      <c r="CO71" s="419" t="str">
        <f t="shared" si="80"/>
        <v/>
      </c>
      <c r="CP71" s="419" t="str">
        <f t="shared" si="81"/>
        <v/>
      </c>
      <c r="CQ71" s="424" t="str">
        <f t="shared" si="82"/>
        <v/>
      </c>
      <c r="CR71" s="121" t="str">
        <f t="shared" si="207"/>
        <v/>
      </c>
      <c r="CS71" s="280" t="str">
        <f t="shared" si="208"/>
        <v/>
      </c>
      <c r="CT71" s="281" t="str">
        <f t="shared" si="209"/>
        <v/>
      </c>
      <c r="CU71" s="281" t="str">
        <f t="shared" si="210"/>
        <v/>
      </c>
      <c r="CV71" s="281" t="str">
        <f t="shared" si="211"/>
        <v/>
      </c>
      <c r="CW71" s="281" t="str">
        <f t="shared" si="212"/>
        <v/>
      </c>
      <c r="CX71" s="282" t="str">
        <f t="shared" si="213"/>
        <v/>
      </c>
      <c r="CY71" s="263">
        <f t="shared" si="83"/>
        <v>0</v>
      </c>
      <c r="CZ71" s="263"/>
      <c r="DA71" s="288">
        <f t="shared" ref="DA71:DJ80" si="259">COUNTIFS($F71:$BA71,DA$19,$F$18:$BA$18,"&gt;="&amp;$BY71,$F$18:$BA$18,"&lt;"&amp;$BZ71)</f>
        <v>0</v>
      </c>
      <c r="DB71" s="289">
        <f t="shared" si="259"/>
        <v>0</v>
      </c>
      <c r="DC71" s="289">
        <f t="shared" si="259"/>
        <v>0</v>
      </c>
      <c r="DD71" s="289">
        <f t="shared" si="259"/>
        <v>0</v>
      </c>
      <c r="DE71" s="289">
        <f t="shared" si="259"/>
        <v>0</v>
      </c>
      <c r="DF71" s="289">
        <f t="shared" si="259"/>
        <v>0</v>
      </c>
      <c r="DG71" s="289">
        <f t="shared" si="259"/>
        <v>0</v>
      </c>
      <c r="DH71" s="289">
        <f t="shared" si="259"/>
        <v>0</v>
      </c>
      <c r="DI71" s="289">
        <f t="shared" si="259"/>
        <v>0</v>
      </c>
      <c r="DJ71" s="289">
        <f t="shared" si="259"/>
        <v>0</v>
      </c>
      <c r="DK71" s="289">
        <f t="shared" ref="DK71:DU80" si="260">COUNTIFS($F71:$BA71,DK$19,$F$18:$BA$18,"&gt;="&amp;$BY71,$F$18:$BA$18,"&lt;"&amp;$BZ71)</f>
        <v>0</v>
      </c>
      <c r="DL71" s="289">
        <f t="shared" si="260"/>
        <v>0</v>
      </c>
      <c r="DM71" s="289">
        <f t="shared" si="260"/>
        <v>0</v>
      </c>
      <c r="DN71" s="289">
        <f t="shared" si="260"/>
        <v>0</v>
      </c>
      <c r="DO71" s="289">
        <f t="shared" si="260"/>
        <v>0</v>
      </c>
      <c r="DP71" s="289">
        <f t="shared" si="260"/>
        <v>0</v>
      </c>
      <c r="DQ71" s="289">
        <f t="shared" si="260"/>
        <v>0</v>
      </c>
      <c r="DR71" s="289">
        <f t="shared" si="260"/>
        <v>0</v>
      </c>
      <c r="DS71" s="289">
        <f t="shared" si="260"/>
        <v>0</v>
      </c>
      <c r="DT71" s="289">
        <f t="shared" si="260"/>
        <v>0</v>
      </c>
      <c r="DU71" s="290">
        <f t="shared" si="260"/>
        <v>0</v>
      </c>
      <c r="DV71" s="288">
        <f t="shared" ref="DV71:EE80" si="261">COUNTIFS($F71:$BA71,DV$19,$F$18:$BA$18,"&gt;="&amp;$CA71,$F$18:$BA$18,"&lt;"&amp;$CB71)</f>
        <v>0</v>
      </c>
      <c r="DW71" s="289">
        <f t="shared" si="261"/>
        <v>0</v>
      </c>
      <c r="DX71" s="289">
        <f t="shared" si="261"/>
        <v>0</v>
      </c>
      <c r="DY71" s="289">
        <f t="shared" si="261"/>
        <v>0</v>
      </c>
      <c r="DZ71" s="289">
        <f t="shared" si="261"/>
        <v>0</v>
      </c>
      <c r="EA71" s="289">
        <f t="shared" si="261"/>
        <v>0</v>
      </c>
      <c r="EB71" s="289">
        <f t="shared" si="261"/>
        <v>0</v>
      </c>
      <c r="EC71" s="289">
        <f t="shared" si="261"/>
        <v>0</v>
      </c>
      <c r="ED71" s="289">
        <f t="shared" si="261"/>
        <v>0</v>
      </c>
      <c r="EE71" s="289">
        <f t="shared" si="261"/>
        <v>0</v>
      </c>
      <c r="EF71" s="289">
        <f t="shared" ref="EF71:EP80" si="262">COUNTIFS($F71:$BA71,EF$19,$F$18:$BA$18,"&gt;="&amp;$CA71,$F$18:$BA$18,"&lt;"&amp;$CB71)</f>
        <v>0</v>
      </c>
      <c r="EG71" s="289">
        <f t="shared" si="262"/>
        <v>0</v>
      </c>
      <c r="EH71" s="289">
        <f t="shared" si="262"/>
        <v>0</v>
      </c>
      <c r="EI71" s="289">
        <f t="shared" si="262"/>
        <v>0</v>
      </c>
      <c r="EJ71" s="289">
        <f t="shared" si="262"/>
        <v>0</v>
      </c>
      <c r="EK71" s="289">
        <f t="shared" si="262"/>
        <v>0</v>
      </c>
      <c r="EL71" s="289">
        <f t="shared" si="262"/>
        <v>0</v>
      </c>
      <c r="EM71" s="289">
        <f t="shared" si="262"/>
        <v>0</v>
      </c>
      <c r="EN71" s="289">
        <f t="shared" si="262"/>
        <v>0</v>
      </c>
      <c r="EO71" s="289">
        <f t="shared" si="262"/>
        <v>0</v>
      </c>
      <c r="EP71" s="290">
        <f t="shared" si="262"/>
        <v>0</v>
      </c>
      <c r="EQ71" s="411">
        <f t="shared" ref="EQ71:EZ80" si="263">COUNTIFS($F71:$BA71,EQ$19,$F$18:$BA$18,"&gt;="&amp;$CE71)</f>
        <v>0</v>
      </c>
      <c r="ER71" s="412">
        <f t="shared" si="263"/>
        <v>0</v>
      </c>
      <c r="ES71" s="412">
        <f t="shared" si="263"/>
        <v>0</v>
      </c>
      <c r="ET71" s="412">
        <f t="shared" si="263"/>
        <v>0</v>
      </c>
      <c r="EU71" s="412">
        <f t="shared" si="263"/>
        <v>0</v>
      </c>
      <c r="EV71" s="412">
        <f t="shared" si="263"/>
        <v>0</v>
      </c>
      <c r="EW71" s="412">
        <f t="shared" si="263"/>
        <v>0</v>
      </c>
      <c r="EX71" s="412">
        <f t="shared" si="263"/>
        <v>0</v>
      </c>
      <c r="EY71" s="412">
        <f t="shared" si="263"/>
        <v>0</v>
      </c>
      <c r="EZ71" s="412">
        <f t="shared" si="263"/>
        <v>0</v>
      </c>
      <c r="FA71" s="412">
        <f t="shared" ref="FA71:FK80" si="264">COUNTIFS($F71:$BA71,FA$19,$F$18:$BA$18,"&gt;="&amp;$CE71)</f>
        <v>0</v>
      </c>
      <c r="FB71" s="412">
        <f t="shared" si="264"/>
        <v>0</v>
      </c>
      <c r="FC71" s="412">
        <f t="shared" si="264"/>
        <v>0</v>
      </c>
      <c r="FD71" s="412">
        <f t="shared" si="264"/>
        <v>0</v>
      </c>
      <c r="FE71" s="412">
        <f t="shared" si="264"/>
        <v>0</v>
      </c>
      <c r="FF71" s="412">
        <f t="shared" si="264"/>
        <v>0</v>
      </c>
      <c r="FG71" s="412">
        <f t="shared" si="264"/>
        <v>0</v>
      </c>
      <c r="FH71" s="412">
        <f t="shared" si="264"/>
        <v>0</v>
      </c>
      <c r="FI71" s="412">
        <f t="shared" si="264"/>
        <v>0</v>
      </c>
      <c r="FJ71" s="412">
        <f t="shared" si="264"/>
        <v>0</v>
      </c>
      <c r="FK71" s="413">
        <f t="shared" si="264"/>
        <v>0</v>
      </c>
      <c r="FL71" s="288">
        <f t="shared" ref="FL71:FU80" si="265">COUNTIFS($F71:$BA71,FL$19, $F$18:$BA$18,"&lt;"&amp;$CH71)</f>
        <v>0</v>
      </c>
      <c r="FM71" s="289">
        <f t="shared" si="265"/>
        <v>0</v>
      </c>
      <c r="FN71" s="289">
        <f t="shared" si="265"/>
        <v>0</v>
      </c>
      <c r="FO71" s="289">
        <f t="shared" si="265"/>
        <v>0</v>
      </c>
      <c r="FP71" s="289">
        <f t="shared" si="265"/>
        <v>0</v>
      </c>
      <c r="FQ71" s="289">
        <f t="shared" si="265"/>
        <v>0</v>
      </c>
      <c r="FR71" s="289">
        <f t="shared" si="265"/>
        <v>0</v>
      </c>
      <c r="FS71" s="289">
        <f t="shared" si="265"/>
        <v>0</v>
      </c>
      <c r="FT71" s="289">
        <f t="shared" si="265"/>
        <v>0</v>
      </c>
      <c r="FU71" s="289">
        <f t="shared" si="265"/>
        <v>0</v>
      </c>
      <c r="FV71" s="289">
        <f t="shared" ref="FV71:GF80" si="266">COUNTIFS($F71:$BA71,FV$19, $F$18:$BA$18,"&lt;"&amp;$CH71)</f>
        <v>0</v>
      </c>
      <c r="FW71" s="289">
        <f t="shared" si="266"/>
        <v>0</v>
      </c>
      <c r="FX71" s="289">
        <f t="shared" si="266"/>
        <v>0</v>
      </c>
      <c r="FY71" s="289">
        <f t="shared" si="266"/>
        <v>0</v>
      </c>
      <c r="FZ71" s="289">
        <f t="shared" si="266"/>
        <v>0</v>
      </c>
      <c r="GA71" s="289">
        <f t="shared" si="266"/>
        <v>0</v>
      </c>
      <c r="GB71" s="289">
        <f t="shared" si="266"/>
        <v>0</v>
      </c>
      <c r="GC71" s="289">
        <f t="shared" si="266"/>
        <v>0</v>
      </c>
      <c r="GD71" s="289">
        <f t="shared" si="266"/>
        <v>0</v>
      </c>
      <c r="GE71" s="289">
        <f t="shared" si="266"/>
        <v>0</v>
      </c>
      <c r="GF71" s="290">
        <f t="shared" si="266"/>
        <v>0</v>
      </c>
      <c r="GG71" s="342">
        <f t="shared" ref="GG71:GG80" si="267">FL81</f>
        <v>0</v>
      </c>
      <c r="GH71" s="343">
        <f t="shared" si="258"/>
        <v>0</v>
      </c>
      <c r="GI71" s="343">
        <f t="shared" si="258"/>
        <v>0</v>
      </c>
      <c r="GJ71" s="343">
        <f t="shared" si="258"/>
        <v>0</v>
      </c>
      <c r="GK71" s="343">
        <f t="shared" si="258"/>
        <v>0</v>
      </c>
      <c r="GL71" s="343">
        <f t="shared" si="258"/>
        <v>0</v>
      </c>
      <c r="GM71" s="343">
        <f t="shared" si="258"/>
        <v>0</v>
      </c>
      <c r="GN71" s="343">
        <f t="shared" si="258"/>
        <v>0</v>
      </c>
      <c r="GO71" s="343">
        <f t="shared" si="258"/>
        <v>0</v>
      </c>
      <c r="GP71" s="343">
        <f t="shared" si="258"/>
        <v>0</v>
      </c>
      <c r="GQ71" s="343">
        <f t="shared" si="258"/>
        <v>0</v>
      </c>
      <c r="GR71" s="343">
        <f t="shared" si="258"/>
        <v>0</v>
      </c>
      <c r="GS71" s="343">
        <f t="shared" si="258"/>
        <v>0</v>
      </c>
      <c r="GT71" s="343">
        <f t="shared" si="258"/>
        <v>0</v>
      </c>
      <c r="GU71" s="343">
        <f t="shared" si="258"/>
        <v>0</v>
      </c>
      <c r="GV71" s="343">
        <f t="shared" si="258"/>
        <v>0</v>
      </c>
      <c r="GW71" s="343">
        <f t="shared" si="258"/>
        <v>0</v>
      </c>
      <c r="GX71" s="343">
        <f t="shared" si="258"/>
        <v>0</v>
      </c>
      <c r="GY71" s="343">
        <f t="shared" si="258"/>
        <v>0</v>
      </c>
      <c r="GZ71" s="343">
        <f t="shared" si="258"/>
        <v>0</v>
      </c>
      <c r="HA71" s="344">
        <f t="shared" si="258"/>
        <v>0</v>
      </c>
      <c r="HB71" s="333">
        <f t="shared" si="142"/>
        <v>0</v>
      </c>
      <c r="HC71" s="334">
        <f t="shared" si="143"/>
        <v>0</v>
      </c>
      <c r="HD71" s="334">
        <f t="shared" si="144"/>
        <v>0</v>
      </c>
      <c r="HE71" s="334">
        <f t="shared" si="145"/>
        <v>0</v>
      </c>
      <c r="HF71" s="334">
        <f t="shared" si="146"/>
        <v>0</v>
      </c>
      <c r="HG71" s="334">
        <f t="shared" si="147"/>
        <v>0</v>
      </c>
      <c r="HH71" s="334">
        <f t="shared" si="148"/>
        <v>0</v>
      </c>
      <c r="HI71" s="334">
        <f t="shared" si="149"/>
        <v>0</v>
      </c>
      <c r="HJ71" s="334">
        <f t="shared" si="150"/>
        <v>0</v>
      </c>
      <c r="HK71" s="334">
        <f t="shared" si="151"/>
        <v>0</v>
      </c>
      <c r="HL71" s="334">
        <f t="shared" si="152"/>
        <v>0</v>
      </c>
      <c r="HM71" s="334">
        <f t="shared" si="153"/>
        <v>0</v>
      </c>
      <c r="HN71" s="334">
        <f t="shared" si="154"/>
        <v>0</v>
      </c>
      <c r="HO71" s="334">
        <f t="shared" si="155"/>
        <v>0</v>
      </c>
      <c r="HP71" s="334">
        <f t="shared" si="156"/>
        <v>0</v>
      </c>
      <c r="HQ71" s="334">
        <f t="shared" si="157"/>
        <v>0</v>
      </c>
      <c r="HR71" s="334">
        <f t="shared" si="158"/>
        <v>0</v>
      </c>
      <c r="HS71" s="334">
        <f t="shared" si="159"/>
        <v>0</v>
      </c>
      <c r="HT71" s="334">
        <f t="shared" si="160"/>
        <v>0</v>
      </c>
      <c r="HU71" s="334">
        <f t="shared" si="161"/>
        <v>0</v>
      </c>
      <c r="HV71" s="335">
        <f t="shared" si="162"/>
        <v>0</v>
      </c>
      <c r="HW71" s="296" t="str">
        <f t="shared" si="214"/>
        <v/>
      </c>
      <c r="HX71" s="281" t="str">
        <f t="shared" si="215"/>
        <v/>
      </c>
      <c r="HY71" s="281" t="str">
        <f t="shared" si="216"/>
        <v/>
      </c>
      <c r="HZ71" s="281" t="str">
        <f t="shared" si="217"/>
        <v/>
      </c>
      <c r="IA71" s="281" t="str">
        <f t="shared" si="218"/>
        <v/>
      </c>
      <c r="IB71" s="281" t="str">
        <f t="shared" si="219"/>
        <v/>
      </c>
      <c r="IC71" s="281" t="str">
        <f t="shared" si="220"/>
        <v/>
      </c>
      <c r="ID71" s="281" t="str">
        <f t="shared" si="221"/>
        <v/>
      </c>
      <c r="IE71" s="281" t="str">
        <f t="shared" si="222"/>
        <v/>
      </c>
      <c r="IF71" s="281" t="str">
        <f t="shared" si="223"/>
        <v/>
      </c>
      <c r="IG71" s="281" t="str">
        <f t="shared" si="224"/>
        <v/>
      </c>
      <c r="IH71" s="281" t="str">
        <f t="shared" si="225"/>
        <v/>
      </c>
      <c r="II71" s="281" t="str">
        <f t="shared" si="226"/>
        <v/>
      </c>
      <c r="IJ71" s="281" t="str">
        <f t="shared" si="227"/>
        <v/>
      </c>
      <c r="IK71" s="281" t="str">
        <f t="shared" si="228"/>
        <v/>
      </c>
      <c r="IL71" s="281" t="str">
        <f t="shared" si="229"/>
        <v/>
      </c>
      <c r="IM71" s="281" t="str">
        <f t="shared" si="230"/>
        <v/>
      </c>
      <c r="IN71" s="281" t="str">
        <f t="shared" si="231"/>
        <v/>
      </c>
      <c r="IO71" s="281" t="str">
        <f t="shared" si="232"/>
        <v/>
      </c>
      <c r="IP71" s="281" t="str">
        <f t="shared" si="233"/>
        <v/>
      </c>
      <c r="IQ71" s="282" t="str">
        <f t="shared" si="234"/>
        <v/>
      </c>
      <c r="IR71" s="265">
        <f t="shared" si="105"/>
        <v>0</v>
      </c>
      <c r="IS71" s="266">
        <f t="shared" si="235"/>
        <v>48</v>
      </c>
      <c r="IT71" s="266">
        <f t="shared" si="106"/>
        <v>0</v>
      </c>
      <c r="IU71" s="266">
        <f t="shared" si="236"/>
        <v>0</v>
      </c>
      <c r="IV71" s="299">
        <f t="shared" ref="IV71:JE80" si="268">COUNTIFS($F71:$BA71,IV$19,$F$18:$BA$18,"&gt;="&amp;$CI71,$F$18:$BA$18,"&lt;"&amp;$CJ71)</f>
        <v>0</v>
      </c>
      <c r="IW71" s="300">
        <f t="shared" si="268"/>
        <v>0</v>
      </c>
      <c r="IX71" s="300">
        <f t="shared" si="268"/>
        <v>0</v>
      </c>
      <c r="IY71" s="300">
        <f t="shared" si="268"/>
        <v>0</v>
      </c>
      <c r="IZ71" s="300">
        <f t="shared" si="268"/>
        <v>0</v>
      </c>
      <c r="JA71" s="300">
        <f t="shared" si="268"/>
        <v>0</v>
      </c>
      <c r="JB71" s="300">
        <f t="shared" si="268"/>
        <v>0</v>
      </c>
      <c r="JC71" s="300">
        <f t="shared" si="268"/>
        <v>0</v>
      </c>
      <c r="JD71" s="300">
        <f t="shared" si="268"/>
        <v>0</v>
      </c>
      <c r="JE71" s="300">
        <f t="shared" si="268"/>
        <v>0</v>
      </c>
      <c r="JF71" s="300">
        <f t="shared" ref="JF71:JP80" si="269">COUNTIFS($F71:$BA71,JF$19,$F$18:$BA$18,"&gt;="&amp;$CI71,$F$18:$BA$18,"&lt;"&amp;$CJ71)</f>
        <v>0</v>
      </c>
      <c r="JG71" s="300">
        <f t="shared" si="269"/>
        <v>0</v>
      </c>
      <c r="JH71" s="300">
        <f t="shared" si="269"/>
        <v>0</v>
      </c>
      <c r="JI71" s="300">
        <f t="shared" si="269"/>
        <v>0</v>
      </c>
      <c r="JJ71" s="300">
        <f t="shared" si="269"/>
        <v>0</v>
      </c>
      <c r="JK71" s="300">
        <f t="shared" si="269"/>
        <v>0</v>
      </c>
      <c r="JL71" s="300">
        <f t="shared" si="269"/>
        <v>0</v>
      </c>
      <c r="JM71" s="300">
        <f t="shared" si="269"/>
        <v>0</v>
      </c>
      <c r="JN71" s="300">
        <f t="shared" si="269"/>
        <v>0</v>
      </c>
      <c r="JO71" s="300">
        <f t="shared" si="269"/>
        <v>0</v>
      </c>
      <c r="JP71" s="301">
        <f t="shared" si="269"/>
        <v>0</v>
      </c>
      <c r="JQ71" s="288">
        <f t="shared" ref="JQ71:JZ80" si="270">COUNTIFS($F71:$BA71,JQ$19,$F$18:$BA$18,"&gt;="&amp;$CC71,$F$18:$BA$18,"&lt;"&amp;$CD71)</f>
        <v>0</v>
      </c>
      <c r="JR71" s="289">
        <f t="shared" si="270"/>
        <v>0</v>
      </c>
      <c r="JS71" s="289">
        <f t="shared" si="270"/>
        <v>0</v>
      </c>
      <c r="JT71" s="289">
        <f t="shared" si="270"/>
        <v>0</v>
      </c>
      <c r="JU71" s="289">
        <f t="shared" si="270"/>
        <v>0</v>
      </c>
      <c r="JV71" s="289">
        <f t="shared" si="270"/>
        <v>0</v>
      </c>
      <c r="JW71" s="289">
        <f t="shared" si="270"/>
        <v>0</v>
      </c>
      <c r="JX71" s="289">
        <f t="shared" si="270"/>
        <v>0</v>
      </c>
      <c r="JY71" s="289">
        <f t="shared" si="270"/>
        <v>0</v>
      </c>
      <c r="JZ71" s="289">
        <f t="shared" si="270"/>
        <v>0</v>
      </c>
      <c r="KA71" s="289">
        <f t="shared" ref="KA71:KK80" si="271">COUNTIFS($F71:$BA71,KA$19,$F$18:$BA$18,"&gt;="&amp;$CC71,$F$18:$BA$18,"&lt;"&amp;$CD71)</f>
        <v>0</v>
      </c>
      <c r="KB71" s="289">
        <f t="shared" si="271"/>
        <v>0</v>
      </c>
      <c r="KC71" s="289">
        <f t="shared" si="271"/>
        <v>0</v>
      </c>
      <c r="KD71" s="289">
        <f t="shared" si="271"/>
        <v>0</v>
      </c>
      <c r="KE71" s="289">
        <f t="shared" si="271"/>
        <v>0</v>
      </c>
      <c r="KF71" s="289">
        <f t="shared" si="271"/>
        <v>0</v>
      </c>
      <c r="KG71" s="289">
        <f t="shared" si="271"/>
        <v>0</v>
      </c>
      <c r="KH71" s="289">
        <f t="shared" si="271"/>
        <v>0</v>
      </c>
      <c r="KI71" s="289">
        <f t="shared" si="271"/>
        <v>0</v>
      </c>
      <c r="KJ71" s="289">
        <f t="shared" si="271"/>
        <v>0</v>
      </c>
      <c r="KK71" s="290">
        <f t="shared" si="271"/>
        <v>0</v>
      </c>
      <c r="KL71" s="279">
        <f t="shared" si="107"/>
        <v>48</v>
      </c>
      <c r="KN71" s="262" t="str">
        <f>$D$71</f>
        <v>Sat</v>
      </c>
      <c r="KO71" s="402" t="str">
        <f>IF(OR(F71=Dropdown_list!$AA$20,F71=Dropdown_list!$AA$21,ISBLANK(F71)), "", LEFT(F71,FIND(":",F71)-1)/RIGHT(F71,LEN(F71)-(FIND(":",F71))))</f>
        <v/>
      </c>
      <c r="KP71" s="403" t="str">
        <f>IF(OR(G71=Dropdown_list!$AA$20,G71=Dropdown_list!$AA$21,ISBLANK(G71)), "", LEFT(G71,FIND(":",G71)-1)/RIGHT(G71,LEN(G71)-(FIND(":",G71))))</f>
        <v/>
      </c>
      <c r="KQ71" s="403" t="str">
        <f>IF(OR(H71=Dropdown_list!$AA$20,H71=Dropdown_list!$AA$21,ISBLANK(H71)), "", LEFT(H71,FIND(":",H71)-1)/RIGHT(H71,LEN(H71)-(FIND(":",H71))))</f>
        <v/>
      </c>
      <c r="KR71" s="403" t="str">
        <f>IF(OR(I71=Dropdown_list!$AA$20,I71=Dropdown_list!$AA$21,ISBLANK(I71)), "", LEFT(I71,FIND(":",I71)-1)/RIGHT(I71,LEN(I71)-(FIND(":",I71))))</f>
        <v/>
      </c>
      <c r="KS71" s="403" t="str">
        <f>IF(OR(J71=Dropdown_list!$AA$20,J71=Dropdown_list!$AA$21,ISBLANK(J71)), "", LEFT(J71,FIND(":",J71)-1)/RIGHT(J71,LEN(J71)-(FIND(":",J71))))</f>
        <v/>
      </c>
      <c r="KT71" s="403" t="str">
        <f>IF(OR(K71=Dropdown_list!$AA$20,K71=Dropdown_list!$AA$21,ISBLANK(K71)), "", LEFT(K71,FIND(":",K71)-1)/RIGHT(K71,LEN(K71)-(FIND(":",K71))))</f>
        <v/>
      </c>
      <c r="KU71" s="403" t="str">
        <f>IF(OR(L71=Dropdown_list!$AA$20,L71=Dropdown_list!$AA$21,ISBLANK(L71)), "", LEFT(L71,FIND(":",L71)-1)/RIGHT(L71,LEN(L71)-(FIND(":",L71))))</f>
        <v/>
      </c>
      <c r="KV71" s="403" t="str">
        <f>IF(OR(M71=Dropdown_list!$AA$20,M71=Dropdown_list!$AA$21,ISBLANK(M71)), "", LEFT(M71,FIND(":",M71)-1)/RIGHT(M71,LEN(M71)-(FIND(":",M71))))</f>
        <v/>
      </c>
      <c r="KW71" s="403" t="str">
        <f>IF(OR(N71=Dropdown_list!$AA$20,N71=Dropdown_list!$AA$21,ISBLANK(N71)), "", LEFT(N71,FIND(":",N71)-1)/RIGHT(N71,LEN(N71)-(FIND(":",N71))))</f>
        <v/>
      </c>
      <c r="KX71" s="403" t="str">
        <f>IF(OR(O71=Dropdown_list!$AA$20,O71=Dropdown_list!$AA$21,ISBLANK(O71)), "", LEFT(O71,FIND(":",O71)-1)/RIGHT(O71,LEN(O71)-(FIND(":",O71))))</f>
        <v/>
      </c>
      <c r="KY71" s="403" t="str">
        <f>IF(OR(P71=Dropdown_list!$AA$20,P71=Dropdown_list!$AA$21,ISBLANK(P71)), "", LEFT(P71,FIND(":",P71)-1)/RIGHT(P71,LEN(P71)-(FIND(":",P71))))</f>
        <v/>
      </c>
      <c r="KZ71" s="403" t="str">
        <f>IF(OR(Q71=Dropdown_list!$AA$20,Q71=Dropdown_list!$AA$21,ISBLANK(Q71)), "", LEFT(Q71,FIND(":",Q71)-1)/RIGHT(Q71,LEN(Q71)-(FIND(":",Q71))))</f>
        <v/>
      </c>
      <c r="LA71" s="403" t="str">
        <f>IF(OR(R71=Dropdown_list!$AA$20,R71=Dropdown_list!$AA$21,ISBLANK(R71)), "", LEFT(R71,FIND(":",R71)-1)/RIGHT(R71,LEN(R71)-(FIND(":",R71))))</f>
        <v/>
      </c>
      <c r="LB71" s="403" t="str">
        <f>IF(OR(S71=Dropdown_list!$AA$20,S71=Dropdown_list!$AA$21,ISBLANK(S71)), "", LEFT(S71,FIND(":",S71)-1)/RIGHT(S71,LEN(S71)-(FIND(":",S71))))</f>
        <v/>
      </c>
      <c r="LC71" s="403" t="str">
        <f>IF(OR(T71=Dropdown_list!$AA$20,T71=Dropdown_list!$AA$21,ISBLANK(T71)), "", LEFT(T71,FIND(":",T71)-1)/RIGHT(T71,LEN(T71)-(FIND(":",T71))))</f>
        <v/>
      </c>
      <c r="LD71" s="403" t="str">
        <f>IF(OR(U71=Dropdown_list!$AA$20,U71=Dropdown_list!$AA$21,ISBLANK(U71)), "", LEFT(U71,FIND(":",U71)-1)/RIGHT(U71,LEN(U71)-(FIND(":",U71))))</f>
        <v/>
      </c>
      <c r="LE71" s="403" t="str">
        <f>IF(OR(V71=Dropdown_list!$AA$20,V71=Dropdown_list!$AA$21,ISBLANK(V71)), "", LEFT(V71,FIND(":",V71)-1)/RIGHT(V71,LEN(V71)-(FIND(":",V71))))</f>
        <v/>
      </c>
      <c r="LF71" s="403" t="str">
        <f>IF(OR(W71=Dropdown_list!$AA$20,W71=Dropdown_list!$AA$21,ISBLANK(W71)), "", LEFT(W71,FIND(":",W71)-1)/RIGHT(W71,LEN(W71)-(FIND(":",W71))))</f>
        <v/>
      </c>
      <c r="LG71" s="403" t="str">
        <f>IF(OR(X71=Dropdown_list!$AA$20,X71=Dropdown_list!$AA$21,ISBLANK(X71)), "", LEFT(X71,FIND(":",X71)-1)/RIGHT(X71,LEN(X71)-(FIND(":",X71))))</f>
        <v/>
      </c>
      <c r="LH71" s="403" t="str">
        <f>IF(OR(Y71=Dropdown_list!$AA$20,Y71=Dropdown_list!$AA$21,ISBLANK(Y71)), "", LEFT(Y71,FIND(":",Y71)-1)/RIGHT(Y71,LEN(Y71)-(FIND(":",Y71))))</f>
        <v/>
      </c>
      <c r="LI71" s="403" t="str">
        <f>IF(OR(Z71=Dropdown_list!$AA$20,Z71=Dropdown_list!$AA$21,ISBLANK(Z71)), "", LEFT(Z71,FIND(":",Z71)-1)/RIGHT(Z71,LEN(Z71)-(FIND(":",Z71))))</f>
        <v/>
      </c>
      <c r="LJ71" s="403" t="str">
        <f>IF(OR(AA71=Dropdown_list!$AA$20,AA71=Dropdown_list!$AA$21,ISBLANK(AA71)), "", LEFT(AA71,FIND(":",AA71)-1)/RIGHT(AA71,LEN(AA71)-(FIND(":",AA71))))</f>
        <v/>
      </c>
      <c r="LK71" s="403" t="str">
        <f>IF(OR(AB71=Dropdown_list!$AA$20,AB71=Dropdown_list!$AA$21,ISBLANK(AB71)), "", LEFT(AB71,FIND(":",AB71)-1)/RIGHT(AB71,LEN(AB71)-(FIND(":",AB71))))</f>
        <v/>
      </c>
      <c r="LL71" s="403" t="str">
        <f>IF(OR(AC71=Dropdown_list!$AA$20,AC71=Dropdown_list!$AA$21,ISBLANK(AC71)), "", LEFT(AC71,FIND(":",AC71)-1)/RIGHT(AC71,LEN(AC71)-(FIND(":",AC71))))</f>
        <v/>
      </c>
      <c r="LM71" s="403" t="str">
        <f>IF(OR(AD71=Dropdown_list!$AA$20,AD71=Dropdown_list!$AA$21,ISBLANK(AD71)), "", LEFT(AD71,FIND(":",AD71)-1)/RIGHT(AD71,LEN(AD71)-(FIND(":",AD71))))</f>
        <v/>
      </c>
      <c r="LN71" s="403" t="str">
        <f>IF(OR(AE71=Dropdown_list!$AA$20,AE71=Dropdown_list!$AA$21,ISBLANK(AE71)), "", LEFT(AE71,FIND(":",AE71)-1)/RIGHT(AE71,LEN(AE71)-(FIND(":",AE71))))</f>
        <v/>
      </c>
      <c r="LO71" s="403" t="str">
        <f>IF(OR(AF71=Dropdown_list!$AA$20,AF71=Dropdown_list!$AA$21,ISBLANK(AF71)), "", LEFT(AF71,FIND(":",AF71)-1)/RIGHT(AF71,LEN(AF71)-(FIND(":",AF71))))</f>
        <v/>
      </c>
      <c r="LP71" s="403" t="str">
        <f>IF(OR(AG71=Dropdown_list!$AA$20,AG71=Dropdown_list!$AA$21,ISBLANK(AG71)), "", LEFT(AG71,FIND(":",AG71)-1)/RIGHT(AG71,LEN(AG71)-(FIND(":",AG71))))</f>
        <v/>
      </c>
      <c r="LQ71" s="403" t="str">
        <f>IF(OR(AH71=Dropdown_list!$AA$20,AH71=Dropdown_list!$AA$21,ISBLANK(AH71)), "", LEFT(AH71,FIND(":",AH71)-1)/RIGHT(AH71,LEN(AH71)-(FIND(":",AH71))))</f>
        <v/>
      </c>
      <c r="LR71" s="403" t="str">
        <f>IF(OR(AI71=Dropdown_list!$AA$20,AI71=Dropdown_list!$AA$21,ISBLANK(AI71)), "", LEFT(AI71,FIND(":",AI71)-1)/RIGHT(AI71,LEN(AI71)-(FIND(":",AI71))))</f>
        <v/>
      </c>
      <c r="LS71" s="403" t="str">
        <f>IF(OR(AJ71=Dropdown_list!$AA$20,AJ71=Dropdown_list!$AA$21,ISBLANK(AJ71)), "", LEFT(AJ71,FIND(":",AJ71)-1)/RIGHT(AJ71,LEN(AJ71)-(FIND(":",AJ71))))</f>
        <v/>
      </c>
      <c r="LT71" s="403" t="str">
        <f>IF(OR(AK71=Dropdown_list!$AA$20,AK71=Dropdown_list!$AA$21,ISBLANK(AK71)), "", LEFT(AK71,FIND(":",AK71)-1)/RIGHT(AK71,LEN(AK71)-(FIND(":",AK71))))</f>
        <v/>
      </c>
      <c r="LU71" s="403" t="str">
        <f>IF(OR(AL71=Dropdown_list!$AA$20,AL71=Dropdown_list!$AA$21,ISBLANK(AL71)), "", LEFT(AL71,FIND(":",AL71)-1)/RIGHT(AL71,LEN(AL71)-(FIND(":",AL71))))</f>
        <v/>
      </c>
      <c r="LV71" s="403" t="str">
        <f>IF(OR(AM71=Dropdown_list!$AA$20,AM71=Dropdown_list!$AA$21,ISBLANK(AM71)), "", LEFT(AM71,FIND(":",AM71)-1)/RIGHT(AM71,LEN(AM71)-(FIND(":",AM71))))</f>
        <v/>
      </c>
      <c r="LW71" s="403" t="str">
        <f>IF(OR(AN71=Dropdown_list!$AA$20,AN71=Dropdown_list!$AA$21,ISBLANK(AN71)), "", LEFT(AN71,FIND(":",AN71)-1)/RIGHT(AN71,LEN(AN71)-(FIND(":",AN71))))</f>
        <v/>
      </c>
      <c r="LX71" s="403" t="str">
        <f>IF(OR(AO71=Dropdown_list!$AA$20,AO71=Dropdown_list!$AA$21,ISBLANK(AO71)), "", LEFT(AO71,FIND(":",AO71)-1)/RIGHT(AO71,LEN(AO71)-(FIND(":",AO71))))</f>
        <v/>
      </c>
      <c r="LY71" s="403" t="str">
        <f>IF(OR(AP71=Dropdown_list!$AA$20,AP71=Dropdown_list!$AA$21,ISBLANK(AP71)), "", LEFT(AP71,FIND(":",AP71)-1)/RIGHT(AP71,LEN(AP71)-(FIND(":",AP71))))</f>
        <v/>
      </c>
      <c r="LZ71" s="403" t="str">
        <f>IF(OR(AQ71=Dropdown_list!$AA$20,AQ71=Dropdown_list!$AA$21,ISBLANK(AQ71)), "", LEFT(AQ71,FIND(":",AQ71)-1)/RIGHT(AQ71,LEN(AQ71)-(FIND(":",AQ71))))</f>
        <v/>
      </c>
      <c r="MA71" s="403" t="str">
        <f>IF(OR(AR71=Dropdown_list!$AA$20,AR71=Dropdown_list!$AA$21,ISBLANK(AR71)), "", LEFT(AR71,FIND(":",AR71)-1)/RIGHT(AR71,LEN(AR71)-(FIND(":",AR71))))</f>
        <v/>
      </c>
      <c r="MB71" s="403" t="str">
        <f>IF(OR(AS71=Dropdown_list!$AA$20,AS71=Dropdown_list!$AA$21,ISBLANK(AS71)), "", LEFT(AS71,FIND(":",AS71)-1)/RIGHT(AS71,LEN(AS71)-(FIND(":",AS71))))</f>
        <v/>
      </c>
      <c r="MC71" s="403" t="str">
        <f>IF(OR(AT71=Dropdown_list!$AA$20,AT71=Dropdown_list!$AA$21,ISBLANK(AT71)), "", LEFT(AT71,FIND(":",AT71)-1)/RIGHT(AT71,LEN(AT71)-(FIND(":",AT71))))</f>
        <v/>
      </c>
      <c r="MD71" s="403" t="str">
        <f>IF(OR(AU71=Dropdown_list!$AA$20,AU71=Dropdown_list!$AA$21,ISBLANK(AU71)), "", LEFT(AU71,FIND(":",AU71)-1)/RIGHT(AU71,LEN(AU71)-(FIND(":",AU71))))</f>
        <v/>
      </c>
      <c r="ME71" s="403" t="str">
        <f>IF(OR(AV71=Dropdown_list!$AA$20,AV71=Dropdown_list!$AA$21,ISBLANK(AV71)), "", LEFT(AV71,FIND(":",AV71)-1)/RIGHT(AV71,LEN(AV71)-(FIND(":",AV71))))</f>
        <v/>
      </c>
      <c r="MF71" s="403" t="str">
        <f>IF(OR(AW71=Dropdown_list!$AA$20,AW71=Dropdown_list!$AA$21,ISBLANK(AW71)), "", LEFT(AW71,FIND(":",AW71)-1)/RIGHT(AW71,LEN(AW71)-(FIND(":",AW71))))</f>
        <v/>
      </c>
      <c r="MG71" s="403" t="str">
        <f>IF(OR(AX71=Dropdown_list!$AA$20,AX71=Dropdown_list!$AA$21,ISBLANK(AX71)), "", LEFT(AX71,FIND(":",AX71)-1)/RIGHT(AX71,LEN(AX71)-(FIND(":",AX71))))</f>
        <v/>
      </c>
      <c r="MH71" s="403" t="str">
        <f>IF(OR(AY71=Dropdown_list!$AA$20,AY71=Dropdown_list!$AA$21,ISBLANK(AY71)), "", LEFT(AY71,FIND(":",AY71)-1)/RIGHT(AY71,LEN(AY71)-(FIND(":",AY71))))</f>
        <v/>
      </c>
      <c r="MI71" s="403" t="str">
        <f>IF(OR(AZ71=Dropdown_list!$AA$20,AZ71=Dropdown_list!$AA$21,ISBLANK(AZ71)), "", LEFT(AZ71,FIND(":",AZ71)-1)/RIGHT(AZ71,LEN(AZ71)-(FIND(":",AZ71))))</f>
        <v/>
      </c>
      <c r="MJ71" s="404" t="str">
        <f>IF(OR(BA71=Dropdown_list!$AA$20,BA71=Dropdown_list!$AA$21,ISBLANK(BA71)), "", LEFT(BA71,FIND(":",BA71)-1)/RIGHT(BA71,LEN(BA71)-(FIND(":",BA71))))</f>
        <v/>
      </c>
      <c r="ML71" s="411" t="str">
        <f t="shared" si="256"/>
        <v/>
      </c>
      <c r="MM71" s="412" t="str">
        <f t="shared" si="256"/>
        <v/>
      </c>
      <c r="MN71" s="412" t="str">
        <f t="shared" si="256"/>
        <v/>
      </c>
      <c r="MO71" s="412" t="str">
        <f t="shared" si="256"/>
        <v/>
      </c>
      <c r="MP71" s="412" t="str">
        <f t="shared" si="256"/>
        <v/>
      </c>
      <c r="MQ71" s="412" t="str">
        <f t="shared" si="256"/>
        <v/>
      </c>
      <c r="MR71" s="412" t="str">
        <f t="shared" si="256"/>
        <v/>
      </c>
      <c r="MS71" s="412" t="str">
        <f t="shared" si="256"/>
        <v/>
      </c>
      <c r="MT71" s="412" t="str">
        <f t="shared" si="256"/>
        <v/>
      </c>
      <c r="MU71" s="412" t="str">
        <f t="shared" si="256"/>
        <v/>
      </c>
      <c r="MV71" s="412" t="str">
        <f t="shared" si="256"/>
        <v/>
      </c>
      <c r="MW71" s="412" t="str">
        <f t="shared" si="256"/>
        <v/>
      </c>
      <c r="MX71" s="412" t="str">
        <f t="shared" si="256"/>
        <v/>
      </c>
      <c r="MY71" s="412" t="str">
        <f t="shared" si="256"/>
        <v/>
      </c>
      <c r="MZ71" s="412" t="str">
        <f t="shared" si="256"/>
        <v/>
      </c>
      <c r="NA71" s="412" t="str">
        <f t="shared" si="256"/>
        <v/>
      </c>
      <c r="NB71" s="412" t="str">
        <f t="shared" si="257"/>
        <v/>
      </c>
      <c r="NC71" s="412" t="str">
        <f t="shared" si="257"/>
        <v/>
      </c>
      <c r="ND71" s="412" t="str">
        <f t="shared" si="257"/>
        <v/>
      </c>
      <c r="NE71" s="412" t="str">
        <f t="shared" si="257"/>
        <v/>
      </c>
      <c r="NF71" s="412" t="str">
        <f t="shared" si="257"/>
        <v/>
      </c>
      <c r="NG71" s="412" t="str">
        <f t="shared" si="257"/>
        <v/>
      </c>
      <c r="NH71" s="412" t="str">
        <f t="shared" si="257"/>
        <v/>
      </c>
      <c r="NI71" s="412" t="str">
        <f t="shared" si="257"/>
        <v/>
      </c>
      <c r="NJ71" s="412" t="str">
        <f t="shared" si="257"/>
        <v/>
      </c>
      <c r="NK71" s="412" t="str">
        <f t="shared" si="257"/>
        <v/>
      </c>
      <c r="NL71" s="412" t="str">
        <f t="shared" si="257"/>
        <v/>
      </c>
      <c r="NM71" s="412" t="str">
        <f t="shared" si="257"/>
        <v/>
      </c>
      <c r="NN71" s="412" t="str">
        <f t="shared" si="257"/>
        <v/>
      </c>
      <c r="NO71" s="412" t="str">
        <f t="shared" si="257"/>
        <v/>
      </c>
      <c r="NP71" s="412" t="str">
        <f t="shared" si="257"/>
        <v/>
      </c>
      <c r="NQ71" s="412" t="str">
        <f t="shared" si="257"/>
        <v/>
      </c>
      <c r="NR71" s="412" t="str">
        <f t="shared" si="238"/>
        <v/>
      </c>
      <c r="NS71" s="412" t="str">
        <f t="shared" si="238"/>
        <v/>
      </c>
      <c r="NT71" s="412" t="str">
        <f t="shared" si="238"/>
        <v/>
      </c>
      <c r="NU71" s="412" t="str">
        <f t="shared" si="238"/>
        <v/>
      </c>
      <c r="NV71" s="412" t="str">
        <f t="shared" si="238"/>
        <v/>
      </c>
      <c r="NW71" s="412" t="str">
        <f t="shared" si="238"/>
        <v/>
      </c>
      <c r="NX71" s="412" t="str">
        <f t="shared" si="238"/>
        <v/>
      </c>
      <c r="NY71" s="412" t="str">
        <f t="shared" si="238"/>
        <v/>
      </c>
      <c r="NZ71" s="412" t="str">
        <f t="shared" si="238"/>
        <v/>
      </c>
      <c r="OA71" s="412" t="str">
        <f t="shared" si="238"/>
        <v/>
      </c>
      <c r="OB71" s="412" t="str">
        <f t="shared" si="238"/>
        <v/>
      </c>
      <c r="OC71" s="412" t="str">
        <f t="shared" si="238"/>
        <v/>
      </c>
      <c r="OD71" s="412" t="str">
        <f t="shared" si="238"/>
        <v/>
      </c>
      <c r="OE71" s="412" t="str">
        <f t="shared" si="238"/>
        <v/>
      </c>
      <c r="OF71" s="412" t="str">
        <f t="shared" si="238"/>
        <v/>
      </c>
      <c r="OG71" s="413" t="str">
        <f t="shared" ref="MM71:OG78" si="272">IFERROR(INDEX($CL$18:$CQ$18, ,MATCH(OG$18,$CL71:$CQ71,1)),"")</f>
        <v/>
      </c>
    </row>
    <row r="72" spans="2:397" ht="15" customHeight="1">
      <c r="B72" s="66"/>
      <c r="D72" s="786"/>
      <c r="E72" s="219">
        <f t="shared" si="177"/>
        <v>0</v>
      </c>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4"/>
      <c r="BC72" s="668"/>
      <c r="BD72" s="61"/>
      <c r="BE72" s="61"/>
      <c r="BF72" s="88"/>
      <c r="BG72" s="232"/>
      <c r="BH72" s="61"/>
      <c r="BI72" s="61"/>
      <c r="BJ72" s="4"/>
      <c r="BL72" s="84" t="str">
        <f t="shared" si="196"/>
        <v/>
      </c>
      <c r="BM72" s="260">
        <f t="shared" si="197"/>
        <v>0</v>
      </c>
      <c r="BN72" s="525">
        <f t="shared" si="254"/>
        <v>0</v>
      </c>
      <c r="BO72" s="526" t="str">
        <f t="shared" si="139"/>
        <v/>
      </c>
      <c r="BP72" s="525">
        <f t="shared" si="255"/>
        <v>0</v>
      </c>
      <c r="BQ72" s="527">
        <f t="shared" si="198"/>
        <v>0</v>
      </c>
      <c r="BR72" s="527">
        <f t="shared" si="199"/>
        <v>0</v>
      </c>
      <c r="BS72" s="528">
        <f t="shared" si="140"/>
        <v>0</v>
      </c>
      <c r="BT72" s="263" t="str">
        <f t="shared" si="14"/>
        <v/>
      </c>
      <c r="BU72" s="263" t="str">
        <f>IF(BQ72=1, IF(ISBLANK(#REF!),message_complete,""),"")</f>
        <v/>
      </c>
      <c r="BV72" s="263" t="str">
        <f t="shared" si="200"/>
        <v/>
      </c>
      <c r="BW72" s="263" t="str">
        <f t="shared" si="201"/>
        <v/>
      </c>
      <c r="BX72" s="261"/>
      <c r="BY72" s="328" t="str">
        <f t="shared" si="116"/>
        <v/>
      </c>
      <c r="BZ72" s="269" t="str">
        <f t="shared" si="202"/>
        <v/>
      </c>
      <c r="CA72" s="269" t="str">
        <f t="shared" si="203"/>
        <v/>
      </c>
      <c r="CB72" s="269" t="str">
        <f t="shared" si="204"/>
        <v/>
      </c>
      <c r="CC72" s="269" t="str">
        <f t="shared" si="205"/>
        <v/>
      </c>
      <c r="CD72" s="269" t="str">
        <f t="shared" si="117"/>
        <v/>
      </c>
      <c r="CE72" s="269" t="str">
        <f t="shared" si="206"/>
        <v/>
      </c>
      <c r="CF72" s="269" t="str">
        <f t="shared" si="118"/>
        <v/>
      </c>
      <c r="CG72" s="269" t="str">
        <f t="shared" si="119"/>
        <v/>
      </c>
      <c r="CH72" s="269" t="str">
        <f t="shared" si="120"/>
        <v/>
      </c>
      <c r="CI72" s="269" t="str">
        <f t="shared" si="121"/>
        <v/>
      </c>
      <c r="CJ72" s="329" t="str">
        <f t="shared" si="122"/>
        <v/>
      </c>
      <c r="CL72" s="423" t="str">
        <f t="shared" si="77"/>
        <v/>
      </c>
      <c r="CM72" s="419" t="str">
        <f t="shared" si="78"/>
        <v/>
      </c>
      <c r="CN72" s="419" t="str">
        <f t="shared" si="79"/>
        <v/>
      </c>
      <c r="CO72" s="419" t="str">
        <f t="shared" si="80"/>
        <v/>
      </c>
      <c r="CP72" s="419" t="str">
        <f t="shared" si="81"/>
        <v/>
      </c>
      <c r="CQ72" s="424" t="str">
        <f t="shared" si="82"/>
        <v/>
      </c>
      <c r="CR72" s="121" t="str">
        <f t="shared" si="207"/>
        <v/>
      </c>
      <c r="CS72" s="283" t="str">
        <f t="shared" si="208"/>
        <v/>
      </c>
      <c r="CT72" s="264" t="str">
        <f t="shared" si="209"/>
        <v/>
      </c>
      <c r="CU72" s="264" t="str">
        <f t="shared" si="210"/>
        <v/>
      </c>
      <c r="CV72" s="264" t="str">
        <f t="shared" si="211"/>
        <v/>
      </c>
      <c r="CW72" s="264" t="str">
        <f t="shared" si="212"/>
        <v/>
      </c>
      <c r="CX72" s="284" t="str">
        <f t="shared" si="213"/>
        <v/>
      </c>
      <c r="CY72" s="263">
        <f t="shared" si="83"/>
        <v>0</v>
      </c>
      <c r="CZ72" s="263"/>
      <c r="DA72" s="291">
        <f t="shared" si="259"/>
        <v>0</v>
      </c>
      <c r="DB72" s="265">
        <f t="shared" si="259"/>
        <v>0</v>
      </c>
      <c r="DC72" s="265">
        <f t="shared" si="259"/>
        <v>0</v>
      </c>
      <c r="DD72" s="265">
        <f t="shared" si="259"/>
        <v>0</v>
      </c>
      <c r="DE72" s="265">
        <f t="shared" si="259"/>
        <v>0</v>
      </c>
      <c r="DF72" s="265">
        <f t="shared" si="259"/>
        <v>0</v>
      </c>
      <c r="DG72" s="265">
        <f t="shared" si="259"/>
        <v>0</v>
      </c>
      <c r="DH72" s="265">
        <f t="shared" si="259"/>
        <v>0</v>
      </c>
      <c r="DI72" s="265">
        <f t="shared" si="259"/>
        <v>0</v>
      </c>
      <c r="DJ72" s="265">
        <f t="shared" si="259"/>
        <v>0</v>
      </c>
      <c r="DK72" s="265">
        <f t="shared" si="260"/>
        <v>0</v>
      </c>
      <c r="DL72" s="265">
        <f t="shared" si="260"/>
        <v>0</v>
      </c>
      <c r="DM72" s="265">
        <f t="shared" si="260"/>
        <v>0</v>
      </c>
      <c r="DN72" s="265">
        <f t="shared" si="260"/>
        <v>0</v>
      </c>
      <c r="DO72" s="265">
        <f t="shared" si="260"/>
        <v>0</v>
      </c>
      <c r="DP72" s="265">
        <f t="shared" si="260"/>
        <v>0</v>
      </c>
      <c r="DQ72" s="265">
        <f t="shared" si="260"/>
        <v>0</v>
      </c>
      <c r="DR72" s="265">
        <f t="shared" si="260"/>
        <v>0</v>
      </c>
      <c r="DS72" s="265">
        <f t="shared" si="260"/>
        <v>0</v>
      </c>
      <c r="DT72" s="265">
        <f t="shared" si="260"/>
        <v>0</v>
      </c>
      <c r="DU72" s="292">
        <f t="shared" si="260"/>
        <v>0</v>
      </c>
      <c r="DV72" s="291">
        <f t="shared" si="261"/>
        <v>0</v>
      </c>
      <c r="DW72" s="265">
        <f t="shared" si="261"/>
        <v>0</v>
      </c>
      <c r="DX72" s="265">
        <f t="shared" si="261"/>
        <v>0</v>
      </c>
      <c r="DY72" s="265">
        <f t="shared" si="261"/>
        <v>0</v>
      </c>
      <c r="DZ72" s="265">
        <f t="shared" si="261"/>
        <v>0</v>
      </c>
      <c r="EA72" s="265">
        <f t="shared" si="261"/>
        <v>0</v>
      </c>
      <c r="EB72" s="265">
        <f t="shared" si="261"/>
        <v>0</v>
      </c>
      <c r="EC72" s="265">
        <f t="shared" si="261"/>
        <v>0</v>
      </c>
      <c r="ED72" s="265">
        <f t="shared" si="261"/>
        <v>0</v>
      </c>
      <c r="EE72" s="265">
        <f t="shared" si="261"/>
        <v>0</v>
      </c>
      <c r="EF72" s="265">
        <f t="shared" si="262"/>
        <v>0</v>
      </c>
      <c r="EG72" s="265">
        <f t="shared" si="262"/>
        <v>0</v>
      </c>
      <c r="EH72" s="265">
        <f t="shared" si="262"/>
        <v>0</v>
      </c>
      <c r="EI72" s="265">
        <f t="shared" si="262"/>
        <v>0</v>
      </c>
      <c r="EJ72" s="265">
        <f t="shared" si="262"/>
        <v>0</v>
      </c>
      <c r="EK72" s="265">
        <f t="shared" si="262"/>
        <v>0</v>
      </c>
      <c r="EL72" s="265">
        <f t="shared" si="262"/>
        <v>0</v>
      </c>
      <c r="EM72" s="265">
        <f t="shared" si="262"/>
        <v>0</v>
      </c>
      <c r="EN72" s="265">
        <f t="shared" si="262"/>
        <v>0</v>
      </c>
      <c r="EO72" s="265">
        <f t="shared" si="262"/>
        <v>0</v>
      </c>
      <c r="EP72" s="292">
        <f t="shared" si="262"/>
        <v>0</v>
      </c>
      <c r="EQ72" s="414">
        <f t="shared" si="263"/>
        <v>0</v>
      </c>
      <c r="ER72" s="265">
        <f t="shared" si="263"/>
        <v>0</v>
      </c>
      <c r="ES72" s="265">
        <f t="shared" si="263"/>
        <v>0</v>
      </c>
      <c r="ET72" s="265">
        <f t="shared" si="263"/>
        <v>0</v>
      </c>
      <c r="EU72" s="265">
        <f t="shared" si="263"/>
        <v>0</v>
      </c>
      <c r="EV72" s="265">
        <f t="shared" si="263"/>
        <v>0</v>
      </c>
      <c r="EW72" s="265">
        <f t="shared" si="263"/>
        <v>0</v>
      </c>
      <c r="EX72" s="265">
        <f t="shared" si="263"/>
        <v>0</v>
      </c>
      <c r="EY72" s="265">
        <f t="shared" si="263"/>
        <v>0</v>
      </c>
      <c r="EZ72" s="265">
        <f t="shared" si="263"/>
        <v>0</v>
      </c>
      <c r="FA72" s="265">
        <f t="shared" si="264"/>
        <v>0</v>
      </c>
      <c r="FB72" s="265">
        <f t="shared" si="264"/>
        <v>0</v>
      </c>
      <c r="FC72" s="265">
        <f t="shared" si="264"/>
        <v>0</v>
      </c>
      <c r="FD72" s="265">
        <f t="shared" si="264"/>
        <v>0</v>
      </c>
      <c r="FE72" s="265">
        <f t="shared" si="264"/>
        <v>0</v>
      </c>
      <c r="FF72" s="265">
        <f t="shared" si="264"/>
        <v>0</v>
      </c>
      <c r="FG72" s="265">
        <f t="shared" si="264"/>
        <v>0</v>
      </c>
      <c r="FH72" s="265">
        <f t="shared" si="264"/>
        <v>0</v>
      </c>
      <c r="FI72" s="265">
        <f t="shared" si="264"/>
        <v>0</v>
      </c>
      <c r="FJ72" s="265">
        <f t="shared" si="264"/>
        <v>0</v>
      </c>
      <c r="FK72" s="415">
        <f t="shared" si="264"/>
        <v>0</v>
      </c>
      <c r="FL72" s="291">
        <f t="shared" si="265"/>
        <v>0</v>
      </c>
      <c r="FM72" s="265">
        <f t="shared" si="265"/>
        <v>0</v>
      </c>
      <c r="FN72" s="265">
        <f t="shared" si="265"/>
        <v>0</v>
      </c>
      <c r="FO72" s="265">
        <f t="shared" si="265"/>
        <v>0</v>
      </c>
      <c r="FP72" s="265">
        <f t="shared" si="265"/>
        <v>0</v>
      </c>
      <c r="FQ72" s="265">
        <f t="shared" si="265"/>
        <v>0</v>
      </c>
      <c r="FR72" s="265">
        <f t="shared" si="265"/>
        <v>0</v>
      </c>
      <c r="FS72" s="265">
        <f t="shared" si="265"/>
        <v>0</v>
      </c>
      <c r="FT72" s="265">
        <f t="shared" si="265"/>
        <v>0</v>
      </c>
      <c r="FU72" s="265">
        <f t="shared" si="265"/>
        <v>0</v>
      </c>
      <c r="FV72" s="265">
        <f t="shared" si="266"/>
        <v>0</v>
      </c>
      <c r="FW72" s="265">
        <f t="shared" si="266"/>
        <v>0</v>
      </c>
      <c r="FX72" s="265">
        <f t="shared" si="266"/>
        <v>0</v>
      </c>
      <c r="FY72" s="265">
        <f t="shared" si="266"/>
        <v>0</v>
      </c>
      <c r="FZ72" s="265">
        <f t="shared" si="266"/>
        <v>0</v>
      </c>
      <c r="GA72" s="265">
        <f t="shared" si="266"/>
        <v>0</v>
      </c>
      <c r="GB72" s="265">
        <f t="shared" si="266"/>
        <v>0</v>
      </c>
      <c r="GC72" s="265">
        <f t="shared" si="266"/>
        <v>0</v>
      </c>
      <c r="GD72" s="265">
        <f t="shared" si="266"/>
        <v>0</v>
      </c>
      <c r="GE72" s="265">
        <f t="shared" si="266"/>
        <v>0</v>
      </c>
      <c r="GF72" s="292">
        <f t="shared" si="266"/>
        <v>0</v>
      </c>
      <c r="GG72" s="345">
        <f t="shared" si="267"/>
        <v>0</v>
      </c>
      <c r="GH72" s="346">
        <f t="shared" si="258"/>
        <v>0</v>
      </c>
      <c r="GI72" s="346">
        <f t="shared" si="258"/>
        <v>0</v>
      </c>
      <c r="GJ72" s="346">
        <f t="shared" si="258"/>
        <v>0</v>
      </c>
      <c r="GK72" s="346">
        <f t="shared" si="258"/>
        <v>0</v>
      </c>
      <c r="GL72" s="346">
        <f t="shared" si="258"/>
        <v>0</v>
      </c>
      <c r="GM72" s="346">
        <f t="shared" si="258"/>
        <v>0</v>
      </c>
      <c r="GN72" s="346">
        <f t="shared" si="258"/>
        <v>0</v>
      </c>
      <c r="GO72" s="346">
        <f t="shared" si="258"/>
        <v>0</v>
      </c>
      <c r="GP72" s="346">
        <f t="shared" si="258"/>
        <v>0</v>
      </c>
      <c r="GQ72" s="346">
        <f t="shared" si="258"/>
        <v>0</v>
      </c>
      <c r="GR72" s="346">
        <f t="shared" si="258"/>
        <v>0</v>
      </c>
      <c r="GS72" s="346">
        <f t="shared" si="258"/>
        <v>0</v>
      </c>
      <c r="GT72" s="346">
        <f t="shared" si="258"/>
        <v>0</v>
      </c>
      <c r="GU72" s="346">
        <f t="shared" si="258"/>
        <v>0</v>
      </c>
      <c r="GV72" s="346">
        <f t="shared" si="258"/>
        <v>0</v>
      </c>
      <c r="GW72" s="346">
        <f t="shared" si="258"/>
        <v>0</v>
      </c>
      <c r="GX72" s="346">
        <f t="shared" si="258"/>
        <v>0</v>
      </c>
      <c r="GY72" s="346">
        <f t="shared" si="258"/>
        <v>0</v>
      </c>
      <c r="GZ72" s="346">
        <f t="shared" si="258"/>
        <v>0</v>
      </c>
      <c r="HA72" s="347">
        <f t="shared" si="258"/>
        <v>0</v>
      </c>
      <c r="HB72" s="336">
        <f t="shared" si="142"/>
        <v>0</v>
      </c>
      <c r="HC72" s="337">
        <f t="shared" si="143"/>
        <v>0</v>
      </c>
      <c r="HD72" s="337">
        <f t="shared" si="144"/>
        <v>0</v>
      </c>
      <c r="HE72" s="337">
        <f t="shared" si="145"/>
        <v>0</v>
      </c>
      <c r="HF72" s="337">
        <f t="shared" si="146"/>
        <v>0</v>
      </c>
      <c r="HG72" s="337">
        <f t="shared" si="147"/>
        <v>0</v>
      </c>
      <c r="HH72" s="337">
        <f t="shared" si="148"/>
        <v>0</v>
      </c>
      <c r="HI72" s="337">
        <f t="shared" si="149"/>
        <v>0</v>
      </c>
      <c r="HJ72" s="337">
        <f t="shared" si="150"/>
        <v>0</v>
      </c>
      <c r="HK72" s="337">
        <f t="shared" si="151"/>
        <v>0</v>
      </c>
      <c r="HL72" s="337">
        <f t="shared" si="152"/>
        <v>0</v>
      </c>
      <c r="HM72" s="337">
        <f t="shared" si="153"/>
        <v>0</v>
      </c>
      <c r="HN72" s="337">
        <f t="shared" si="154"/>
        <v>0</v>
      </c>
      <c r="HO72" s="337">
        <f t="shared" si="155"/>
        <v>0</v>
      </c>
      <c r="HP72" s="337">
        <f t="shared" si="156"/>
        <v>0</v>
      </c>
      <c r="HQ72" s="337">
        <f t="shared" si="157"/>
        <v>0</v>
      </c>
      <c r="HR72" s="337">
        <f t="shared" si="158"/>
        <v>0</v>
      </c>
      <c r="HS72" s="337">
        <f t="shared" si="159"/>
        <v>0</v>
      </c>
      <c r="HT72" s="337">
        <f t="shared" si="160"/>
        <v>0</v>
      </c>
      <c r="HU72" s="337">
        <f t="shared" si="161"/>
        <v>0</v>
      </c>
      <c r="HV72" s="338">
        <f t="shared" si="162"/>
        <v>0</v>
      </c>
      <c r="HW72" s="297" t="str">
        <f t="shared" si="214"/>
        <v/>
      </c>
      <c r="HX72" s="264" t="str">
        <f t="shared" si="215"/>
        <v/>
      </c>
      <c r="HY72" s="264" t="str">
        <f t="shared" si="216"/>
        <v/>
      </c>
      <c r="HZ72" s="264" t="str">
        <f t="shared" si="217"/>
        <v/>
      </c>
      <c r="IA72" s="264" t="str">
        <f t="shared" si="218"/>
        <v/>
      </c>
      <c r="IB72" s="264" t="str">
        <f t="shared" si="219"/>
        <v/>
      </c>
      <c r="IC72" s="264" t="str">
        <f t="shared" si="220"/>
        <v/>
      </c>
      <c r="ID72" s="264" t="str">
        <f t="shared" si="221"/>
        <v/>
      </c>
      <c r="IE72" s="264" t="str">
        <f t="shared" si="222"/>
        <v/>
      </c>
      <c r="IF72" s="264" t="str">
        <f t="shared" si="223"/>
        <v/>
      </c>
      <c r="IG72" s="264" t="str">
        <f t="shared" si="224"/>
        <v/>
      </c>
      <c r="IH72" s="264" t="str">
        <f t="shared" si="225"/>
        <v/>
      </c>
      <c r="II72" s="264" t="str">
        <f t="shared" si="226"/>
        <v/>
      </c>
      <c r="IJ72" s="264" t="str">
        <f t="shared" si="227"/>
        <v/>
      </c>
      <c r="IK72" s="264" t="str">
        <f t="shared" si="228"/>
        <v/>
      </c>
      <c r="IL72" s="264" t="str">
        <f t="shared" si="229"/>
        <v/>
      </c>
      <c r="IM72" s="264" t="str">
        <f t="shared" si="230"/>
        <v/>
      </c>
      <c r="IN72" s="264" t="str">
        <f t="shared" si="231"/>
        <v/>
      </c>
      <c r="IO72" s="264" t="str">
        <f t="shared" si="232"/>
        <v/>
      </c>
      <c r="IP72" s="264" t="str">
        <f t="shared" si="233"/>
        <v/>
      </c>
      <c r="IQ72" s="284" t="str">
        <f t="shared" si="234"/>
        <v/>
      </c>
      <c r="IR72" s="265">
        <f t="shared" si="105"/>
        <v>0</v>
      </c>
      <c r="IS72" s="266">
        <f t="shared" si="235"/>
        <v>48</v>
      </c>
      <c r="IT72" s="266">
        <f t="shared" si="106"/>
        <v>0</v>
      </c>
      <c r="IU72" s="266">
        <f t="shared" si="236"/>
        <v>0</v>
      </c>
      <c r="IV72" s="302">
        <f t="shared" si="268"/>
        <v>0</v>
      </c>
      <c r="IW72" s="266">
        <f t="shared" si="268"/>
        <v>0</v>
      </c>
      <c r="IX72" s="266">
        <f t="shared" si="268"/>
        <v>0</v>
      </c>
      <c r="IY72" s="266">
        <f t="shared" si="268"/>
        <v>0</v>
      </c>
      <c r="IZ72" s="266">
        <f t="shared" si="268"/>
        <v>0</v>
      </c>
      <c r="JA72" s="266">
        <f t="shared" si="268"/>
        <v>0</v>
      </c>
      <c r="JB72" s="266">
        <f t="shared" si="268"/>
        <v>0</v>
      </c>
      <c r="JC72" s="266">
        <f t="shared" si="268"/>
        <v>0</v>
      </c>
      <c r="JD72" s="266">
        <f t="shared" si="268"/>
        <v>0</v>
      </c>
      <c r="JE72" s="266">
        <f t="shared" si="268"/>
        <v>0</v>
      </c>
      <c r="JF72" s="266">
        <f t="shared" si="269"/>
        <v>0</v>
      </c>
      <c r="JG72" s="266">
        <f t="shared" si="269"/>
        <v>0</v>
      </c>
      <c r="JH72" s="266">
        <f t="shared" si="269"/>
        <v>0</v>
      </c>
      <c r="JI72" s="266">
        <f t="shared" si="269"/>
        <v>0</v>
      </c>
      <c r="JJ72" s="266">
        <f t="shared" si="269"/>
        <v>0</v>
      </c>
      <c r="JK72" s="266">
        <f t="shared" si="269"/>
        <v>0</v>
      </c>
      <c r="JL72" s="266">
        <f t="shared" si="269"/>
        <v>0</v>
      </c>
      <c r="JM72" s="266">
        <f t="shared" si="269"/>
        <v>0</v>
      </c>
      <c r="JN72" s="266">
        <f t="shared" si="269"/>
        <v>0</v>
      </c>
      <c r="JO72" s="266">
        <f t="shared" si="269"/>
        <v>0</v>
      </c>
      <c r="JP72" s="303">
        <f t="shared" si="269"/>
        <v>0</v>
      </c>
      <c r="JQ72" s="291">
        <f t="shared" si="270"/>
        <v>0</v>
      </c>
      <c r="JR72" s="265">
        <f t="shared" si="270"/>
        <v>0</v>
      </c>
      <c r="JS72" s="265">
        <f t="shared" si="270"/>
        <v>0</v>
      </c>
      <c r="JT72" s="265">
        <f t="shared" si="270"/>
        <v>0</v>
      </c>
      <c r="JU72" s="265">
        <f t="shared" si="270"/>
        <v>0</v>
      </c>
      <c r="JV72" s="265">
        <f t="shared" si="270"/>
        <v>0</v>
      </c>
      <c r="JW72" s="265">
        <f t="shared" si="270"/>
        <v>0</v>
      </c>
      <c r="JX72" s="265">
        <f t="shared" si="270"/>
        <v>0</v>
      </c>
      <c r="JY72" s="265">
        <f t="shared" si="270"/>
        <v>0</v>
      </c>
      <c r="JZ72" s="265">
        <f t="shared" si="270"/>
        <v>0</v>
      </c>
      <c r="KA72" s="265">
        <f t="shared" si="271"/>
        <v>0</v>
      </c>
      <c r="KB72" s="265">
        <f t="shared" si="271"/>
        <v>0</v>
      </c>
      <c r="KC72" s="265">
        <f t="shared" si="271"/>
        <v>0</v>
      </c>
      <c r="KD72" s="265">
        <f t="shared" si="271"/>
        <v>0</v>
      </c>
      <c r="KE72" s="265">
        <f t="shared" si="271"/>
        <v>0</v>
      </c>
      <c r="KF72" s="265">
        <f t="shared" si="271"/>
        <v>0</v>
      </c>
      <c r="KG72" s="265">
        <f t="shared" si="271"/>
        <v>0</v>
      </c>
      <c r="KH72" s="265">
        <f t="shared" si="271"/>
        <v>0</v>
      </c>
      <c r="KI72" s="265">
        <f t="shared" si="271"/>
        <v>0</v>
      </c>
      <c r="KJ72" s="265">
        <f t="shared" si="271"/>
        <v>0</v>
      </c>
      <c r="KK72" s="292">
        <f t="shared" si="271"/>
        <v>0</v>
      </c>
      <c r="KL72" s="279">
        <f t="shared" si="107"/>
        <v>48</v>
      </c>
      <c r="KN72" s="262" t="str">
        <f t="shared" ref="KN72:KN80" si="273">$D$71</f>
        <v>Sat</v>
      </c>
      <c r="KO72" s="405" t="str">
        <f>IF(OR(F72=Dropdown_list!$AA$20,F72=Dropdown_list!$AA$21,ISBLANK(F72)), "", LEFT(F72,FIND(":",F72)-1)/RIGHT(F72,LEN(F72)-(FIND(":",F72))))</f>
        <v/>
      </c>
      <c r="KP72" s="406" t="str">
        <f>IF(OR(G72=Dropdown_list!$AA$20,G72=Dropdown_list!$AA$21,ISBLANK(G72)), "", LEFT(G72,FIND(":",G72)-1)/RIGHT(G72,LEN(G72)-(FIND(":",G72))))</f>
        <v/>
      </c>
      <c r="KQ72" s="406" t="str">
        <f>IF(OR(H72=Dropdown_list!$AA$20,H72=Dropdown_list!$AA$21,ISBLANK(H72)), "", LEFT(H72,FIND(":",H72)-1)/RIGHT(H72,LEN(H72)-(FIND(":",H72))))</f>
        <v/>
      </c>
      <c r="KR72" s="406" t="str">
        <f>IF(OR(I72=Dropdown_list!$AA$20,I72=Dropdown_list!$AA$21,ISBLANK(I72)), "", LEFT(I72,FIND(":",I72)-1)/RIGHT(I72,LEN(I72)-(FIND(":",I72))))</f>
        <v/>
      </c>
      <c r="KS72" s="406" t="str">
        <f>IF(OR(J72=Dropdown_list!$AA$20,J72=Dropdown_list!$AA$21,ISBLANK(J72)), "", LEFT(J72,FIND(":",J72)-1)/RIGHT(J72,LEN(J72)-(FIND(":",J72))))</f>
        <v/>
      </c>
      <c r="KT72" s="406" t="str">
        <f>IF(OR(K72=Dropdown_list!$AA$20,K72=Dropdown_list!$AA$21,ISBLANK(K72)), "", LEFT(K72,FIND(":",K72)-1)/RIGHT(K72,LEN(K72)-(FIND(":",K72))))</f>
        <v/>
      </c>
      <c r="KU72" s="406" t="str">
        <f>IF(OR(L72=Dropdown_list!$AA$20,L72=Dropdown_list!$AA$21,ISBLANK(L72)), "", LEFT(L72,FIND(":",L72)-1)/RIGHT(L72,LEN(L72)-(FIND(":",L72))))</f>
        <v/>
      </c>
      <c r="KV72" s="406" t="str">
        <f>IF(OR(M72=Dropdown_list!$AA$20,M72=Dropdown_list!$AA$21,ISBLANK(M72)), "", LEFT(M72,FIND(":",M72)-1)/RIGHT(M72,LEN(M72)-(FIND(":",M72))))</f>
        <v/>
      </c>
      <c r="KW72" s="406" t="str">
        <f>IF(OR(N72=Dropdown_list!$AA$20,N72=Dropdown_list!$AA$21,ISBLANK(N72)), "", LEFT(N72,FIND(":",N72)-1)/RIGHT(N72,LEN(N72)-(FIND(":",N72))))</f>
        <v/>
      </c>
      <c r="KX72" s="406" t="str">
        <f>IF(OR(O72=Dropdown_list!$AA$20,O72=Dropdown_list!$AA$21,ISBLANK(O72)), "", LEFT(O72,FIND(":",O72)-1)/RIGHT(O72,LEN(O72)-(FIND(":",O72))))</f>
        <v/>
      </c>
      <c r="KY72" s="406" t="str">
        <f>IF(OR(P72=Dropdown_list!$AA$20,P72=Dropdown_list!$AA$21,ISBLANK(P72)), "", LEFT(P72,FIND(":",P72)-1)/RIGHT(P72,LEN(P72)-(FIND(":",P72))))</f>
        <v/>
      </c>
      <c r="KZ72" s="406" t="str">
        <f>IF(OR(Q72=Dropdown_list!$AA$20,Q72=Dropdown_list!$AA$21,ISBLANK(Q72)), "", LEFT(Q72,FIND(":",Q72)-1)/RIGHT(Q72,LEN(Q72)-(FIND(":",Q72))))</f>
        <v/>
      </c>
      <c r="LA72" s="406" t="str">
        <f>IF(OR(R72=Dropdown_list!$AA$20,R72=Dropdown_list!$AA$21,ISBLANK(R72)), "", LEFT(R72,FIND(":",R72)-1)/RIGHT(R72,LEN(R72)-(FIND(":",R72))))</f>
        <v/>
      </c>
      <c r="LB72" s="406" t="str">
        <f>IF(OR(S72=Dropdown_list!$AA$20,S72=Dropdown_list!$AA$21,ISBLANK(S72)), "", LEFT(S72,FIND(":",S72)-1)/RIGHT(S72,LEN(S72)-(FIND(":",S72))))</f>
        <v/>
      </c>
      <c r="LC72" s="406" t="str">
        <f>IF(OR(T72=Dropdown_list!$AA$20,T72=Dropdown_list!$AA$21,ISBLANK(T72)), "", LEFT(T72,FIND(":",T72)-1)/RIGHT(T72,LEN(T72)-(FIND(":",T72))))</f>
        <v/>
      </c>
      <c r="LD72" s="406" t="str">
        <f>IF(OR(U72=Dropdown_list!$AA$20,U72=Dropdown_list!$AA$21,ISBLANK(U72)), "", LEFT(U72,FIND(":",U72)-1)/RIGHT(U72,LEN(U72)-(FIND(":",U72))))</f>
        <v/>
      </c>
      <c r="LE72" s="406" t="str">
        <f>IF(OR(V72=Dropdown_list!$AA$20,V72=Dropdown_list!$AA$21,ISBLANK(V72)), "", LEFT(V72,FIND(":",V72)-1)/RIGHT(V72,LEN(V72)-(FIND(":",V72))))</f>
        <v/>
      </c>
      <c r="LF72" s="406" t="str">
        <f>IF(OR(W72=Dropdown_list!$AA$20,W72=Dropdown_list!$AA$21,ISBLANK(W72)), "", LEFT(W72,FIND(":",W72)-1)/RIGHT(W72,LEN(W72)-(FIND(":",W72))))</f>
        <v/>
      </c>
      <c r="LG72" s="406" t="str">
        <f>IF(OR(X72=Dropdown_list!$AA$20,X72=Dropdown_list!$AA$21,ISBLANK(X72)), "", LEFT(X72,FIND(":",X72)-1)/RIGHT(X72,LEN(X72)-(FIND(":",X72))))</f>
        <v/>
      </c>
      <c r="LH72" s="406" t="str">
        <f>IF(OR(Y72=Dropdown_list!$AA$20,Y72=Dropdown_list!$AA$21,ISBLANK(Y72)), "", LEFT(Y72,FIND(":",Y72)-1)/RIGHT(Y72,LEN(Y72)-(FIND(":",Y72))))</f>
        <v/>
      </c>
      <c r="LI72" s="406" t="str">
        <f>IF(OR(Z72=Dropdown_list!$AA$20,Z72=Dropdown_list!$AA$21,ISBLANK(Z72)), "", LEFT(Z72,FIND(":",Z72)-1)/RIGHT(Z72,LEN(Z72)-(FIND(":",Z72))))</f>
        <v/>
      </c>
      <c r="LJ72" s="406" t="str">
        <f>IF(OR(AA72=Dropdown_list!$AA$20,AA72=Dropdown_list!$AA$21,ISBLANK(AA72)), "", LEFT(AA72,FIND(":",AA72)-1)/RIGHT(AA72,LEN(AA72)-(FIND(":",AA72))))</f>
        <v/>
      </c>
      <c r="LK72" s="406" t="str">
        <f>IF(OR(AB72=Dropdown_list!$AA$20,AB72=Dropdown_list!$AA$21,ISBLANK(AB72)), "", LEFT(AB72,FIND(":",AB72)-1)/RIGHT(AB72,LEN(AB72)-(FIND(":",AB72))))</f>
        <v/>
      </c>
      <c r="LL72" s="406" t="str">
        <f>IF(OR(AC72=Dropdown_list!$AA$20,AC72=Dropdown_list!$AA$21,ISBLANK(AC72)), "", LEFT(AC72,FIND(":",AC72)-1)/RIGHT(AC72,LEN(AC72)-(FIND(":",AC72))))</f>
        <v/>
      </c>
      <c r="LM72" s="406" t="str">
        <f>IF(OR(AD72=Dropdown_list!$AA$20,AD72=Dropdown_list!$AA$21,ISBLANK(AD72)), "", LEFT(AD72,FIND(":",AD72)-1)/RIGHT(AD72,LEN(AD72)-(FIND(":",AD72))))</f>
        <v/>
      </c>
      <c r="LN72" s="406" t="str">
        <f>IF(OR(AE72=Dropdown_list!$AA$20,AE72=Dropdown_list!$AA$21,ISBLANK(AE72)), "", LEFT(AE72,FIND(":",AE72)-1)/RIGHT(AE72,LEN(AE72)-(FIND(":",AE72))))</f>
        <v/>
      </c>
      <c r="LO72" s="406" t="str">
        <f>IF(OR(AF72=Dropdown_list!$AA$20,AF72=Dropdown_list!$AA$21,ISBLANK(AF72)), "", LEFT(AF72,FIND(":",AF72)-1)/RIGHT(AF72,LEN(AF72)-(FIND(":",AF72))))</f>
        <v/>
      </c>
      <c r="LP72" s="406" t="str">
        <f>IF(OR(AG72=Dropdown_list!$AA$20,AG72=Dropdown_list!$AA$21,ISBLANK(AG72)), "", LEFT(AG72,FIND(":",AG72)-1)/RIGHT(AG72,LEN(AG72)-(FIND(":",AG72))))</f>
        <v/>
      </c>
      <c r="LQ72" s="406" t="str">
        <f>IF(OR(AH72=Dropdown_list!$AA$20,AH72=Dropdown_list!$AA$21,ISBLANK(AH72)), "", LEFT(AH72,FIND(":",AH72)-1)/RIGHT(AH72,LEN(AH72)-(FIND(":",AH72))))</f>
        <v/>
      </c>
      <c r="LR72" s="406" t="str">
        <f>IF(OR(AI72=Dropdown_list!$AA$20,AI72=Dropdown_list!$AA$21,ISBLANK(AI72)), "", LEFT(AI72,FIND(":",AI72)-1)/RIGHT(AI72,LEN(AI72)-(FIND(":",AI72))))</f>
        <v/>
      </c>
      <c r="LS72" s="406" t="str">
        <f>IF(OR(AJ72=Dropdown_list!$AA$20,AJ72=Dropdown_list!$AA$21,ISBLANK(AJ72)), "", LEFT(AJ72,FIND(":",AJ72)-1)/RIGHT(AJ72,LEN(AJ72)-(FIND(":",AJ72))))</f>
        <v/>
      </c>
      <c r="LT72" s="406" t="str">
        <f>IF(OR(AK72=Dropdown_list!$AA$20,AK72=Dropdown_list!$AA$21,ISBLANK(AK72)), "", LEFT(AK72,FIND(":",AK72)-1)/RIGHT(AK72,LEN(AK72)-(FIND(":",AK72))))</f>
        <v/>
      </c>
      <c r="LU72" s="406" t="str">
        <f>IF(OR(AL72=Dropdown_list!$AA$20,AL72=Dropdown_list!$AA$21,ISBLANK(AL72)), "", LEFT(AL72,FIND(":",AL72)-1)/RIGHT(AL72,LEN(AL72)-(FIND(":",AL72))))</f>
        <v/>
      </c>
      <c r="LV72" s="406" t="str">
        <f>IF(OR(AM72=Dropdown_list!$AA$20,AM72=Dropdown_list!$AA$21,ISBLANK(AM72)), "", LEFT(AM72,FIND(":",AM72)-1)/RIGHT(AM72,LEN(AM72)-(FIND(":",AM72))))</f>
        <v/>
      </c>
      <c r="LW72" s="406" t="str">
        <f>IF(OR(AN72=Dropdown_list!$AA$20,AN72=Dropdown_list!$AA$21,ISBLANK(AN72)), "", LEFT(AN72,FIND(":",AN72)-1)/RIGHT(AN72,LEN(AN72)-(FIND(":",AN72))))</f>
        <v/>
      </c>
      <c r="LX72" s="406" t="str">
        <f>IF(OR(AO72=Dropdown_list!$AA$20,AO72=Dropdown_list!$AA$21,ISBLANK(AO72)), "", LEFT(AO72,FIND(":",AO72)-1)/RIGHT(AO72,LEN(AO72)-(FIND(":",AO72))))</f>
        <v/>
      </c>
      <c r="LY72" s="406" t="str">
        <f>IF(OR(AP72=Dropdown_list!$AA$20,AP72=Dropdown_list!$AA$21,ISBLANK(AP72)), "", LEFT(AP72,FIND(":",AP72)-1)/RIGHT(AP72,LEN(AP72)-(FIND(":",AP72))))</f>
        <v/>
      </c>
      <c r="LZ72" s="406" t="str">
        <f>IF(OR(AQ72=Dropdown_list!$AA$20,AQ72=Dropdown_list!$AA$21,ISBLANK(AQ72)), "", LEFT(AQ72,FIND(":",AQ72)-1)/RIGHT(AQ72,LEN(AQ72)-(FIND(":",AQ72))))</f>
        <v/>
      </c>
      <c r="MA72" s="406" t="str">
        <f>IF(OR(AR72=Dropdown_list!$AA$20,AR72=Dropdown_list!$AA$21,ISBLANK(AR72)), "", LEFT(AR72,FIND(":",AR72)-1)/RIGHT(AR72,LEN(AR72)-(FIND(":",AR72))))</f>
        <v/>
      </c>
      <c r="MB72" s="406" t="str">
        <f>IF(OR(AS72=Dropdown_list!$AA$20,AS72=Dropdown_list!$AA$21,ISBLANK(AS72)), "", LEFT(AS72,FIND(":",AS72)-1)/RIGHT(AS72,LEN(AS72)-(FIND(":",AS72))))</f>
        <v/>
      </c>
      <c r="MC72" s="406" t="str">
        <f>IF(OR(AT72=Dropdown_list!$AA$20,AT72=Dropdown_list!$AA$21,ISBLANK(AT72)), "", LEFT(AT72,FIND(":",AT72)-1)/RIGHT(AT72,LEN(AT72)-(FIND(":",AT72))))</f>
        <v/>
      </c>
      <c r="MD72" s="406" t="str">
        <f>IF(OR(AU72=Dropdown_list!$AA$20,AU72=Dropdown_list!$AA$21,ISBLANK(AU72)), "", LEFT(AU72,FIND(":",AU72)-1)/RIGHT(AU72,LEN(AU72)-(FIND(":",AU72))))</f>
        <v/>
      </c>
      <c r="ME72" s="406" t="str">
        <f>IF(OR(AV72=Dropdown_list!$AA$20,AV72=Dropdown_list!$AA$21,ISBLANK(AV72)), "", LEFT(AV72,FIND(":",AV72)-1)/RIGHT(AV72,LEN(AV72)-(FIND(":",AV72))))</f>
        <v/>
      </c>
      <c r="MF72" s="406" t="str">
        <f>IF(OR(AW72=Dropdown_list!$AA$20,AW72=Dropdown_list!$AA$21,ISBLANK(AW72)), "", LEFT(AW72,FIND(":",AW72)-1)/RIGHT(AW72,LEN(AW72)-(FIND(":",AW72))))</f>
        <v/>
      </c>
      <c r="MG72" s="406" t="str">
        <f>IF(OR(AX72=Dropdown_list!$AA$20,AX72=Dropdown_list!$AA$21,ISBLANK(AX72)), "", LEFT(AX72,FIND(":",AX72)-1)/RIGHT(AX72,LEN(AX72)-(FIND(":",AX72))))</f>
        <v/>
      </c>
      <c r="MH72" s="406" t="str">
        <f>IF(OR(AY72=Dropdown_list!$AA$20,AY72=Dropdown_list!$AA$21,ISBLANK(AY72)), "", LEFT(AY72,FIND(":",AY72)-1)/RIGHT(AY72,LEN(AY72)-(FIND(":",AY72))))</f>
        <v/>
      </c>
      <c r="MI72" s="406" t="str">
        <f>IF(OR(AZ72=Dropdown_list!$AA$20,AZ72=Dropdown_list!$AA$21,ISBLANK(AZ72)), "", LEFT(AZ72,FIND(":",AZ72)-1)/RIGHT(AZ72,LEN(AZ72)-(FIND(":",AZ72))))</f>
        <v/>
      </c>
      <c r="MJ72" s="407" t="str">
        <f>IF(OR(BA72=Dropdown_list!$AA$20,BA72=Dropdown_list!$AA$21,ISBLANK(BA72)), "", LEFT(BA72,FIND(":",BA72)-1)/RIGHT(BA72,LEN(BA72)-(FIND(":",BA72))))</f>
        <v/>
      </c>
      <c r="ML72" s="414" t="str">
        <f t="shared" si="256"/>
        <v/>
      </c>
      <c r="MM72" s="265" t="str">
        <f t="shared" si="272"/>
        <v/>
      </c>
      <c r="MN72" s="265" t="str">
        <f t="shared" si="272"/>
        <v/>
      </c>
      <c r="MO72" s="265" t="str">
        <f t="shared" si="272"/>
        <v/>
      </c>
      <c r="MP72" s="265" t="str">
        <f t="shared" si="272"/>
        <v/>
      </c>
      <c r="MQ72" s="265" t="str">
        <f t="shared" si="272"/>
        <v/>
      </c>
      <c r="MR72" s="265" t="str">
        <f t="shared" si="272"/>
        <v/>
      </c>
      <c r="MS72" s="265" t="str">
        <f t="shared" si="272"/>
        <v/>
      </c>
      <c r="MT72" s="265" t="str">
        <f t="shared" si="272"/>
        <v/>
      </c>
      <c r="MU72" s="265" t="str">
        <f t="shared" si="272"/>
        <v/>
      </c>
      <c r="MV72" s="265" t="str">
        <f t="shared" si="272"/>
        <v/>
      </c>
      <c r="MW72" s="265" t="str">
        <f t="shared" si="272"/>
        <v/>
      </c>
      <c r="MX72" s="265" t="str">
        <f t="shared" si="272"/>
        <v/>
      </c>
      <c r="MY72" s="265" t="str">
        <f t="shared" si="272"/>
        <v/>
      </c>
      <c r="MZ72" s="265" t="str">
        <f t="shared" si="272"/>
        <v/>
      </c>
      <c r="NA72" s="265" t="str">
        <f t="shared" si="272"/>
        <v/>
      </c>
      <c r="NB72" s="265" t="str">
        <f t="shared" si="272"/>
        <v/>
      </c>
      <c r="NC72" s="265" t="str">
        <f t="shared" si="272"/>
        <v/>
      </c>
      <c r="ND72" s="265" t="str">
        <f t="shared" si="272"/>
        <v/>
      </c>
      <c r="NE72" s="265" t="str">
        <f t="shared" si="272"/>
        <v/>
      </c>
      <c r="NF72" s="265" t="str">
        <f t="shared" si="272"/>
        <v/>
      </c>
      <c r="NG72" s="265" t="str">
        <f t="shared" si="272"/>
        <v/>
      </c>
      <c r="NH72" s="265" t="str">
        <f t="shared" si="272"/>
        <v/>
      </c>
      <c r="NI72" s="265" t="str">
        <f t="shared" si="272"/>
        <v/>
      </c>
      <c r="NJ72" s="265" t="str">
        <f t="shared" si="272"/>
        <v/>
      </c>
      <c r="NK72" s="265" t="str">
        <f t="shared" si="272"/>
        <v/>
      </c>
      <c r="NL72" s="265" t="str">
        <f t="shared" si="272"/>
        <v/>
      </c>
      <c r="NM72" s="265" t="str">
        <f t="shared" si="272"/>
        <v/>
      </c>
      <c r="NN72" s="265" t="str">
        <f t="shared" si="272"/>
        <v/>
      </c>
      <c r="NO72" s="265" t="str">
        <f t="shared" si="272"/>
        <v/>
      </c>
      <c r="NP72" s="265" t="str">
        <f t="shared" si="272"/>
        <v/>
      </c>
      <c r="NQ72" s="265" t="str">
        <f t="shared" si="272"/>
        <v/>
      </c>
      <c r="NR72" s="265" t="str">
        <f t="shared" si="272"/>
        <v/>
      </c>
      <c r="NS72" s="265" t="str">
        <f t="shared" si="272"/>
        <v/>
      </c>
      <c r="NT72" s="265" t="str">
        <f t="shared" si="272"/>
        <v/>
      </c>
      <c r="NU72" s="265" t="str">
        <f t="shared" si="272"/>
        <v/>
      </c>
      <c r="NV72" s="265" t="str">
        <f t="shared" si="272"/>
        <v/>
      </c>
      <c r="NW72" s="265" t="str">
        <f t="shared" si="272"/>
        <v/>
      </c>
      <c r="NX72" s="265" t="str">
        <f t="shared" si="272"/>
        <v/>
      </c>
      <c r="NY72" s="265" t="str">
        <f t="shared" si="272"/>
        <v/>
      </c>
      <c r="NZ72" s="265" t="str">
        <f t="shared" si="272"/>
        <v/>
      </c>
      <c r="OA72" s="265" t="str">
        <f t="shared" si="272"/>
        <v/>
      </c>
      <c r="OB72" s="265" t="str">
        <f t="shared" si="272"/>
        <v/>
      </c>
      <c r="OC72" s="265" t="str">
        <f t="shared" si="272"/>
        <v/>
      </c>
      <c r="OD72" s="265" t="str">
        <f t="shared" si="272"/>
        <v/>
      </c>
      <c r="OE72" s="265" t="str">
        <f t="shared" si="272"/>
        <v/>
      </c>
      <c r="OF72" s="265" t="str">
        <f t="shared" si="272"/>
        <v/>
      </c>
      <c r="OG72" s="415" t="str">
        <f t="shared" si="272"/>
        <v/>
      </c>
    </row>
    <row r="73" spans="2:397" ht="15" customHeight="1">
      <c r="B73" s="66"/>
      <c r="D73" s="786"/>
      <c r="E73" s="220">
        <f t="shared" si="177"/>
        <v>0</v>
      </c>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4"/>
      <c r="BC73" s="668"/>
      <c r="BD73" s="61"/>
      <c r="BE73" s="61"/>
      <c r="BF73" s="88"/>
      <c r="BG73" s="232"/>
      <c r="BH73" s="61"/>
      <c r="BI73" s="61"/>
      <c r="BJ73" s="4"/>
      <c r="BL73" s="84" t="str">
        <f t="shared" si="196"/>
        <v/>
      </c>
      <c r="BM73" s="260">
        <f t="shared" si="197"/>
        <v>0</v>
      </c>
      <c r="BN73" s="525">
        <f t="shared" si="254"/>
        <v>0</v>
      </c>
      <c r="BO73" s="526" t="str">
        <f t="shared" si="139"/>
        <v/>
      </c>
      <c r="BP73" s="525">
        <f t="shared" si="255"/>
        <v>0</v>
      </c>
      <c r="BQ73" s="527">
        <f t="shared" si="198"/>
        <v>0</v>
      </c>
      <c r="BR73" s="527">
        <f t="shared" si="199"/>
        <v>0</v>
      </c>
      <c r="BS73" s="528">
        <f t="shared" si="140"/>
        <v>0</v>
      </c>
      <c r="BT73" s="263" t="str">
        <f t="shared" si="14"/>
        <v/>
      </c>
      <c r="BU73" s="263" t="str">
        <f>IF(BQ73=1, IF(ISBLANK(#REF!),message_complete,""),"")</f>
        <v/>
      </c>
      <c r="BV73" s="263" t="str">
        <f t="shared" si="200"/>
        <v/>
      </c>
      <c r="BW73" s="263" t="str">
        <f t="shared" si="201"/>
        <v/>
      </c>
      <c r="BX73" s="261"/>
      <c r="BY73" s="328" t="str">
        <f t="shared" si="116"/>
        <v/>
      </c>
      <c r="BZ73" s="269" t="str">
        <f t="shared" si="202"/>
        <v/>
      </c>
      <c r="CA73" s="269" t="str">
        <f t="shared" si="203"/>
        <v/>
      </c>
      <c r="CB73" s="269" t="str">
        <f t="shared" si="204"/>
        <v/>
      </c>
      <c r="CC73" s="269" t="str">
        <f t="shared" si="205"/>
        <v/>
      </c>
      <c r="CD73" s="269" t="str">
        <f t="shared" si="117"/>
        <v/>
      </c>
      <c r="CE73" s="269" t="str">
        <f t="shared" si="206"/>
        <v/>
      </c>
      <c r="CF73" s="269" t="str">
        <f t="shared" si="118"/>
        <v/>
      </c>
      <c r="CG73" s="269" t="str">
        <f t="shared" si="119"/>
        <v/>
      </c>
      <c r="CH73" s="269" t="str">
        <f t="shared" si="120"/>
        <v/>
      </c>
      <c r="CI73" s="269" t="str">
        <f t="shared" si="121"/>
        <v/>
      </c>
      <c r="CJ73" s="329" t="str">
        <f t="shared" si="122"/>
        <v/>
      </c>
      <c r="CL73" s="423" t="str">
        <f t="shared" si="77"/>
        <v/>
      </c>
      <c r="CM73" s="419" t="str">
        <f t="shared" si="78"/>
        <v/>
      </c>
      <c r="CN73" s="419" t="str">
        <f t="shared" si="79"/>
        <v/>
      </c>
      <c r="CO73" s="419" t="str">
        <f t="shared" si="80"/>
        <v/>
      </c>
      <c r="CP73" s="419" t="str">
        <f t="shared" si="81"/>
        <v/>
      </c>
      <c r="CQ73" s="424" t="str">
        <f t="shared" si="82"/>
        <v/>
      </c>
      <c r="CR73" s="121" t="str">
        <f t="shared" si="207"/>
        <v/>
      </c>
      <c r="CS73" s="283" t="str">
        <f t="shared" si="208"/>
        <v/>
      </c>
      <c r="CT73" s="264" t="str">
        <f t="shared" si="209"/>
        <v/>
      </c>
      <c r="CU73" s="264" t="str">
        <f t="shared" si="210"/>
        <v/>
      </c>
      <c r="CV73" s="264" t="str">
        <f t="shared" si="211"/>
        <v/>
      </c>
      <c r="CW73" s="264" t="str">
        <f t="shared" si="212"/>
        <v/>
      </c>
      <c r="CX73" s="284" t="str">
        <f t="shared" si="213"/>
        <v/>
      </c>
      <c r="CY73" s="263">
        <f t="shared" si="83"/>
        <v>0</v>
      </c>
      <c r="CZ73" s="263"/>
      <c r="DA73" s="291">
        <f t="shared" si="259"/>
        <v>0</v>
      </c>
      <c r="DB73" s="265">
        <f t="shared" si="259"/>
        <v>0</v>
      </c>
      <c r="DC73" s="265">
        <f t="shared" si="259"/>
        <v>0</v>
      </c>
      <c r="DD73" s="265">
        <f t="shared" si="259"/>
        <v>0</v>
      </c>
      <c r="DE73" s="265">
        <f t="shared" si="259"/>
        <v>0</v>
      </c>
      <c r="DF73" s="265">
        <f t="shared" si="259"/>
        <v>0</v>
      </c>
      <c r="DG73" s="265">
        <f t="shared" si="259"/>
        <v>0</v>
      </c>
      <c r="DH73" s="265">
        <f t="shared" si="259"/>
        <v>0</v>
      </c>
      <c r="DI73" s="265">
        <f t="shared" si="259"/>
        <v>0</v>
      </c>
      <c r="DJ73" s="265">
        <f t="shared" si="259"/>
        <v>0</v>
      </c>
      <c r="DK73" s="265">
        <f t="shared" si="260"/>
        <v>0</v>
      </c>
      <c r="DL73" s="265">
        <f t="shared" si="260"/>
        <v>0</v>
      </c>
      <c r="DM73" s="265">
        <f t="shared" si="260"/>
        <v>0</v>
      </c>
      <c r="DN73" s="265">
        <f t="shared" si="260"/>
        <v>0</v>
      </c>
      <c r="DO73" s="265">
        <f t="shared" si="260"/>
        <v>0</v>
      </c>
      <c r="DP73" s="265">
        <f t="shared" si="260"/>
        <v>0</v>
      </c>
      <c r="DQ73" s="265">
        <f t="shared" si="260"/>
        <v>0</v>
      </c>
      <c r="DR73" s="265">
        <f t="shared" si="260"/>
        <v>0</v>
      </c>
      <c r="DS73" s="265">
        <f t="shared" si="260"/>
        <v>0</v>
      </c>
      <c r="DT73" s="265">
        <f t="shared" si="260"/>
        <v>0</v>
      </c>
      <c r="DU73" s="292">
        <f t="shared" si="260"/>
        <v>0</v>
      </c>
      <c r="DV73" s="291">
        <f t="shared" si="261"/>
        <v>0</v>
      </c>
      <c r="DW73" s="265">
        <f t="shared" si="261"/>
        <v>0</v>
      </c>
      <c r="DX73" s="265">
        <f t="shared" si="261"/>
        <v>0</v>
      </c>
      <c r="DY73" s="265">
        <f t="shared" si="261"/>
        <v>0</v>
      </c>
      <c r="DZ73" s="265">
        <f t="shared" si="261"/>
        <v>0</v>
      </c>
      <c r="EA73" s="265">
        <f t="shared" si="261"/>
        <v>0</v>
      </c>
      <c r="EB73" s="265">
        <f t="shared" si="261"/>
        <v>0</v>
      </c>
      <c r="EC73" s="265">
        <f t="shared" si="261"/>
        <v>0</v>
      </c>
      <c r="ED73" s="265">
        <f t="shared" si="261"/>
        <v>0</v>
      </c>
      <c r="EE73" s="265">
        <f t="shared" si="261"/>
        <v>0</v>
      </c>
      <c r="EF73" s="265">
        <f t="shared" si="262"/>
        <v>0</v>
      </c>
      <c r="EG73" s="265">
        <f t="shared" si="262"/>
        <v>0</v>
      </c>
      <c r="EH73" s="265">
        <f t="shared" si="262"/>
        <v>0</v>
      </c>
      <c r="EI73" s="265">
        <f t="shared" si="262"/>
        <v>0</v>
      </c>
      <c r="EJ73" s="265">
        <f t="shared" si="262"/>
        <v>0</v>
      </c>
      <c r="EK73" s="265">
        <f t="shared" si="262"/>
        <v>0</v>
      </c>
      <c r="EL73" s="265">
        <f t="shared" si="262"/>
        <v>0</v>
      </c>
      <c r="EM73" s="265">
        <f t="shared" si="262"/>
        <v>0</v>
      </c>
      <c r="EN73" s="265">
        <f t="shared" si="262"/>
        <v>0</v>
      </c>
      <c r="EO73" s="265">
        <f t="shared" si="262"/>
        <v>0</v>
      </c>
      <c r="EP73" s="292">
        <f t="shared" si="262"/>
        <v>0</v>
      </c>
      <c r="EQ73" s="414">
        <f t="shared" si="263"/>
        <v>0</v>
      </c>
      <c r="ER73" s="265">
        <f t="shared" si="263"/>
        <v>0</v>
      </c>
      <c r="ES73" s="265">
        <f t="shared" si="263"/>
        <v>0</v>
      </c>
      <c r="ET73" s="265">
        <f t="shared" si="263"/>
        <v>0</v>
      </c>
      <c r="EU73" s="265">
        <f t="shared" si="263"/>
        <v>0</v>
      </c>
      <c r="EV73" s="265">
        <f t="shared" si="263"/>
        <v>0</v>
      </c>
      <c r="EW73" s="265">
        <f t="shared" si="263"/>
        <v>0</v>
      </c>
      <c r="EX73" s="265">
        <f t="shared" si="263"/>
        <v>0</v>
      </c>
      <c r="EY73" s="265">
        <f t="shared" si="263"/>
        <v>0</v>
      </c>
      <c r="EZ73" s="265">
        <f t="shared" si="263"/>
        <v>0</v>
      </c>
      <c r="FA73" s="265">
        <f t="shared" si="264"/>
        <v>0</v>
      </c>
      <c r="FB73" s="265">
        <f t="shared" si="264"/>
        <v>0</v>
      </c>
      <c r="FC73" s="265">
        <f t="shared" si="264"/>
        <v>0</v>
      </c>
      <c r="FD73" s="265">
        <f t="shared" si="264"/>
        <v>0</v>
      </c>
      <c r="FE73" s="265">
        <f t="shared" si="264"/>
        <v>0</v>
      </c>
      <c r="FF73" s="265">
        <f t="shared" si="264"/>
        <v>0</v>
      </c>
      <c r="FG73" s="265">
        <f t="shared" si="264"/>
        <v>0</v>
      </c>
      <c r="FH73" s="265">
        <f t="shared" si="264"/>
        <v>0</v>
      </c>
      <c r="FI73" s="265">
        <f t="shared" si="264"/>
        <v>0</v>
      </c>
      <c r="FJ73" s="265">
        <f t="shared" si="264"/>
        <v>0</v>
      </c>
      <c r="FK73" s="415">
        <f t="shared" si="264"/>
        <v>0</v>
      </c>
      <c r="FL73" s="291">
        <f t="shared" si="265"/>
        <v>0</v>
      </c>
      <c r="FM73" s="265">
        <f t="shared" si="265"/>
        <v>0</v>
      </c>
      <c r="FN73" s="265">
        <f t="shared" si="265"/>
        <v>0</v>
      </c>
      <c r="FO73" s="265">
        <f t="shared" si="265"/>
        <v>0</v>
      </c>
      <c r="FP73" s="265">
        <f t="shared" si="265"/>
        <v>0</v>
      </c>
      <c r="FQ73" s="265">
        <f t="shared" si="265"/>
        <v>0</v>
      </c>
      <c r="FR73" s="265">
        <f t="shared" si="265"/>
        <v>0</v>
      </c>
      <c r="FS73" s="265">
        <f t="shared" si="265"/>
        <v>0</v>
      </c>
      <c r="FT73" s="265">
        <f t="shared" si="265"/>
        <v>0</v>
      </c>
      <c r="FU73" s="265">
        <f t="shared" si="265"/>
        <v>0</v>
      </c>
      <c r="FV73" s="265">
        <f t="shared" si="266"/>
        <v>0</v>
      </c>
      <c r="FW73" s="265">
        <f t="shared" si="266"/>
        <v>0</v>
      </c>
      <c r="FX73" s="265">
        <f t="shared" si="266"/>
        <v>0</v>
      </c>
      <c r="FY73" s="265">
        <f t="shared" si="266"/>
        <v>0</v>
      </c>
      <c r="FZ73" s="265">
        <f t="shared" si="266"/>
        <v>0</v>
      </c>
      <c r="GA73" s="265">
        <f t="shared" si="266"/>
        <v>0</v>
      </c>
      <c r="GB73" s="265">
        <f t="shared" si="266"/>
        <v>0</v>
      </c>
      <c r="GC73" s="265">
        <f t="shared" si="266"/>
        <v>0</v>
      </c>
      <c r="GD73" s="265">
        <f t="shared" si="266"/>
        <v>0</v>
      </c>
      <c r="GE73" s="265">
        <f t="shared" si="266"/>
        <v>0</v>
      </c>
      <c r="GF73" s="292">
        <f t="shared" si="266"/>
        <v>0</v>
      </c>
      <c r="GG73" s="345">
        <f t="shared" si="267"/>
        <v>0</v>
      </c>
      <c r="GH73" s="346">
        <f t="shared" si="258"/>
        <v>0</v>
      </c>
      <c r="GI73" s="346">
        <f t="shared" si="258"/>
        <v>0</v>
      </c>
      <c r="GJ73" s="346">
        <f t="shared" si="258"/>
        <v>0</v>
      </c>
      <c r="GK73" s="346">
        <f t="shared" si="258"/>
        <v>0</v>
      </c>
      <c r="GL73" s="346">
        <f t="shared" si="258"/>
        <v>0</v>
      </c>
      <c r="GM73" s="346">
        <f t="shared" si="258"/>
        <v>0</v>
      </c>
      <c r="GN73" s="346">
        <f t="shared" si="258"/>
        <v>0</v>
      </c>
      <c r="GO73" s="346">
        <f t="shared" si="258"/>
        <v>0</v>
      </c>
      <c r="GP73" s="346">
        <f t="shared" si="258"/>
        <v>0</v>
      </c>
      <c r="GQ73" s="346">
        <f t="shared" si="258"/>
        <v>0</v>
      </c>
      <c r="GR73" s="346">
        <f t="shared" si="258"/>
        <v>0</v>
      </c>
      <c r="GS73" s="346">
        <f t="shared" si="258"/>
        <v>0</v>
      </c>
      <c r="GT73" s="346">
        <f t="shared" si="258"/>
        <v>0</v>
      </c>
      <c r="GU73" s="346">
        <f t="shared" si="258"/>
        <v>0</v>
      </c>
      <c r="GV73" s="346">
        <f t="shared" si="258"/>
        <v>0</v>
      </c>
      <c r="GW73" s="346">
        <f t="shared" si="258"/>
        <v>0</v>
      </c>
      <c r="GX73" s="346">
        <f t="shared" si="258"/>
        <v>0</v>
      </c>
      <c r="GY73" s="346">
        <f t="shared" si="258"/>
        <v>0</v>
      </c>
      <c r="GZ73" s="346">
        <f t="shared" si="258"/>
        <v>0</v>
      </c>
      <c r="HA73" s="347">
        <f t="shared" si="258"/>
        <v>0</v>
      </c>
      <c r="HB73" s="336">
        <f t="shared" si="142"/>
        <v>0</v>
      </c>
      <c r="HC73" s="337">
        <f t="shared" si="143"/>
        <v>0</v>
      </c>
      <c r="HD73" s="337">
        <f t="shared" si="144"/>
        <v>0</v>
      </c>
      <c r="HE73" s="337">
        <f t="shared" si="145"/>
        <v>0</v>
      </c>
      <c r="HF73" s="337">
        <f t="shared" si="146"/>
        <v>0</v>
      </c>
      <c r="HG73" s="337">
        <f t="shared" si="147"/>
        <v>0</v>
      </c>
      <c r="HH73" s="337">
        <f t="shared" si="148"/>
        <v>0</v>
      </c>
      <c r="HI73" s="337">
        <f t="shared" si="149"/>
        <v>0</v>
      </c>
      <c r="HJ73" s="337">
        <f t="shared" si="150"/>
        <v>0</v>
      </c>
      <c r="HK73" s="337">
        <f t="shared" si="151"/>
        <v>0</v>
      </c>
      <c r="HL73" s="337">
        <f t="shared" si="152"/>
        <v>0</v>
      </c>
      <c r="HM73" s="337">
        <f t="shared" si="153"/>
        <v>0</v>
      </c>
      <c r="HN73" s="337">
        <f t="shared" si="154"/>
        <v>0</v>
      </c>
      <c r="HO73" s="337">
        <f t="shared" si="155"/>
        <v>0</v>
      </c>
      <c r="HP73" s="337">
        <f t="shared" si="156"/>
        <v>0</v>
      </c>
      <c r="HQ73" s="337">
        <f t="shared" si="157"/>
        <v>0</v>
      </c>
      <c r="HR73" s="337">
        <f t="shared" si="158"/>
        <v>0</v>
      </c>
      <c r="HS73" s="337">
        <f t="shared" si="159"/>
        <v>0</v>
      </c>
      <c r="HT73" s="337">
        <f t="shared" si="160"/>
        <v>0</v>
      </c>
      <c r="HU73" s="337">
        <f t="shared" si="161"/>
        <v>0</v>
      </c>
      <c r="HV73" s="338">
        <f t="shared" si="162"/>
        <v>0</v>
      </c>
      <c r="HW73" s="297" t="str">
        <f t="shared" si="214"/>
        <v/>
      </c>
      <c r="HX73" s="264" t="str">
        <f t="shared" si="215"/>
        <v/>
      </c>
      <c r="HY73" s="264" t="str">
        <f t="shared" si="216"/>
        <v/>
      </c>
      <c r="HZ73" s="264" t="str">
        <f t="shared" si="217"/>
        <v/>
      </c>
      <c r="IA73" s="264" t="str">
        <f t="shared" si="218"/>
        <v/>
      </c>
      <c r="IB73" s="264" t="str">
        <f t="shared" si="219"/>
        <v/>
      </c>
      <c r="IC73" s="264" t="str">
        <f t="shared" si="220"/>
        <v/>
      </c>
      <c r="ID73" s="264" t="str">
        <f t="shared" si="221"/>
        <v/>
      </c>
      <c r="IE73" s="264" t="str">
        <f t="shared" si="222"/>
        <v/>
      </c>
      <c r="IF73" s="264" t="str">
        <f t="shared" si="223"/>
        <v/>
      </c>
      <c r="IG73" s="264" t="str">
        <f t="shared" si="224"/>
        <v/>
      </c>
      <c r="IH73" s="264" t="str">
        <f t="shared" si="225"/>
        <v/>
      </c>
      <c r="II73" s="264" t="str">
        <f t="shared" si="226"/>
        <v/>
      </c>
      <c r="IJ73" s="264" t="str">
        <f t="shared" si="227"/>
        <v/>
      </c>
      <c r="IK73" s="264" t="str">
        <f t="shared" si="228"/>
        <v/>
      </c>
      <c r="IL73" s="264" t="str">
        <f t="shared" si="229"/>
        <v/>
      </c>
      <c r="IM73" s="264" t="str">
        <f t="shared" si="230"/>
        <v/>
      </c>
      <c r="IN73" s="264" t="str">
        <f t="shared" si="231"/>
        <v/>
      </c>
      <c r="IO73" s="264" t="str">
        <f t="shared" si="232"/>
        <v/>
      </c>
      <c r="IP73" s="264" t="str">
        <f t="shared" si="233"/>
        <v/>
      </c>
      <c r="IQ73" s="284" t="str">
        <f t="shared" si="234"/>
        <v/>
      </c>
      <c r="IR73" s="265">
        <f t="shared" si="105"/>
        <v>0</v>
      </c>
      <c r="IS73" s="266">
        <f t="shared" si="235"/>
        <v>48</v>
      </c>
      <c r="IT73" s="266">
        <f t="shared" si="106"/>
        <v>0</v>
      </c>
      <c r="IU73" s="266">
        <f t="shared" si="236"/>
        <v>0</v>
      </c>
      <c r="IV73" s="302">
        <f t="shared" si="268"/>
        <v>0</v>
      </c>
      <c r="IW73" s="266">
        <f t="shared" si="268"/>
        <v>0</v>
      </c>
      <c r="IX73" s="266">
        <f t="shared" si="268"/>
        <v>0</v>
      </c>
      <c r="IY73" s="266">
        <f t="shared" si="268"/>
        <v>0</v>
      </c>
      <c r="IZ73" s="266">
        <f t="shared" si="268"/>
        <v>0</v>
      </c>
      <c r="JA73" s="266">
        <f t="shared" si="268"/>
        <v>0</v>
      </c>
      <c r="JB73" s="266">
        <f t="shared" si="268"/>
        <v>0</v>
      </c>
      <c r="JC73" s="266">
        <f t="shared" si="268"/>
        <v>0</v>
      </c>
      <c r="JD73" s="266">
        <f t="shared" si="268"/>
        <v>0</v>
      </c>
      <c r="JE73" s="266">
        <f t="shared" si="268"/>
        <v>0</v>
      </c>
      <c r="JF73" s="266">
        <f t="shared" si="269"/>
        <v>0</v>
      </c>
      <c r="JG73" s="266">
        <f t="shared" si="269"/>
        <v>0</v>
      </c>
      <c r="JH73" s="266">
        <f t="shared" si="269"/>
        <v>0</v>
      </c>
      <c r="JI73" s="266">
        <f t="shared" si="269"/>
        <v>0</v>
      </c>
      <c r="JJ73" s="266">
        <f t="shared" si="269"/>
        <v>0</v>
      </c>
      <c r="JK73" s="266">
        <f t="shared" si="269"/>
        <v>0</v>
      </c>
      <c r="JL73" s="266">
        <f t="shared" si="269"/>
        <v>0</v>
      </c>
      <c r="JM73" s="266">
        <f t="shared" si="269"/>
        <v>0</v>
      </c>
      <c r="JN73" s="266">
        <f t="shared" si="269"/>
        <v>0</v>
      </c>
      <c r="JO73" s="266">
        <f t="shared" si="269"/>
        <v>0</v>
      </c>
      <c r="JP73" s="303">
        <f t="shared" si="269"/>
        <v>0</v>
      </c>
      <c r="JQ73" s="291">
        <f t="shared" si="270"/>
        <v>0</v>
      </c>
      <c r="JR73" s="265">
        <f t="shared" si="270"/>
        <v>0</v>
      </c>
      <c r="JS73" s="265">
        <f t="shared" si="270"/>
        <v>0</v>
      </c>
      <c r="JT73" s="265">
        <f t="shared" si="270"/>
        <v>0</v>
      </c>
      <c r="JU73" s="265">
        <f t="shared" si="270"/>
        <v>0</v>
      </c>
      <c r="JV73" s="265">
        <f t="shared" si="270"/>
        <v>0</v>
      </c>
      <c r="JW73" s="265">
        <f t="shared" si="270"/>
        <v>0</v>
      </c>
      <c r="JX73" s="265">
        <f t="shared" si="270"/>
        <v>0</v>
      </c>
      <c r="JY73" s="265">
        <f t="shared" si="270"/>
        <v>0</v>
      </c>
      <c r="JZ73" s="265">
        <f t="shared" si="270"/>
        <v>0</v>
      </c>
      <c r="KA73" s="265">
        <f t="shared" si="271"/>
        <v>0</v>
      </c>
      <c r="KB73" s="265">
        <f t="shared" si="271"/>
        <v>0</v>
      </c>
      <c r="KC73" s="265">
        <f t="shared" si="271"/>
        <v>0</v>
      </c>
      <c r="KD73" s="265">
        <f t="shared" si="271"/>
        <v>0</v>
      </c>
      <c r="KE73" s="265">
        <f t="shared" si="271"/>
        <v>0</v>
      </c>
      <c r="KF73" s="265">
        <f t="shared" si="271"/>
        <v>0</v>
      </c>
      <c r="KG73" s="265">
        <f t="shared" si="271"/>
        <v>0</v>
      </c>
      <c r="KH73" s="265">
        <f t="shared" si="271"/>
        <v>0</v>
      </c>
      <c r="KI73" s="265">
        <f t="shared" si="271"/>
        <v>0</v>
      </c>
      <c r="KJ73" s="265">
        <f t="shared" si="271"/>
        <v>0</v>
      </c>
      <c r="KK73" s="292">
        <f t="shared" si="271"/>
        <v>0</v>
      </c>
      <c r="KL73" s="279">
        <f t="shared" si="107"/>
        <v>48</v>
      </c>
      <c r="KN73" s="262" t="str">
        <f t="shared" si="273"/>
        <v>Sat</v>
      </c>
      <c r="KO73" s="405" t="str">
        <f>IF(OR(F73=Dropdown_list!$AA$20,F73=Dropdown_list!$AA$21,ISBLANK(F73)), "", LEFT(F73,FIND(":",F73)-1)/RIGHT(F73,LEN(F73)-(FIND(":",F73))))</f>
        <v/>
      </c>
      <c r="KP73" s="406" t="str">
        <f>IF(OR(G73=Dropdown_list!$AA$20,G73=Dropdown_list!$AA$21,ISBLANK(G73)), "", LEFT(G73,FIND(":",G73)-1)/RIGHT(G73,LEN(G73)-(FIND(":",G73))))</f>
        <v/>
      </c>
      <c r="KQ73" s="406" t="str">
        <f>IF(OR(H73=Dropdown_list!$AA$20,H73=Dropdown_list!$AA$21,ISBLANK(H73)), "", LEFT(H73,FIND(":",H73)-1)/RIGHT(H73,LEN(H73)-(FIND(":",H73))))</f>
        <v/>
      </c>
      <c r="KR73" s="406" t="str">
        <f>IF(OR(I73=Dropdown_list!$AA$20,I73=Dropdown_list!$AA$21,ISBLANK(I73)), "", LEFT(I73,FIND(":",I73)-1)/RIGHT(I73,LEN(I73)-(FIND(":",I73))))</f>
        <v/>
      </c>
      <c r="KS73" s="406" t="str">
        <f>IF(OR(J73=Dropdown_list!$AA$20,J73=Dropdown_list!$AA$21,ISBLANK(J73)), "", LEFT(J73,FIND(":",J73)-1)/RIGHT(J73,LEN(J73)-(FIND(":",J73))))</f>
        <v/>
      </c>
      <c r="KT73" s="406" t="str">
        <f>IF(OR(K73=Dropdown_list!$AA$20,K73=Dropdown_list!$AA$21,ISBLANK(K73)), "", LEFT(K73,FIND(":",K73)-1)/RIGHT(K73,LEN(K73)-(FIND(":",K73))))</f>
        <v/>
      </c>
      <c r="KU73" s="406" t="str">
        <f>IF(OR(L73=Dropdown_list!$AA$20,L73=Dropdown_list!$AA$21,ISBLANK(L73)), "", LEFT(L73,FIND(":",L73)-1)/RIGHT(L73,LEN(L73)-(FIND(":",L73))))</f>
        <v/>
      </c>
      <c r="KV73" s="406" t="str">
        <f>IF(OR(M73=Dropdown_list!$AA$20,M73=Dropdown_list!$AA$21,ISBLANK(M73)), "", LEFT(M73,FIND(":",M73)-1)/RIGHT(M73,LEN(M73)-(FIND(":",M73))))</f>
        <v/>
      </c>
      <c r="KW73" s="406" t="str">
        <f>IF(OR(N73=Dropdown_list!$AA$20,N73=Dropdown_list!$AA$21,ISBLANK(N73)), "", LEFT(N73,FIND(":",N73)-1)/RIGHT(N73,LEN(N73)-(FIND(":",N73))))</f>
        <v/>
      </c>
      <c r="KX73" s="406" t="str">
        <f>IF(OR(O73=Dropdown_list!$AA$20,O73=Dropdown_list!$AA$21,ISBLANK(O73)), "", LEFT(O73,FIND(":",O73)-1)/RIGHT(O73,LEN(O73)-(FIND(":",O73))))</f>
        <v/>
      </c>
      <c r="KY73" s="406" t="str">
        <f>IF(OR(P73=Dropdown_list!$AA$20,P73=Dropdown_list!$AA$21,ISBLANK(P73)), "", LEFT(P73,FIND(":",P73)-1)/RIGHT(P73,LEN(P73)-(FIND(":",P73))))</f>
        <v/>
      </c>
      <c r="KZ73" s="406" t="str">
        <f>IF(OR(Q73=Dropdown_list!$AA$20,Q73=Dropdown_list!$AA$21,ISBLANK(Q73)), "", LEFT(Q73,FIND(":",Q73)-1)/RIGHT(Q73,LEN(Q73)-(FIND(":",Q73))))</f>
        <v/>
      </c>
      <c r="LA73" s="406" t="str">
        <f>IF(OR(R73=Dropdown_list!$AA$20,R73=Dropdown_list!$AA$21,ISBLANK(R73)), "", LEFT(R73,FIND(":",R73)-1)/RIGHT(R73,LEN(R73)-(FIND(":",R73))))</f>
        <v/>
      </c>
      <c r="LB73" s="406" t="str">
        <f>IF(OR(S73=Dropdown_list!$AA$20,S73=Dropdown_list!$AA$21,ISBLANK(S73)), "", LEFT(S73,FIND(":",S73)-1)/RIGHT(S73,LEN(S73)-(FIND(":",S73))))</f>
        <v/>
      </c>
      <c r="LC73" s="406" t="str">
        <f>IF(OR(T73=Dropdown_list!$AA$20,T73=Dropdown_list!$AA$21,ISBLANK(T73)), "", LEFT(T73,FIND(":",T73)-1)/RIGHT(T73,LEN(T73)-(FIND(":",T73))))</f>
        <v/>
      </c>
      <c r="LD73" s="406" t="str">
        <f>IF(OR(U73=Dropdown_list!$AA$20,U73=Dropdown_list!$AA$21,ISBLANK(U73)), "", LEFT(U73,FIND(":",U73)-1)/RIGHT(U73,LEN(U73)-(FIND(":",U73))))</f>
        <v/>
      </c>
      <c r="LE73" s="406" t="str">
        <f>IF(OR(V73=Dropdown_list!$AA$20,V73=Dropdown_list!$AA$21,ISBLANK(V73)), "", LEFT(V73,FIND(":",V73)-1)/RIGHT(V73,LEN(V73)-(FIND(":",V73))))</f>
        <v/>
      </c>
      <c r="LF73" s="406" t="str">
        <f>IF(OR(W73=Dropdown_list!$AA$20,W73=Dropdown_list!$AA$21,ISBLANK(W73)), "", LEFT(W73,FIND(":",W73)-1)/RIGHT(W73,LEN(W73)-(FIND(":",W73))))</f>
        <v/>
      </c>
      <c r="LG73" s="406" t="str">
        <f>IF(OR(X73=Dropdown_list!$AA$20,X73=Dropdown_list!$AA$21,ISBLANK(X73)), "", LEFT(X73,FIND(":",X73)-1)/RIGHT(X73,LEN(X73)-(FIND(":",X73))))</f>
        <v/>
      </c>
      <c r="LH73" s="406" t="str">
        <f>IF(OR(Y73=Dropdown_list!$AA$20,Y73=Dropdown_list!$AA$21,ISBLANK(Y73)), "", LEFT(Y73,FIND(":",Y73)-1)/RIGHT(Y73,LEN(Y73)-(FIND(":",Y73))))</f>
        <v/>
      </c>
      <c r="LI73" s="406" t="str">
        <f>IF(OR(Z73=Dropdown_list!$AA$20,Z73=Dropdown_list!$AA$21,ISBLANK(Z73)), "", LEFT(Z73,FIND(":",Z73)-1)/RIGHT(Z73,LEN(Z73)-(FIND(":",Z73))))</f>
        <v/>
      </c>
      <c r="LJ73" s="406" t="str">
        <f>IF(OR(AA73=Dropdown_list!$AA$20,AA73=Dropdown_list!$AA$21,ISBLANK(AA73)), "", LEFT(AA73,FIND(":",AA73)-1)/RIGHT(AA73,LEN(AA73)-(FIND(":",AA73))))</f>
        <v/>
      </c>
      <c r="LK73" s="406" t="str">
        <f>IF(OR(AB73=Dropdown_list!$AA$20,AB73=Dropdown_list!$AA$21,ISBLANK(AB73)), "", LEFT(AB73,FIND(":",AB73)-1)/RIGHT(AB73,LEN(AB73)-(FIND(":",AB73))))</f>
        <v/>
      </c>
      <c r="LL73" s="406" t="str">
        <f>IF(OR(AC73=Dropdown_list!$AA$20,AC73=Dropdown_list!$AA$21,ISBLANK(AC73)), "", LEFT(AC73,FIND(":",AC73)-1)/RIGHT(AC73,LEN(AC73)-(FIND(":",AC73))))</f>
        <v/>
      </c>
      <c r="LM73" s="406" t="str">
        <f>IF(OR(AD73=Dropdown_list!$AA$20,AD73=Dropdown_list!$AA$21,ISBLANK(AD73)), "", LEFT(AD73,FIND(":",AD73)-1)/RIGHT(AD73,LEN(AD73)-(FIND(":",AD73))))</f>
        <v/>
      </c>
      <c r="LN73" s="406" t="str">
        <f>IF(OR(AE73=Dropdown_list!$AA$20,AE73=Dropdown_list!$AA$21,ISBLANK(AE73)), "", LEFT(AE73,FIND(":",AE73)-1)/RIGHT(AE73,LEN(AE73)-(FIND(":",AE73))))</f>
        <v/>
      </c>
      <c r="LO73" s="406" t="str">
        <f>IF(OR(AF73=Dropdown_list!$AA$20,AF73=Dropdown_list!$AA$21,ISBLANK(AF73)), "", LEFT(AF73,FIND(":",AF73)-1)/RIGHT(AF73,LEN(AF73)-(FIND(":",AF73))))</f>
        <v/>
      </c>
      <c r="LP73" s="406" t="str">
        <f>IF(OR(AG73=Dropdown_list!$AA$20,AG73=Dropdown_list!$AA$21,ISBLANK(AG73)), "", LEFT(AG73,FIND(":",AG73)-1)/RIGHT(AG73,LEN(AG73)-(FIND(":",AG73))))</f>
        <v/>
      </c>
      <c r="LQ73" s="406" t="str">
        <f>IF(OR(AH73=Dropdown_list!$AA$20,AH73=Dropdown_list!$AA$21,ISBLANK(AH73)), "", LEFT(AH73,FIND(":",AH73)-1)/RIGHT(AH73,LEN(AH73)-(FIND(":",AH73))))</f>
        <v/>
      </c>
      <c r="LR73" s="406" t="str">
        <f>IF(OR(AI73=Dropdown_list!$AA$20,AI73=Dropdown_list!$AA$21,ISBLANK(AI73)), "", LEFT(AI73,FIND(":",AI73)-1)/RIGHT(AI73,LEN(AI73)-(FIND(":",AI73))))</f>
        <v/>
      </c>
      <c r="LS73" s="406" t="str">
        <f>IF(OR(AJ73=Dropdown_list!$AA$20,AJ73=Dropdown_list!$AA$21,ISBLANK(AJ73)), "", LEFT(AJ73,FIND(":",AJ73)-1)/RIGHT(AJ73,LEN(AJ73)-(FIND(":",AJ73))))</f>
        <v/>
      </c>
      <c r="LT73" s="406" t="str">
        <f>IF(OR(AK73=Dropdown_list!$AA$20,AK73=Dropdown_list!$AA$21,ISBLANK(AK73)), "", LEFT(AK73,FIND(":",AK73)-1)/RIGHT(AK73,LEN(AK73)-(FIND(":",AK73))))</f>
        <v/>
      </c>
      <c r="LU73" s="406" t="str">
        <f>IF(OR(AL73=Dropdown_list!$AA$20,AL73=Dropdown_list!$AA$21,ISBLANK(AL73)), "", LEFT(AL73,FIND(":",AL73)-1)/RIGHT(AL73,LEN(AL73)-(FIND(":",AL73))))</f>
        <v/>
      </c>
      <c r="LV73" s="406" t="str">
        <f>IF(OR(AM73=Dropdown_list!$AA$20,AM73=Dropdown_list!$AA$21,ISBLANK(AM73)), "", LEFT(AM73,FIND(":",AM73)-1)/RIGHT(AM73,LEN(AM73)-(FIND(":",AM73))))</f>
        <v/>
      </c>
      <c r="LW73" s="406" t="str">
        <f>IF(OR(AN73=Dropdown_list!$AA$20,AN73=Dropdown_list!$AA$21,ISBLANK(AN73)), "", LEFT(AN73,FIND(":",AN73)-1)/RIGHT(AN73,LEN(AN73)-(FIND(":",AN73))))</f>
        <v/>
      </c>
      <c r="LX73" s="406" t="str">
        <f>IF(OR(AO73=Dropdown_list!$AA$20,AO73=Dropdown_list!$AA$21,ISBLANK(AO73)), "", LEFT(AO73,FIND(":",AO73)-1)/RIGHT(AO73,LEN(AO73)-(FIND(":",AO73))))</f>
        <v/>
      </c>
      <c r="LY73" s="406" t="str">
        <f>IF(OR(AP73=Dropdown_list!$AA$20,AP73=Dropdown_list!$AA$21,ISBLANK(AP73)), "", LEFT(AP73,FIND(":",AP73)-1)/RIGHT(AP73,LEN(AP73)-(FIND(":",AP73))))</f>
        <v/>
      </c>
      <c r="LZ73" s="406" t="str">
        <f>IF(OR(AQ73=Dropdown_list!$AA$20,AQ73=Dropdown_list!$AA$21,ISBLANK(AQ73)), "", LEFT(AQ73,FIND(":",AQ73)-1)/RIGHT(AQ73,LEN(AQ73)-(FIND(":",AQ73))))</f>
        <v/>
      </c>
      <c r="MA73" s="406" t="str">
        <f>IF(OR(AR73=Dropdown_list!$AA$20,AR73=Dropdown_list!$AA$21,ISBLANK(AR73)), "", LEFT(AR73,FIND(":",AR73)-1)/RIGHT(AR73,LEN(AR73)-(FIND(":",AR73))))</f>
        <v/>
      </c>
      <c r="MB73" s="406" t="str">
        <f>IF(OR(AS73=Dropdown_list!$AA$20,AS73=Dropdown_list!$AA$21,ISBLANK(AS73)), "", LEFT(AS73,FIND(":",AS73)-1)/RIGHT(AS73,LEN(AS73)-(FIND(":",AS73))))</f>
        <v/>
      </c>
      <c r="MC73" s="406" t="str">
        <f>IF(OR(AT73=Dropdown_list!$AA$20,AT73=Dropdown_list!$AA$21,ISBLANK(AT73)), "", LEFT(AT73,FIND(":",AT73)-1)/RIGHT(AT73,LEN(AT73)-(FIND(":",AT73))))</f>
        <v/>
      </c>
      <c r="MD73" s="406" t="str">
        <f>IF(OR(AU73=Dropdown_list!$AA$20,AU73=Dropdown_list!$AA$21,ISBLANK(AU73)), "", LEFT(AU73,FIND(":",AU73)-1)/RIGHT(AU73,LEN(AU73)-(FIND(":",AU73))))</f>
        <v/>
      </c>
      <c r="ME73" s="406" t="str">
        <f>IF(OR(AV73=Dropdown_list!$AA$20,AV73=Dropdown_list!$AA$21,ISBLANK(AV73)), "", LEFT(AV73,FIND(":",AV73)-1)/RIGHT(AV73,LEN(AV73)-(FIND(":",AV73))))</f>
        <v/>
      </c>
      <c r="MF73" s="406" t="str">
        <f>IF(OR(AW73=Dropdown_list!$AA$20,AW73=Dropdown_list!$AA$21,ISBLANK(AW73)), "", LEFT(AW73,FIND(":",AW73)-1)/RIGHT(AW73,LEN(AW73)-(FIND(":",AW73))))</f>
        <v/>
      </c>
      <c r="MG73" s="406" t="str">
        <f>IF(OR(AX73=Dropdown_list!$AA$20,AX73=Dropdown_list!$AA$21,ISBLANK(AX73)), "", LEFT(AX73,FIND(":",AX73)-1)/RIGHT(AX73,LEN(AX73)-(FIND(":",AX73))))</f>
        <v/>
      </c>
      <c r="MH73" s="406" t="str">
        <f>IF(OR(AY73=Dropdown_list!$AA$20,AY73=Dropdown_list!$AA$21,ISBLANK(AY73)), "", LEFT(AY73,FIND(":",AY73)-1)/RIGHT(AY73,LEN(AY73)-(FIND(":",AY73))))</f>
        <v/>
      </c>
      <c r="MI73" s="406" t="str">
        <f>IF(OR(AZ73=Dropdown_list!$AA$20,AZ73=Dropdown_list!$AA$21,ISBLANK(AZ73)), "", LEFT(AZ73,FIND(":",AZ73)-1)/RIGHT(AZ73,LEN(AZ73)-(FIND(":",AZ73))))</f>
        <v/>
      </c>
      <c r="MJ73" s="407" t="str">
        <f>IF(OR(BA73=Dropdown_list!$AA$20,BA73=Dropdown_list!$AA$21,ISBLANK(BA73)), "", LEFT(BA73,FIND(":",BA73)-1)/RIGHT(BA73,LEN(BA73)-(FIND(":",BA73))))</f>
        <v/>
      </c>
      <c r="ML73" s="414" t="str">
        <f t="shared" si="256"/>
        <v/>
      </c>
      <c r="MM73" s="265" t="str">
        <f t="shared" si="272"/>
        <v/>
      </c>
      <c r="MN73" s="265" t="str">
        <f t="shared" si="272"/>
        <v/>
      </c>
      <c r="MO73" s="265" t="str">
        <f t="shared" si="272"/>
        <v/>
      </c>
      <c r="MP73" s="265" t="str">
        <f t="shared" si="272"/>
        <v/>
      </c>
      <c r="MQ73" s="265" t="str">
        <f t="shared" si="272"/>
        <v/>
      </c>
      <c r="MR73" s="265" t="str">
        <f t="shared" si="272"/>
        <v/>
      </c>
      <c r="MS73" s="265" t="str">
        <f t="shared" si="272"/>
        <v/>
      </c>
      <c r="MT73" s="265" t="str">
        <f t="shared" si="272"/>
        <v/>
      </c>
      <c r="MU73" s="265" t="str">
        <f t="shared" si="272"/>
        <v/>
      </c>
      <c r="MV73" s="265" t="str">
        <f t="shared" si="272"/>
        <v/>
      </c>
      <c r="MW73" s="265" t="str">
        <f t="shared" si="272"/>
        <v/>
      </c>
      <c r="MX73" s="265" t="str">
        <f t="shared" si="272"/>
        <v/>
      </c>
      <c r="MY73" s="265" t="str">
        <f t="shared" si="272"/>
        <v/>
      </c>
      <c r="MZ73" s="265" t="str">
        <f t="shared" si="272"/>
        <v/>
      </c>
      <c r="NA73" s="265" t="str">
        <f t="shared" si="272"/>
        <v/>
      </c>
      <c r="NB73" s="265" t="str">
        <f t="shared" si="272"/>
        <v/>
      </c>
      <c r="NC73" s="265" t="str">
        <f t="shared" si="272"/>
        <v/>
      </c>
      <c r="ND73" s="265" t="str">
        <f t="shared" si="272"/>
        <v/>
      </c>
      <c r="NE73" s="265" t="str">
        <f t="shared" si="272"/>
        <v/>
      </c>
      <c r="NF73" s="265" t="str">
        <f t="shared" si="272"/>
        <v/>
      </c>
      <c r="NG73" s="265" t="str">
        <f t="shared" si="272"/>
        <v/>
      </c>
      <c r="NH73" s="265" t="str">
        <f t="shared" si="272"/>
        <v/>
      </c>
      <c r="NI73" s="265" t="str">
        <f t="shared" si="272"/>
        <v/>
      </c>
      <c r="NJ73" s="265" t="str">
        <f t="shared" si="272"/>
        <v/>
      </c>
      <c r="NK73" s="265" t="str">
        <f t="shared" si="272"/>
        <v/>
      </c>
      <c r="NL73" s="265" t="str">
        <f t="shared" si="272"/>
        <v/>
      </c>
      <c r="NM73" s="265" t="str">
        <f t="shared" si="272"/>
        <v/>
      </c>
      <c r="NN73" s="265" t="str">
        <f t="shared" si="272"/>
        <v/>
      </c>
      <c r="NO73" s="265" t="str">
        <f t="shared" si="272"/>
        <v/>
      </c>
      <c r="NP73" s="265" t="str">
        <f t="shared" si="272"/>
        <v/>
      </c>
      <c r="NQ73" s="265" t="str">
        <f t="shared" si="272"/>
        <v/>
      </c>
      <c r="NR73" s="265" t="str">
        <f t="shared" si="272"/>
        <v/>
      </c>
      <c r="NS73" s="265" t="str">
        <f t="shared" si="272"/>
        <v/>
      </c>
      <c r="NT73" s="265" t="str">
        <f t="shared" si="272"/>
        <v/>
      </c>
      <c r="NU73" s="265" t="str">
        <f t="shared" si="272"/>
        <v/>
      </c>
      <c r="NV73" s="265" t="str">
        <f t="shared" si="272"/>
        <v/>
      </c>
      <c r="NW73" s="265" t="str">
        <f t="shared" si="272"/>
        <v/>
      </c>
      <c r="NX73" s="265" t="str">
        <f t="shared" si="272"/>
        <v/>
      </c>
      <c r="NY73" s="265" t="str">
        <f t="shared" si="272"/>
        <v/>
      </c>
      <c r="NZ73" s="265" t="str">
        <f t="shared" si="272"/>
        <v/>
      </c>
      <c r="OA73" s="265" t="str">
        <f t="shared" si="272"/>
        <v/>
      </c>
      <c r="OB73" s="265" t="str">
        <f t="shared" si="272"/>
        <v/>
      </c>
      <c r="OC73" s="265" t="str">
        <f t="shared" si="272"/>
        <v/>
      </c>
      <c r="OD73" s="265" t="str">
        <f t="shared" si="272"/>
        <v/>
      </c>
      <c r="OE73" s="265" t="str">
        <f t="shared" si="272"/>
        <v/>
      </c>
      <c r="OF73" s="265" t="str">
        <f t="shared" si="272"/>
        <v/>
      </c>
      <c r="OG73" s="415" t="str">
        <f t="shared" si="272"/>
        <v/>
      </c>
    </row>
    <row r="74" spans="2:397" ht="15" customHeight="1">
      <c r="B74" s="66"/>
      <c r="D74" s="786"/>
      <c r="E74" s="221">
        <f t="shared" si="177"/>
        <v>0</v>
      </c>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4"/>
      <c r="BC74" s="668"/>
      <c r="BD74" s="61"/>
      <c r="BE74" s="61"/>
      <c r="BF74" s="88"/>
      <c r="BG74" s="232"/>
      <c r="BH74" s="61"/>
      <c r="BI74" s="61"/>
      <c r="BJ74" s="4"/>
      <c r="BL74" s="84" t="str">
        <f t="shared" si="196"/>
        <v/>
      </c>
      <c r="BM74" s="260">
        <f t="shared" si="197"/>
        <v>0</v>
      </c>
      <c r="BN74" s="525">
        <f t="shared" si="254"/>
        <v>0</v>
      </c>
      <c r="BO74" s="526" t="str">
        <f t="shared" si="139"/>
        <v/>
      </c>
      <c r="BP74" s="525">
        <f t="shared" si="255"/>
        <v>0</v>
      </c>
      <c r="BQ74" s="527">
        <f t="shared" si="198"/>
        <v>0</v>
      </c>
      <c r="BR74" s="527">
        <f t="shared" si="199"/>
        <v>0</v>
      </c>
      <c r="BS74" s="528">
        <f t="shared" si="140"/>
        <v>0</v>
      </c>
      <c r="BT74" s="263" t="str">
        <f t="shared" si="14"/>
        <v/>
      </c>
      <c r="BU74" s="263" t="str">
        <f>IF(BQ74=1, IF(ISBLANK(#REF!),message_complete,""),"")</f>
        <v/>
      </c>
      <c r="BV74" s="263" t="str">
        <f t="shared" si="200"/>
        <v/>
      </c>
      <c r="BW74" s="263" t="str">
        <f t="shared" si="201"/>
        <v/>
      </c>
      <c r="BX74" s="261"/>
      <c r="BY74" s="328" t="str">
        <f t="shared" si="116"/>
        <v/>
      </c>
      <c r="BZ74" s="269" t="str">
        <f t="shared" si="202"/>
        <v/>
      </c>
      <c r="CA74" s="269" t="str">
        <f t="shared" si="203"/>
        <v/>
      </c>
      <c r="CB74" s="269" t="str">
        <f t="shared" si="204"/>
        <v/>
      </c>
      <c r="CC74" s="269" t="str">
        <f t="shared" si="205"/>
        <v/>
      </c>
      <c r="CD74" s="269" t="str">
        <f t="shared" si="117"/>
        <v/>
      </c>
      <c r="CE74" s="269" t="str">
        <f t="shared" si="206"/>
        <v/>
      </c>
      <c r="CF74" s="269" t="str">
        <f t="shared" si="118"/>
        <v/>
      </c>
      <c r="CG74" s="269" t="str">
        <f t="shared" si="119"/>
        <v/>
      </c>
      <c r="CH74" s="269" t="str">
        <f t="shared" si="120"/>
        <v/>
      </c>
      <c r="CI74" s="269" t="str">
        <f t="shared" si="121"/>
        <v/>
      </c>
      <c r="CJ74" s="329" t="str">
        <f t="shared" si="122"/>
        <v/>
      </c>
      <c r="CL74" s="423" t="str">
        <f t="shared" si="77"/>
        <v/>
      </c>
      <c r="CM74" s="419" t="str">
        <f t="shared" si="78"/>
        <v/>
      </c>
      <c r="CN74" s="419" t="str">
        <f t="shared" si="79"/>
        <v/>
      </c>
      <c r="CO74" s="419" t="str">
        <f t="shared" si="80"/>
        <v/>
      </c>
      <c r="CP74" s="419" t="str">
        <f t="shared" si="81"/>
        <v/>
      </c>
      <c r="CQ74" s="424" t="str">
        <f t="shared" si="82"/>
        <v/>
      </c>
      <c r="CR74" s="121" t="str">
        <f t="shared" si="207"/>
        <v/>
      </c>
      <c r="CS74" s="283" t="str">
        <f t="shared" si="208"/>
        <v/>
      </c>
      <c r="CT74" s="264" t="str">
        <f t="shared" si="209"/>
        <v/>
      </c>
      <c r="CU74" s="264" t="str">
        <f t="shared" si="210"/>
        <v/>
      </c>
      <c r="CV74" s="264" t="str">
        <f t="shared" si="211"/>
        <v/>
      </c>
      <c r="CW74" s="264" t="str">
        <f t="shared" si="212"/>
        <v/>
      </c>
      <c r="CX74" s="284" t="str">
        <f t="shared" si="213"/>
        <v/>
      </c>
      <c r="CY74" s="263">
        <f t="shared" si="83"/>
        <v>0</v>
      </c>
      <c r="CZ74" s="263"/>
      <c r="DA74" s="291">
        <f t="shared" si="259"/>
        <v>0</v>
      </c>
      <c r="DB74" s="265">
        <f t="shared" si="259"/>
        <v>0</v>
      </c>
      <c r="DC74" s="265">
        <f t="shared" si="259"/>
        <v>0</v>
      </c>
      <c r="DD74" s="265">
        <f t="shared" si="259"/>
        <v>0</v>
      </c>
      <c r="DE74" s="265">
        <f t="shared" si="259"/>
        <v>0</v>
      </c>
      <c r="DF74" s="265">
        <f t="shared" si="259"/>
        <v>0</v>
      </c>
      <c r="DG74" s="265">
        <f t="shared" si="259"/>
        <v>0</v>
      </c>
      <c r="DH74" s="265">
        <f t="shared" si="259"/>
        <v>0</v>
      </c>
      <c r="DI74" s="265">
        <f t="shared" si="259"/>
        <v>0</v>
      </c>
      <c r="DJ74" s="265">
        <f t="shared" si="259"/>
        <v>0</v>
      </c>
      <c r="DK74" s="265">
        <f t="shared" si="260"/>
        <v>0</v>
      </c>
      <c r="DL74" s="265">
        <f t="shared" si="260"/>
        <v>0</v>
      </c>
      <c r="DM74" s="265">
        <f t="shared" si="260"/>
        <v>0</v>
      </c>
      <c r="DN74" s="265">
        <f t="shared" si="260"/>
        <v>0</v>
      </c>
      <c r="DO74" s="265">
        <f t="shared" si="260"/>
        <v>0</v>
      </c>
      <c r="DP74" s="265">
        <f t="shared" si="260"/>
        <v>0</v>
      </c>
      <c r="DQ74" s="265">
        <f t="shared" si="260"/>
        <v>0</v>
      </c>
      <c r="DR74" s="265">
        <f t="shared" si="260"/>
        <v>0</v>
      </c>
      <c r="DS74" s="265">
        <f t="shared" si="260"/>
        <v>0</v>
      </c>
      <c r="DT74" s="265">
        <f t="shared" si="260"/>
        <v>0</v>
      </c>
      <c r="DU74" s="292">
        <f t="shared" si="260"/>
        <v>0</v>
      </c>
      <c r="DV74" s="291">
        <f t="shared" si="261"/>
        <v>0</v>
      </c>
      <c r="DW74" s="265">
        <f t="shared" si="261"/>
        <v>0</v>
      </c>
      <c r="DX74" s="265">
        <f t="shared" si="261"/>
        <v>0</v>
      </c>
      <c r="DY74" s="265">
        <f t="shared" si="261"/>
        <v>0</v>
      </c>
      <c r="DZ74" s="265">
        <f t="shared" si="261"/>
        <v>0</v>
      </c>
      <c r="EA74" s="265">
        <f t="shared" si="261"/>
        <v>0</v>
      </c>
      <c r="EB74" s="265">
        <f t="shared" si="261"/>
        <v>0</v>
      </c>
      <c r="EC74" s="265">
        <f t="shared" si="261"/>
        <v>0</v>
      </c>
      <c r="ED74" s="265">
        <f t="shared" si="261"/>
        <v>0</v>
      </c>
      <c r="EE74" s="265">
        <f t="shared" si="261"/>
        <v>0</v>
      </c>
      <c r="EF74" s="265">
        <f t="shared" si="262"/>
        <v>0</v>
      </c>
      <c r="EG74" s="265">
        <f t="shared" si="262"/>
        <v>0</v>
      </c>
      <c r="EH74" s="265">
        <f t="shared" si="262"/>
        <v>0</v>
      </c>
      <c r="EI74" s="265">
        <f t="shared" si="262"/>
        <v>0</v>
      </c>
      <c r="EJ74" s="265">
        <f t="shared" si="262"/>
        <v>0</v>
      </c>
      <c r="EK74" s="265">
        <f t="shared" si="262"/>
        <v>0</v>
      </c>
      <c r="EL74" s="265">
        <f t="shared" si="262"/>
        <v>0</v>
      </c>
      <c r="EM74" s="265">
        <f t="shared" si="262"/>
        <v>0</v>
      </c>
      <c r="EN74" s="265">
        <f t="shared" si="262"/>
        <v>0</v>
      </c>
      <c r="EO74" s="265">
        <f t="shared" si="262"/>
        <v>0</v>
      </c>
      <c r="EP74" s="292">
        <f t="shared" si="262"/>
        <v>0</v>
      </c>
      <c r="EQ74" s="414">
        <f t="shared" si="263"/>
        <v>0</v>
      </c>
      <c r="ER74" s="265">
        <f t="shared" si="263"/>
        <v>0</v>
      </c>
      <c r="ES74" s="265">
        <f t="shared" si="263"/>
        <v>0</v>
      </c>
      <c r="ET74" s="265">
        <f t="shared" si="263"/>
        <v>0</v>
      </c>
      <c r="EU74" s="265">
        <f t="shared" si="263"/>
        <v>0</v>
      </c>
      <c r="EV74" s="265">
        <f t="shared" si="263"/>
        <v>0</v>
      </c>
      <c r="EW74" s="265">
        <f t="shared" si="263"/>
        <v>0</v>
      </c>
      <c r="EX74" s="265">
        <f t="shared" si="263"/>
        <v>0</v>
      </c>
      <c r="EY74" s="265">
        <f t="shared" si="263"/>
        <v>0</v>
      </c>
      <c r="EZ74" s="265">
        <f t="shared" si="263"/>
        <v>0</v>
      </c>
      <c r="FA74" s="265">
        <f t="shared" si="264"/>
        <v>0</v>
      </c>
      <c r="FB74" s="265">
        <f t="shared" si="264"/>
        <v>0</v>
      </c>
      <c r="FC74" s="265">
        <f t="shared" si="264"/>
        <v>0</v>
      </c>
      <c r="FD74" s="265">
        <f t="shared" si="264"/>
        <v>0</v>
      </c>
      <c r="FE74" s="265">
        <f t="shared" si="264"/>
        <v>0</v>
      </c>
      <c r="FF74" s="265">
        <f t="shared" si="264"/>
        <v>0</v>
      </c>
      <c r="FG74" s="265">
        <f t="shared" si="264"/>
        <v>0</v>
      </c>
      <c r="FH74" s="265">
        <f t="shared" si="264"/>
        <v>0</v>
      </c>
      <c r="FI74" s="265">
        <f t="shared" si="264"/>
        <v>0</v>
      </c>
      <c r="FJ74" s="265">
        <f t="shared" si="264"/>
        <v>0</v>
      </c>
      <c r="FK74" s="415">
        <f t="shared" si="264"/>
        <v>0</v>
      </c>
      <c r="FL74" s="291">
        <f t="shared" si="265"/>
        <v>0</v>
      </c>
      <c r="FM74" s="265">
        <f t="shared" si="265"/>
        <v>0</v>
      </c>
      <c r="FN74" s="265">
        <f t="shared" si="265"/>
        <v>0</v>
      </c>
      <c r="FO74" s="265">
        <f t="shared" si="265"/>
        <v>0</v>
      </c>
      <c r="FP74" s="265">
        <f t="shared" si="265"/>
        <v>0</v>
      </c>
      <c r="FQ74" s="265">
        <f t="shared" si="265"/>
        <v>0</v>
      </c>
      <c r="FR74" s="265">
        <f t="shared" si="265"/>
        <v>0</v>
      </c>
      <c r="FS74" s="265">
        <f t="shared" si="265"/>
        <v>0</v>
      </c>
      <c r="FT74" s="265">
        <f t="shared" si="265"/>
        <v>0</v>
      </c>
      <c r="FU74" s="265">
        <f t="shared" si="265"/>
        <v>0</v>
      </c>
      <c r="FV74" s="265">
        <f t="shared" si="266"/>
        <v>0</v>
      </c>
      <c r="FW74" s="265">
        <f t="shared" si="266"/>
        <v>0</v>
      </c>
      <c r="FX74" s="265">
        <f t="shared" si="266"/>
        <v>0</v>
      </c>
      <c r="FY74" s="265">
        <f t="shared" si="266"/>
        <v>0</v>
      </c>
      <c r="FZ74" s="265">
        <f t="shared" si="266"/>
        <v>0</v>
      </c>
      <c r="GA74" s="265">
        <f t="shared" si="266"/>
        <v>0</v>
      </c>
      <c r="GB74" s="265">
        <f t="shared" si="266"/>
        <v>0</v>
      </c>
      <c r="GC74" s="265">
        <f t="shared" si="266"/>
        <v>0</v>
      </c>
      <c r="GD74" s="265">
        <f t="shared" si="266"/>
        <v>0</v>
      </c>
      <c r="GE74" s="265">
        <f t="shared" si="266"/>
        <v>0</v>
      </c>
      <c r="GF74" s="292">
        <f t="shared" si="266"/>
        <v>0</v>
      </c>
      <c r="GG74" s="345">
        <f t="shared" si="267"/>
        <v>0</v>
      </c>
      <c r="GH74" s="346">
        <f t="shared" si="258"/>
        <v>0</v>
      </c>
      <c r="GI74" s="346">
        <f t="shared" si="258"/>
        <v>0</v>
      </c>
      <c r="GJ74" s="346">
        <f t="shared" si="258"/>
        <v>0</v>
      </c>
      <c r="GK74" s="346">
        <f t="shared" si="258"/>
        <v>0</v>
      </c>
      <c r="GL74" s="346">
        <f t="shared" si="258"/>
        <v>0</v>
      </c>
      <c r="GM74" s="346">
        <f t="shared" si="258"/>
        <v>0</v>
      </c>
      <c r="GN74" s="346">
        <f t="shared" si="258"/>
        <v>0</v>
      </c>
      <c r="GO74" s="346">
        <f t="shared" si="258"/>
        <v>0</v>
      </c>
      <c r="GP74" s="346">
        <f t="shared" si="258"/>
        <v>0</v>
      </c>
      <c r="GQ74" s="346">
        <f t="shared" si="258"/>
        <v>0</v>
      </c>
      <c r="GR74" s="346">
        <f t="shared" si="258"/>
        <v>0</v>
      </c>
      <c r="GS74" s="346">
        <f t="shared" si="258"/>
        <v>0</v>
      </c>
      <c r="GT74" s="346">
        <f t="shared" si="258"/>
        <v>0</v>
      </c>
      <c r="GU74" s="346">
        <f t="shared" si="258"/>
        <v>0</v>
      </c>
      <c r="GV74" s="346">
        <f t="shared" si="258"/>
        <v>0</v>
      </c>
      <c r="GW74" s="346">
        <f t="shared" si="258"/>
        <v>0</v>
      </c>
      <c r="GX74" s="346">
        <f t="shared" si="258"/>
        <v>0</v>
      </c>
      <c r="GY74" s="346">
        <f t="shared" si="258"/>
        <v>0</v>
      </c>
      <c r="GZ74" s="346">
        <f t="shared" si="258"/>
        <v>0</v>
      </c>
      <c r="HA74" s="347">
        <f t="shared" si="258"/>
        <v>0</v>
      </c>
      <c r="HB74" s="336">
        <f t="shared" si="142"/>
        <v>0</v>
      </c>
      <c r="HC74" s="337">
        <f t="shared" si="143"/>
        <v>0</v>
      </c>
      <c r="HD74" s="337">
        <f t="shared" si="144"/>
        <v>0</v>
      </c>
      <c r="HE74" s="337">
        <f t="shared" si="145"/>
        <v>0</v>
      </c>
      <c r="HF74" s="337">
        <f t="shared" si="146"/>
        <v>0</v>
      </c>
      <c r="HG74" s="337">
        <f t="shared" si="147"/>
        <v>0</v>
      </c>
      <c r="HH74" s="337">
        <f t="shared" si="148"/>
        <v>0</v>
      </c>
      <c r="HI74" s="337">
        <f t="shared" si="149"/>
        <v>0</v>
      </c>
      <c r="HJ74" s="337">
        <f t="shared" si="150"/>
        <v>0</v>
      </c>
      <c r="HK74" s="337">
        <f t="shared" si="151"/>
        <v>0</v>
      </c>
      <c r="HL74" s="337">
        <f t="shared" si="152"/>
        <v>0</v>
      </c>
      <c r="HM74" s="337">
        <f t="shared" si="153"/>
        <v>0</v>
      </c>
      <c r="HN74" s="337">
        <f t="shared" si="154"/>
        <v>0</v>
      </c>
      <c r="HO74" s="337">
        <f t="shared" si="155"/>
        <v>0</v>
      </c>
      <c r="HP74" s="337">
        <f t="shared" si="156"/>
        <v>0</v>
      </c>
      <c r="HQ74" s="337">
        <f t="shared" si="157"/>
        <v>0</v>
      </c>
      <c r="HR74" s="337">
        <f t="shared" si="158"/>
        <v>0</v>
      </c>
      <c r="HS74" s="337">
        <f t="shared" si="159"/>
        <v>0</v>
      </c>
      <c r="HT74" s="337">
        <f t="shared" si="160"/>
        <v>0</v>
      </c>
      <c r="HU74" s="337">
        <f t="shared" si="161"/>
        <v>0</v>
      </c>
      <c r="HV74" s="338">
        <f t="shared" si="162"/>
        <v>0</v>
      </c>
      <c r="HW74" s="297" t="str">
        <f t="shared" si="214"/>
        <v/>
      </c>
      <c r="HX74" s="264" t="str">
        <f t="shared" si="215"/>
        <v/>
      </c>
      <c r="HY74" s="264" t="str">
        <f t="shared" si="216"/>
        <v/>
      </c>
      <c r="HZ74" s="264" t="str">
        <f t="shared" si="217"/>
        <v/>
      </c>
      <c r="IA74" s="264" t="str">
        <f t="shared" si="218"/>
        <v/>
      </c>
      <c r="IB74" s="264" t="str">
        <f t="shared" si="219"/>
        <v/>
      </c>
      <c r="IC74" s="264" t="str">
        <f t="shared" si="220"/>
        <v/>
      </c>
      <c r="ID74" s="264" t="str">
        <f t="shared" si="221"/>
        <v/>
      </c>
      <c r="IE74" s="264" t="str">
        <f t="shared" si="222"/>
        <v/>
      </c>
      <c r="IF74" s="264" t="str">
        <f t="shared" si="223"/>
        <v/>
      </c>
      <c r="IG74" s="264" t="str">
        <f t="shared" si="224"/>
        <v/>
      </c>
      <c r="IH74" s="264" t="str">
        <f t="shared" si="225"/>
        <v/>
      </c>
      <c r="II74" s="264" t="str">
        <f t="shared" si="226"/>
        <v/>
      </c>
      <c r="IJ74" s="264" t="str">
        <f t="shared" si="227"/>
        <v/>
      </c>
      <c r="IK74" s="264" t="str">
        <f t="shared" si="228"/>
        <v/>
      </c>
      <c r="IL74" s="264" t="str">
        <f t="shared" si="229"/>
        <v/>
      </c>
      <c r="IM74" s="264" t="str">
        <f t="shared" si="230"/>
        <v/>
      </c>
      <c r="IN74" s="264" t="str">
        <f t="shared" si="231"/>
        <v/>
      </c>
      <c r="IO74" s="264" t="str">
        <f t="shared" si="232"/>
        <v/>
      </c>
      <c r="IP74" s="264" t="str">
        <f t="shared" si="233"/>
        <v/>
      </c>
      <c r="IQ74" s="284" t="str">
        <f t="shared" si="234"/>
        <v/>
      </c>
      <c r="IR74" s="265">
        <f t="shared" si="105"/>
        <v>0</v>
      </c>
      <c r="IS74" s="266">
        <f t="shared" si="235"/>
        <v>48</v>
      </c>
      <c r="IT74" s="266">
        <f t="shared" si="106"/>
        <v>0</v>
      </c>
      <c r="IU74" s="266">
        <f t="shared" si="236"/>
        <v>0</v>
      </c>
      <c r="IV74" s="302">
        <f t="shared" si="268"/>
        <v>0</v>
      </c>
      <c r="IW74" s="266">
        <f t="shared" si="268"/>
        <v>0</v>
      </c>
      <c r="IX74" s="266">
        <f t="shared" si="268"/>
        <v>0</v>
      </c>
      <c r="IY74" s="266">
        <f t="shared" si="268"/>
        <v>0</v>
      </c>
      <c r="IZ74" s="266">
        <f t="shared" si="268"/>
        <v>0</v>
      </c>
      <c r="JA74" s="266">
        <f t="shared" si="268"/>
        <v>0</v>
      </c>
      <c r="JB74" s="266">
        <f t="shared" si="268"/>
        <v>0</v>
      </c>
      <c r="JC74" s="266">
        <f t="shared" si="268"/>
        <v>0</v>
      </c>
      <c r="JD74" s="266">
        <f t="shared" si="268"/>
        <v>0</v>
      </c>
      <c r="JE74" s="266">
        <f t="shared" si="268"/>
        <v>0</v>
      </c>
      <c r="JF74" s="266">
        <f t="shared" si="269"/>
        <v>0</v>
      </c>
      <c r="JG74" s="266">
        <f t="shared" si="269"/>
        <v>0</v>
      </c>
      <c r="JH74" s="266">
        <f t="shared" si="269"/>
        <v>0</v>
      </c>
      <c r="JI74" s="266">
        <f t="shared" si="269"/>
        <v>0</v>
      </c>
      <c r="JJ74" s="266">
        <f t="shared" si="269"/>
        <v>0</v>
      </c>
      <c r="JK74" s="266">
        <f t="shared" si="269"/>
        <v>0</v>
      </c>
      <c r="JL74" s="266">
        <f t="shared" si="269"/>
        <v>0</v>
      </c>
      <c r="JM74" s="266">
        <f t="shared" si="269"/>
        <v>0</v>
      </c>
      <c r="JN74" s="266">
        <f t="shared" si="269"/>
        <v>0</v>
      </c>
      <c r="JO74" s="266">
        <f t="shared" si="269"/>
        <v>0</v>
      </c>
      <c r="JP74" s="303">
        <f t="shared" si="269"/>
        <v>0</v>
      </c>
      <c r="JQ74" s="291">
        <f t="shared" si="270"/>
        <v>0</v>
      </c>
      <c r="JR74" s="265">
        <f t="shared" si="270"/>
        <v>0</v>
      </c>
      <c r="JS74" s="265">
        <f t="shared" si="270"/>
        <v>0</v>
      </c>
      <c r="JT74" s="265">
        <f t="shared" si="270"/>
        <v>0</v>
      </c>
      <c r="JU74" s="265">
        <f t="shared" si="270"/>
        <v>0</v>
      </c>
      <c r="JV74" s="265">
        <f t="shared" si="270"/>
        <v>0</v>
      </c>
      <c r="JW74" s="265">
        <f t="shared" si="270"/>
        <v>0</v>
      </c>
      <c r="JX74" s="265">
        <f t="shared" si="270"/>
        <v>0</v>
      </c>
      <c r="JY74" s="265">
        <f t="shared" si="270"/>
        <v>0</v>
      </c>
      <c r="JZ74" s="265">
        <f t="shared" si="270"/>
        <v>0</v>
      </c>
      <c r="KA74" s="265">
        <f t="shared" si="271"/>
        <v>0</v>
      </c>
      <c r="KB74" s="265">
        <f t="shared" si="271"/>
        <v>0</v>
      </c>
      <c r="KC74" s="265">
        <f t="shared" si="271"/>
        <v>0</v>
      </c>
      <c r="KD74" s="265">
        <f t="shared" si="271"/>
        <v>0</v>
      </c>
      <c r="KE74" s="265">
        <f t="shared" si="271"/>
        <v>0</v>
      </c>
      <c r="KF74" s="265">
        <f t="shared" si="271"/>
        <v>0</v>
      </c>
      <c r="KG74" s="265">
        <f t="shared" si="271"/>
        <v>0</v>
      </c>
      <c r="KH74" s="265">
        <f t="shared" si="271"/>
        <v>0</v>
      </c>
      <c r="KI74" s="265">
        <f t="shared" si="271"/>
        <v>0</v>
      </c>
      <c r="KJ74" s="265">
        <f t="shared" si="271"/>
        <v>0</v>
      </c>
      <c r="KK74" s="292">
        <f t="shared" si="271"/>
        <v>0</v>
      </c>
      <c r="KL74" s="279">
        <f t="shared" si="107"/>
        <v>48</v>
      </c>
      <c r="KN74" s="262" t="str">
        <f t="shared" si="273"/>
        <v>Sat</v>
      </c>
      <c r="KO74" s="405" t="str">
        <f>IF(OR(F74=Dropdown_list!$AA$20,F74=Dropdown_list!$AA$21,ISBLANK(F74)), "", LEFT(F74,FIND(":",F74)-1)/RIGHT(F74,LEN(F74)-(FIND(":",F74))))</f>
        <v/>
      </c>
      <c r="KP74" s="406" t="str">
        <f>IF(OR(G74=Dropdown_list!$AA$20,G74=Dropdown_list!$AA$21,ISBLANK(G74)), "", LEFT(G74,FIND(":",G74)-1)/RIGHT(G74,LEN(G74)-(FIND(":",G74))))</f>
        <v/>
      </c>
      <c r="KQ74" s="406" t="str">
        <f>IF(OR(H74=Dropdown_list!$AA$20,H74=Dropdown_list!$AA$21,ISBLANK(H74)), "", LEFT(H74,FIND(":",H74)-1)/RIGHT(H74,LEN(H74)-(FIND(":",H74))))</f>
        <v/>
      </c>
      <c r="KR74" s="406" t="str">
        <f>IF(OR(I74=Dropdown_list!$AA$20,I74=Dropdown_list!$AA$21,ISBLANK(I74)), "", LEFT(I74,FIND(":",I74)-1)/RIGHT(I74,LEN(I74)-(FIND(":",I74))))</f>
        <v/>
      </c>
      <c r="KS74" s="406" t="str">
        <f>IF(OR(J74=Dropdown_list!$AA$20,J74=Dropdown_list!$AA$21,ISBLANK(J74)), "", LEFT(J74,FIND(":",J74)-1)/RIGHT(J74,LEN(J74)-(FIND(":",J74))))</f>
        <v/>
      </c>
      <c r="KT74" s="406" t="str">
        <f>IF(OR(K74=Dropdown_list!$AA$20,K74=Dropdown_list!$AA$21,ISBLANK(K74)), "", LEFT(K74,FIND(":",K74)-1)/RIGHT(K74,LEN(K74)-(FIND(":",K74))))</f>
        <v/>
      </c>
      <c r="KU74" s="406" t="str">
        <f>IF(OR(L74=Dropdown_list!$AA$20,L74=Dropdown_list!$AA$21,ISBLANK(L74)), "", LEFT(L74,FIND(":",L74)-1)/RIGHT(L74,LEN(L74)-(FIND(":",L74))))</f>
        <v/>
      </c>
      <c r="KV74" s="406" t="str">
        <f>IF(OR(M74=Dropdown_list!$AA$20,M74=Dropdown_list!$AA$21,ISBLANK(M74)), "", LEFT(M74,FIND(":",M74)-1)/RIGHT(M74,LEN(M74)-(FIND(":",M74))))</f>
        <v/>
      </c>
      <c r="KW74" s="406" t="str">
        <f>IF(OR(N74=Dropdown_list!$AA$20,N74=Dropdown_list!$AA$21,ISBLANK(N74)), "", LEFT(N74,FIND(":",N74)-1)/RIGHT(N74,LEN(N74)-(FIND(":",N74))))</f>
        <v/>
      </c>
      <c r="KX74" s="406" t="str">
        <f>IF(OR(O74=Dropdown_list!$AA$20,O74=Dropdown_list!$AA$21,ISBLANK(O74)), "", LEFT(O74,FIND(":",O74)-1)/RIGHT(O74,LEN(O74)-(FIND(":",O74))))</f>
        <v/>
      </c>
      <c r="KY74" s="406" t="str">
        <f>IF(OR(P74=Dropdown_list!$AA$20,P74=Dropdown_list!$AA$21,ISBLANK(P74)), "", LEFT(P74,FIND(":",P74)-1)/RIGHT(P74,LEN(P74)-(FIND(":",P74))))</f>
        <v/>
      </c>
      <c r="KZ74" s="406" t="str">
        <f>IF(OR(Q74=Dropdown_list!$AA$20,Q74=Dropdown_list!$AA$21,ISBLANK(Q74)), "", LEFT(Q74,FIND(":",Q74)-1)/RIGHT(Q74,LEN(Q74)-(FIND(":",Q74))))</f>
        <v/>
      </c>
      <c r="LA74" s="406" t="str">
        <f>IF(OR(R74=Dropdown_list!$AA$20,R74=Dropdown_list!$AA$21,ISBLANK(R74)), "", LEFT(R74,FIND(":",R74)-1)/RIGHT(R74,LEN(R74)-(FIND(":",R74))))</f>
        <v/>
      </c>
      <c r="LB74" s="406" t="str">
        <f>IF(OR(S74=Dropdown_list!$AA$20,S74=Dropdown_list!$AA$21,ISBLANK(S74)), "", LEFT(S74,FIND(":",S74)-1)/RIGHT(S74,LEN(S74)-(FIND(":",S74))))</f>
        <v/>
      </c>
      <c r="LC74" s="406" t="str">
        <f>IF(OR(T74=Dropdown_list!$AA$20,T74=Dropdown_list!$AA$21,ISBLANK(T74)), "", LEFT(T74,FIND(":",T74)-1)/RIGHT(T74,LEN(T74)-(FIND(":",T74))))</f>
        <v/>
      </c>
      <c r="LD74" s="406" t="str">
        <f>IF(OR(U74=Dropdown_list!$AA$20,U74=Dropdown_list!$AA$21,ISBLANK(U74)), "", LEFT(U74,FIND(":",U74)-1)/RIGHT(U74,LEN(U74)-(FIND(":",U74))))</f>
        <v/>
      </c>
      <c r="LE74" s="406" t="str">
        <f>IF(OR(V74=Dropdown_list!$AA$20,V74=Dropdown_list!$AA$21,ISBLANK(V74)), "", LEFT(V74,FIND(":",V74)-1)/RIGHT(V74,LEN(V74)-(FIND(":",V74))))</f>
        <v/>
      </c>
      <c r="LF74" s="406" t="str">
        <f>IF(OR(W74=Dropdown_list!$AA$20,W74=Dropdown_list!$AA$21,ISBLANK(W74)), "", LEFT(W74,FIND(":",W74)-1)/RIGHT(W74,LEN(W74)-(FIND(":",W74))))</f>
        <v/>
      </c>
      <c r="LG74" s="406" t="str">
        <f>IF(OR(X74=Dropdown_list!$AA$20,X74=Dropdown_list!$AA$21,ISBLANK(X74)), "", LEFT(X74,FIND(":",X74)-1)/RIGHT(X74,LEN(X74)-(FIND(":",X74))))</f>
        <v/>
      </c>
      <c r="LH74" s="406" t="str">
        <f>IF(OR(Y74=Dropdown_list!$AA$20,Y74=Dropdown_list!$AA$21,ISBLANK(Y74)), "", LEFT(Y74,FIND(":",Y74)-1)/RIGHT(Y74,LEN(Y74)-(FIND(":",Y74))))</f>
        <v/>
      </c>
      <c r="LI74" s="406" t="str">
        <f>IF(OR(Z74=Dropdown_list!$AA$20,Z74=Dropdown_list!$AA$21,ISBLANK(Z74)), "", LEFT(Z74,FIND(":",Z74)-1)/RIGHT(Z74,LEN(Z74)-(FIND(":",Z74))))</f>
        <v/>
      </c>
      <c r="LJ74" s="406" t="str">
        <f>IF(OR(AA74=Dropdown_list!$AA$20,AA74=Dropdown_list!$AA$21,ISBLANK(AA74)), "", LEFT(AA74,FIND(":",AA74)-1)/RIGHT(AA74,LEN(AA74)-(FIND(":",AA74))))</f>
        <v/>
      </c>
      <c r="LK74" s="406" t="str">
        <f>IF(OR(AB74=Dropdown_list!$AA$20,AB74=Dropdown_list!$AA$21,ISBLANK(AB74)), "", LEFT(AB74,FIND(":",AB74)-1)/RIGHT(AB74,LEN(AB74)-(FIND(":",AB74))))</f>
        <v/>
      </c>
      <c r="LL74" s="406" t="str">
        <f>IF(OR(AC74=Dropdown_list!$AA$20,AC74=Dropdown_list!$AA$21,ISBLANK(AC74)), "", LEFT(AC74,FIND(":",AC74)-1)/RIGHT(AC74,LEN(AC74)-(FIND(":",AC74))))</f>
        <v/>
      </c>
      <c r="LM74" s="406" t="str">
        <f>IF(OR(AD74=Dropdown_list!$AA$20,AD74=Dropdown_list!$AA$21,ISBLANK(AD74)), "", LEFT(AD74,FIND(":",AD74)-1)/RIGHT(AD74,LEN(AD74)-(FIND(":",AD74))))</f>
        <v/>
      </c>
      <c r="LN74" s="406" t="str">
        <f>IF(OR(AE74=Dropdown_list!$AA$20,AE74=Dropdown_list!$AA$21,ISBLANK(AE74)), "", LEFT(AE74,FIND(":",AE74)-1)/RIGHT(AE74,LEN(AE74)-(FIND(":",AE74))))</f>
        <v/>
      </c>
      <c r="LO74" s="406" t="str">
        <f>IF(OR(AF74=Dropdown_list!$AA$20,AF74=Dropdown_list!$AA$21,ISBLANK(AF74)), "", LEFT(AF74,FIND(":",AF74)-1)/RIGHT(AF74,LEN(AF74)-(FIND(":",AF74))))</f>
        <v/>
      </c>
      <c r="LP74" s="406" t="str">
        <f>IF(OR(AG74=Dropdown_list!$AA$20,AG74=Dropdown_list!$AA$21,ISBLANK(AG74)), "", LEFT(AG74,FIND(":",AG74)-1)/RIGHT(AG74,LEN(AG74)-(FIND(":",AG74))))</f>
        <v/>
      </c>
      <c r="LQ74" s="406" t="str">
        <f>IF(OR(AH74=Dropdown_list!$AA$20,AH74=Dropdown_list!$AA$21,ISBLANK(AH74)), "", LEFT(AH74,FIND(":",AH74)-1)/RIGHT(AH74,LEN(AH74)-(FIND(":",AH74))))</f>
        <v/>
      </c>
      <c r="LR74" s="406" t="str">
        <f>IF(OR(AI74=Dropdown_list!$AA$20,AI74=Dropdown_list!$AA$21,ISBLANK(AI74)), "", LEFT(AI74,FIND(":",AI74)-1)/RIGHT(AI74,LEN(AI74)-(FIND(":",AI74))))</f>
        <v/>
      </c>
      <c r="LS74" s="406" t="str">
        <f>IF(OR(AJ74=Dropdown_list!$AA$20,AJ74=Dropdown_list!$AA$21,ISBLANK(AJ74)), "", LEFT(AJ74,FIND(":",AJ74)-1)/RIGHT(AJ74,LEN(AJ74)-(FIND(":",AJ74))))</f>
        <v/>
      </c>
      <c r="LT74" s="406" t="str">
        <f>IF(OR(AK74=Dropdown_list!$AA$20,AK74=Dropdown_list!$AA$21,ISBLANK(AK74)), "", LEFT(AK74,FIND(":",AK74)-1)/RIGHT(AK74,LEN(AK74)-(FIND(":",AK74))))</f>
        <v/>
      </c>
      <c r="LU74" s="406" t="str">
        <f>IF(OR(AL74=Dropdown_list!$AA$20,AL74=Dropdown_list!$AA$21,ISBLANK(AL74)), "", LEFT(AL74,FIND(":",AL74)-1)/RIGHT(AL74,LEN(AL74)-(FIND(":",AL74))))</f>
        <v/>
      </c>
      <c r="LV74" s="406" t="str">
        <f>IF(OR(AM74=Dropdown_list!$AA$20,AM74=Dropdown_list!$AA$21,ISBLANK(AM74)), "", LEFT(AM74,FIND(":",AM74)-1)/RIGHT(AM74,LEN(AM74)-(FIND(":",AM74))))</f>
        <v/>
      </c>
      <c r="LW74" s="406" t="str">
        <f>IF(OR(AN74=Dropdown_list!$AA$20,AN74=Dropdown_list!$AA$21,ISBLANK(AN74)), "", LEFT(AN74,FIND(":",AN74)-1)/RIGHT(AN74,LEN(AN74)-(FIND(":",AN74))))</f>
        <v/>
      </c>
      <c r="LX74" s="406" t="str">
        <f>IF(OR(AO74=Dropdown_list!$AA$20,AO74=Dropdown_list!$AA$21,ISBLANK(AO74)), "", LEFT(AO74,FIND(":",AO74)-1)/RIGHT(AO74,LEN(AO74)-(FIND(":",AO74))))</f>
        <v/>
      </c>
      <c r="LY74" s="406" t="str">
        <f>IF(OR(AP74=Dropdown_list!$AA$20,AP74=Dropdown_list!$AA$21,ISBLANK(AP74)), "", LEFT(AP74,FIND(":",AP74)-1)/RIGHT(AP74,LEN(AP74)-(FIND(":",AP74))))</f>
        <v/>
      </c>
      <c r="LZ74" s="406" t="str">
        <f>IF(OR(AQ74=Dropdown_list!$AA$20,AQ74=Dropdown_list!$AA$21,ISBLANK(AQ74)), "", LEFT(AQ74,FIND(":",AQ74)-1)/RIGHT(AQ74,LEN(AQ74)-(FIND(":",AQ74))))</f>
        <v/>
      </c>
      <c r="MA74" s="406" t="str">
        <f>IF(OR(AR74=Dropdown_list!$AA$20,AR74=Dropdown_list!$AA$21,ISBLANK(AR74)), "", LEFT(AR74,FIND(":",AR74)-1)/RIGHT(AR74,LEN(AR74)-(FIND(":",AR74))))</f>
        <v/>
      </c>
      <c r="MB74" s="406" t="str">
        <f>IF(OR(AS74=Dropdown_list!$AA$20,AS74=Dropdown_list!$AA$21,ISBLANK(AS74)), "", LEFT(AS74,FIND(":",AS74)-1)/RIGHT(AS74,LEN(AS74)-(FIND(":",AS74))))</f>
        <v/>
      </c>
      <c r="MC74" s="406" t="str">
        <f>IF(OR(AT74=Dropdown_list!$AA$20,AT74=Dropdown_list!$AA$21,ISBLANK(AT74)), "", LEFT(AT74,FIND(":",AT74)-1)/RIGHT(AT74,LEN(AT74)-(FIND(":",AT74))))</f>
        <v/>
      </c>
      <c r="MD74" s="406" t="str">
        <f>IF(OR(AU74=Dropdown_list!$AA$20,AU74=Dropdown_list!$AA$21,ISBLANK(AU74)), "", LEFT(AU74,FIND(":",AU74)-1)/RIGHT(AU74,LEN(AU74)-(FIND(":",AU74))))</f>
        <v/>
      </c>
      <c r="ME74" s="406" t="str">
        <f>IF(OR(AV74=Dropdown_list!$AA$20,AV74=Dropdown_list!$AA$21,ISBLANK(AV74)), "", LEFT(AV74,FIND(":",AV74)-1)/RIGHT(AV74,LEN(AV74)-(FIND(":",AV74))))</f>
        <v/>
      </c>
      <c r="MF74" s="406" t="str">
        <f>IF(OR(AW74=Dropdown_list!$AA$20,AW74=Dropdown_list!$AA$21,ISBLANK(AW74)), "", LEFT(AW74,FIND(":",AW74)-1)/RIGHT(AW74,LEN(AW74)-(FIND(":",AW74))))</f>
        <v/>
      </c>
      <c r="MG74" s="406" t="str">
        <f>IF(OR(AX74=Dropdown_list!$AA$20,AX74=Dropdown_list!$AA$21,ISBLANK(AX74)), "", LEFT(AX74,FIND(":",AX74)-1)/RIGHT(AX74,LEN(AX74)-(FIND(":",AX74))))</f>
        <v/>
      </c>
      <c r="MH74" s="406" t="str">
        <f>IF(OR(AY74=Dropdown_list!$AA$20,AY74=Dropdown_list!$AA$21,ISBLANK(AY74)), "", LEFT(AY74,FIND(":",AY74)-1)/RIGHT(AY74,LEN(AY74)-(FIND(":",AY74))))</f>
        <v/>
      </c>
      <c r="MI74" s="406" t="str">
        <f>IF(OR(AZ74=Dropdown_list!$AA$20,AZ74=Dropdown_list!$AA$21,ISBLANK(AZ74)), "", LEFT(AZ74,FIND(":",AZ74)-1)/RIGHT(AZ74,LEN(AZ74)-(FIND(":",AZ74))))</f>
        <v/>
      </c>
      <c r="MJ74" s="407" t="str">
        <f>IF(OR(BA74=Dropdown_list!$AA$20,BA74=Dropdown_list!$AA$21,ISBLANK(BA74)), "", LEFT(BA74,FIND(":",BA74)-1)/RIGHT(BA74,LEN(BA74)-(FIND(":",BA74))))</f>
        <v/>
      </c>
      <c r="ML74" s="414" t="str">
        <f t="shared" si="256"/>
        <v/>
      </c>
      <c r="MM74" s="265" t="str">
        <f t="shared" si="272"/>
        <v/>
      </c>
      <c r="MN74" s="265" t="str">
        <f t="shared" si="272"/>
        <v/>
      </c>
      <c r="MO74" s="265" t="str">
        <f t="shared" si="272"/>
        <v/>
      </c>
      <c r="MP74" s="265" t="str">
        <f t="shared" si="272"/>
        <v/>
      </c>
      <c r="MQ74" s="265" t="str">
        <f t="shared" si="272"/>
        <v/>
      </c>
      <c r="MR74" s="265" t="str">
        <f t="shared" si="272"/>
        <v/>
      </c>
      <c r="MS74" s="265" t="str">
        <f t="shared" si="272"/>
        <v/>
      </c>
      <c r="MT74" s="265" t="str">
        <f t="shared" si="272"/>
        <v/>
      </c>
      <c r="MU74" s="265" t="str">
        <f t="shared" si="272"/>
        <v/>
      </c>
      <c r="MV74" s="265" t="str">
        <f t="shared" si="272"/>
        <v/>
      </c>
      <c r="MW74" s="265" t="str">
        <f t="shared" si="272"/>
        <v/>
      </c>
      <c r="MX74" s="265" t="str">
        <f t="shared" si="272"/>
        <v/>
      </c>
      <c r="MY74" s="265" t="str">
        <f t="shared" si="272"/>
        <v/>
      </c>
      <c r="MZ74" s="265" t="str">
        <f t="shared" si="272"/>
        <v/>
      </c>
      <c r="NA74" s="265" t="str">
        <f t="shared" si="272"/>
        <v/>
      </c>
      <c r="NB74" s="265" t="str">
        <f t="shared" si="272"/>
        <v/>
      </c>
      <c r="NC74" s="265" t="str">
        <f t="shared" si="272"/>
        <v/>
      </c>
      <c r="ND74" s="265" t="str">
        <f t="shared" si="272"/>
        <v/>
      </c>
      <c r="NE74" s="265" t="str">
        <f t="shared" si="272"/>
        <v/>
      </c>
      <c r="NF74" s="265" t="str">
        <f t="shared" si="272"/>
        <v/>
      </c>
      <c r="NG74" s="265" t="str">
        <f t="shared" si="272"/>
        <v/>
      </c>
      <c r="NH74" s="265" t="str">
        <f t="shared" si="272"/>
        <v/>
      </c>
      <c r="NI74" s="265" t="str">
        <f t="shared" si="272"/>
        <v/>
      </c>
      <c r="NJ74" s="265" t="str">
        <f t="shared" si="272"/>
        <v/>
      </c>
      <c r="NK74" s="265" t="str">
        <f t="shared" si="272"/>
        <v/>
      </c>
      <c r="NL74" s="265" t="str">
        <f t="shared" si="272"/>
        <v/>
      </c>
      <c r="NM74" s="265" t="str">
        <f t="shared" si="272"/>
        <v/>
      </c>
      <c r="NN74" s="265" t="str">
        <f t="shared" si="272"/>
        <v/>
      </c>
      <c r="NO74" s="265" t="str">
        <f t="shared" si="272"/>
        <v/>
      </c>
      <c r="NP74" s="265" t="str">
        <f t="shared" si="272"/>
        <v/>
      </c>
      <c r="NQ74" s="265" t="str">
        <f t="shared" si="272"/>
        <v/>
      </c>
      <c r="NR74" s="265" t="str">
        <f t="shared" si="272"/>
        <v/>
      </c>
      <c r="NS74" s="265" t="str">
        <f t="shared" si="272"/>
        <v/>
      </c>
      <c r="NT74" s="265" t="str">
        <f t="shared" si="272"/>
        <v/>
      </c>
      <c r="NU74" s="265" t="str">
        <f t="shared" si="272"/>
        <v/>
      </c>
      <c r="NV74" s="265" t="str">
        <f t="shared" si="272"/>
        <v/>
      </c>
      <c r="NW74" s="265" t="str">
        <f t="shared" si="272"/>
        <v/>
      </c>
      <c r="NX74" s="265" t="str">
        <f t="shared" si="272"/>
        <v/>
      </c>
      <c r="NY74" s="265" t="str">
        <f t="shared" si="272"/>
        <v/>
      </c>
      <c r="NZ74" s="265" t="str">
        <f t="shared" si="272"/>
        <v/>
      </c>
      <c r="OA74" s="265" t="str">
        <f t="shared" si="272"/>
        <v/>
      </c>
      <c r="OB74" s="265" t="str">
        <f t="shared" si="272"/>
        <v/>
      </c>
      <c r="OC74" s="265" t="str">
        <f t="shared" si="272"/>
        <v/>
      </c>
      <c r="OD74" s="265" t="str">
        <f t="shared" si="272"/>
        <v/>
      </c>
      <c r="OE74" s="265" t="str">
        <f t="shared" si="272"/>
        <v/>
      </c>
      <c r="OF74" s="265" t="str">
        <f t="shared" si="272"/>
        <v/>
      </c>
      <c r="OG74" s="415" t="str">
        <f t="shared" si="272"/>
        <v/>
      </c>
    </row>
    <row r="75" spans="2:397" ht="15" customHeight="1">
      <c r="B75" s="66"/>
      <c r="D75" s="786"/>
      <c r="E75" s="222">
        <f t="shared" si="177"/>
        <v>0</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4"/>
      <c r="BC75" s="668"/>
      <c r="BD75" s="61"/>
      <c r="BE75" s="61"/>
      <c r="BF75" s="88"/>
      <c r="BG75" s="232"/>
      <c r="BH75" s="61"/>
      <c r="BI75" s="61"/>
      <c r="BJ75" s="4"/>
      <c r="BL75" s="84" t="str">
        <f t="shared" si="196"/>
        <v/>
      </c>
      <c r="BM75" s="260">
        <f t="shared" si="197"/>
        <v>0</v>
      </c>
      <c r="BN75" s="525">
        <f t="shared" si="254"/>
        <v>0</v>
      </c>
      <c r="BO75" s="526" t="str">
        <f t="shared" si="139"/>
        <v/>
      </c>
      <c r="BP75" s="525">
        <f t="shared" si="255"/>
        <v>0</v>
      </c>
      <c r="BQ75" s="527">
        <f t="shared" si="198"/>
        <v>0</v>
      </c>
      <c r="BR75" s="527">
        <f t="shared" si="199"/>
        <v>0</v>
      </c>
      <c r="BS75" s="528">
        <f t="shared" si="140"/>
        <v>0</v>
      </c>
      <c r="BT75" s="263" t="str">
        <f t="shared" si="14"/>
        <v/>
      </c>
      <c r="BU75" s="263" t="str">
        <f>IF(BQ75=1, IF(ISBLANK(#REF!),message_complete,""),"")</f>
        <v/>
      </c>
      <c r="BV75" s="263" t="str">
        <f t="shared" si="200"/>
        <v/>
      </c>
      <c r="BW75" s="263" t="str">
        <f t="shared" si="201"/>
        <v/>
      </c>
      <c r="BX75" s="261"/>
      <c r="BY75" s="328" t="str">
        <f t="shared" si="116"/>
        <v/>
      </c>
      <c r="BZ75" s="269" t="str">
        <f t="shared" si="202"/>
        <v/>
      </c>
      <c r="CA75" s="269" t="str">
        <f t="shared" si="203"/>
        <v/>
      </c>
      <c r="CB75" s="269" t="str">
        <f t="shared" si="204"/>
        <v/>
      </c>
      <c r="CC75" s="269" t="str">
        <f t="shared" si="205"/>
        <v/>
      </c>
      <c r="CD75" s="269" t="str">
        <f t="shared" si="117"/>
        <v/>
      </c>
      <c r="CE75" s="269" t="str">
        <f t="shared" si="206"/>
        <v/>
      </c>
      <c r="CF75" s="269" t="str">
        <f t="shared" si="118"/>
        <v/>
      </c>
      <c r="CG75" s="269" t="str">
        <f t="shared" si="119"/>
        <v/>
      </c>
      <c r="CH75" s="269" t="str">
        <f t="shared" si="120"/>
        <v/>
      </c>
      <c r="CI75" s="269" t="str">
        <f t="shared" si="121"/>
        <v/>
      </c>
      <c r="CJ75" s="329" t="str">
        <f t="shared" si="122"/>
        <v/>
      </c>
      <c r="CL75" s="423" t="str">
        <f t="shared" si="77"/>
        <v/>
      </c>
      <c r="CM75" s="419" t="str">
        <f t="shared" si="78"/>
        <v/>
      </c>
      <c r="CN75" s="419" t="str">
        <f t="shared" si="79"/>
        <v/>
      </c>
      <c r="CO75" s="419" t="str">
        <f t="shared" si="80"/>
        <v/>
      </c>
      <c r="CP75" s="419" t="str">
        <f t="shared" si="81"/>
        <v/>
      </c>
      <c r="CQ75" s="424" t="str">
        <f t="shared" si="82"/>
        <v/>
      </c>
      <c r="CR75" s="121" t="str">
        <f t="shared" si="207"/>
        <v/>
      </c>
      <c r="CS75" s="283" t="str">
        <f t="shared" si="208"/>
        <v/>
      </c>
      <c r="CT75" s="264" t="str">
        <f t="shared" si="209"/>
        <v/>
      </c>
      <c r="CU75" s="264" t="str">
        <f t="shared" si="210"/>
        <v/>
      </c>
      <c r="CV75" s="264" t="str">
        <f t="shared" si="211"/>
        <v/>
      </c>
      <c r="CW75" s="264" t="str">
        <f t="shared" si="212"/>
        <v/>
      </c>
      <c r="CX75" s="284" t="str">
        <f t="shared" si="213"/>
        <v/>
      </c>
      <c r="CY75" s="263">
        <f t="shared" si="83"/>
        <v>0</v>
      </c>
      <c r="CZ75" s="263"/>
      <c r="DA75" s="291">
        <f t="shared" si="259"/>
        <v>0</v>
      </c>
      <c r="DB75" s="265">
        <f t="shared" si="259"/>
        <v>0</v>
      </c>
      <c r="DC75" s="265">
        <f t="shared" si="259"/>
        <v>0</v>
      </c>
      <c r="DD75" s="265">
        <f t="shared" si="259"/>
        <v>0</v>
      </c>
      <c r="DE75" s="265">
        <f t="shared" si="259"/>
        <v>0</v>
      </c>
      <c r="DF75" s="265">
        <f t="shared" si="259"/>
        <v>0</v>
      </c>
      <c r="DG75" s="265">
        <f t="shared" si="259"/>
        <v>0</v>
      </c>
      <c r="DH75" s="265">
        <f t="shared" si="259"/>
        <v>0</v>
      </c>
      <c r="DI75" s="265">
        <f t="shared" si="259"/>
        <v>0</v>
      </c>
      <c r="DJ75" s="265">
        <f t="shared" si="259"/>
        <v>0</v>
      </c>
      <c r="DK75" s="265">
        <f t="shared" si="260"/>
        <v>0</v>
      </c>
      <c r="DL75" s="265">
        <f t="shared" si="260"/>
        <v>0</v>
      </c>
      <c r="DM75" s="265">
        <f t="shared" si="260"/>
        <v>0</v>
      </c>
      <c r="DN75" s="265">
        <f t="shared" si="260"/>
        <v>0</v>
      </c>
      <c r="DO75" s="265">
        <f t="shared" si="260"/>
        <v>0</v>
      </c>
      <c r="DP75" s="265">
        <f t="shared" si="260"/>
        <v>0</v>
      </c>
      <c r="DQ75" s="265">
        <f t="shared" si="260"/>
        <v>0</v>
      </c>
      <c r="DR75" s="265">
        <f t="shared" si="260"/>
        <v>0</v>
      </c>
      <c r="DS75" s="265">
        <f t="shared" si="260"/>
        <v>0</v>
      </c>
      <c r="DT75" s="265">
        <f t="shared" si="260"/>
        <v>0</v>
      </c>
      <c r="DU75" s="292">
        <f t="shared" si="260"/>
        <v>0</v>
      </c>
      <c r="DV75" s="291">
        <f t="shared" si="261"/>
        <v>0</v>
      </c>
      <c r="DW75" s="265">
        <f t="shared" si="261"/>
        <v>0</v>
      </c>
      <c r="DX75" s="265">
        <f t="shared" si="261"/>
        <v>0</v>
      </c>
      <c r="DY75" s="265">
        <f t="shared" si="261"/>
        <v>0</v>
      </c>
      <c r="DZ75" s="265">
        <f t="shared" si="261"/>
        <v>0</v>
      </c>
      <c r="EA75" s="265">
        <f t="shared" si="261"/>
        <v>0</v>
      </c>
      <c r="EB75" s="265">
        <f t="shared" si="261"/>
        <v>0</v>
      </c>
      <c r="EC75" s="265">
        <f t="shared" si="261"/>
        <v>0</v>
      </c>
      <c r="ED75" s="265">
        <f t="shared" si="261"/>
        <v>0</v>
      </c>
      <c r="EE75" s="265">
        <f t="shared" si="261"/>
        <v>0</v>
      </c>
      <c r="EF75" s="265">
        <f t="shared" si="262"/>
        <v>0</v>
      </c>
      <c r="EG75" s="265">
        <f t="shared" si="262"/>
        <v>0</v>
      </c>
      <c r="EH75" s="265">
        <f t="shared" si="262"/>
        <v>0</v>
      </c>
      <c r="EI75" s="265">
        <f t="shared" si="262"/>
        <v>0</v>
      </c>
      <c r="EJ75" s="265">
        <f t="shared" si="262"/>
        <v>0</v>
      </c>
      <c r="EK75" s="265">
        <f t="shared" si="262"/>
        <v>0</v>
      </c>
      <c r="EL75" s="265">
        <f t="shared" si="262"/>
        <v>0</v>
      </c>
      <c r="EM75" s="265">
        <f t="shared" si="262"/>
        <v>0</v>
      </c>
      <c r="EN75" s="265">
        <f t="shared" si="262"/>
        <v>0</v>
      </c>
      <c r="EO75" s="265">
        <f t="shared" si="262"/>
        <v>0</v>
      </c>
      <c r="EP75" s="292">
        <f t="shared" si="262"/>
        <v>0</v>
      </c>
      <c r="EQ75" s="414">
        <f t="shared" si="263"/>
        <v>0</v>
      </c>
      <c r="ER75" s="265">
        <f t="shared" si="263"/>
        <v>0</v>
      </c>
      <c r="ES75" s="265">
        <f t="shared" si="263"/>
        <v>0</v>
      </c>
      <c r="ET75" s="265">
        <f t="shared" si="263"/>
        <v>0</v>
      </c>
      <c r="EU75" s="265">
        <f t="shared" si="263"/>
        <v>0</v>
      </c>
      <c r="EV75" s="265">
        <f t="shared" si="263"/>
        <v>0</v>
      </c>
      <c r="EW75" s="265">
        <f t="shared" si="263"/>
        <v>0</v>
      </c>
      <c r="EX75" s="265">
        <f t="shared" si="263"/>
        <v>0</v>
      </c>
      <c r="EY75" s="265">
        <f t="shared" si="263"/>
        <v>0</v>
      </c>
      <c r="EZ75" s="265">
        <f t="shared" si="263"/>
        <v>0</v>
      </c>
      <c r="FA75" s="265">
        <f t="shared" si="264"/>
        <v>0</v>
      </c>
      <c r="FB75" s="265">
        <f t="shared" si="264"/>
        <v>0</v>
      </c>
      <c r="FC75" s="265">
        <f t="shared" si="264"/>
        <v>0</v>
      </c>
      <c r="FD75" s="265">
        <f t="shared" si="264"/>
        <v>0</v>
      </c>
      <c r="FE75" s="265">
        <f t="shared" si="264"/>
        <v>0</v>
      </c>
      <c r="FF75" s="265">
        <f t="shared" si="264"/>
        <v>0</v>
      </c>
      <c r="FG75" s="265">
        <f t="shared" si="264"/>
        <v>0</v>
      </c>
      <c r="FH75" s="265">
        <f t="shared" si="264"/>
        <v>0</v>
      </c>
      <c r="FI75" s="265">
        <f t="shared" si="264"/>
        <v>0</v>
      </c>
      <c r="FJ75" s="265">
        <f t="shared" si="264"/>
        <v>0</v>
      </c>
      <c r="FK75" s="415">
        <f t="shared" si="264"/>
        <v>0</v>
      </c>
      <c r="FL75" s="291">
        <f t="shared" si="265"/>
        <v>0</v>
      </c>
      <c r="FM75" s="265">
        <f t="shared" si="265"/>
        <v>0</v>
      </c>
      <c r="FN75" s="265">
        <f t="shared" si="265"/>
        <v>0</v>
      </c>
      <c r="FO75" s="265">
        <f t="shared" si="265"/>
        <v>0</v>
      </c>
      <c r="FP75" s="265">
        <f t="shared" si="265"/>
        <v>0</v>
      </c>
      <c r="FQ75" s="265">
        <f t="shared" si="265"/>
        <v>0</v>
      </c>
      <c r="FR75" s="265">
        <f t="shared" si="265"/>
        <v>0</v>
      </c>
      <c r="FS75" s="265">
        <f t="shared" si="265"/>
        <v>0</v>
      </c>
      <c r="FT75" s="265">
        <f t="shared" si="265"/>
        <v>0</v>
      </c>
      <c r="FU75" s="265">
        <f t="shared" si="265"/>
        <v>0</v>
      </c>
      <c r="FV75" s="265">
        <f t="shared" si="266"/>
        <v>0</v>
      </c>
      <c r="FW75" s="265">
        <f t="shared" si="266"/>
        <v>0</v>
      </c>
      <c r="FX75" s="265">
        <f t="shared" si="266"/>
        <v>0</v>
      </c>
      <c r="FY75" s="265">
        <f t="shared" si="266"/>
        <v>0</v>
      </c>
      <c r="FZ75" s="265">
        <f t="shared" si="266"/>
        <v>0</v>
      </c>
      <c r="GA75" s="265">
        <f t="shared" si="266"/>
        <v>0</v>
      </c>
      <c r="GB75" s="265">
        <f t="shared" si="266"/>
        <v>0</v>
      </c>
      <c r="GC75" s="265">
        <f t="shared" si="266"/>
        <v>0</v>
      </c>
      <c r="GD75" s="265">
        <f t="shared" si="266"/>
        <v>0</v>
      </c>
      <c r="GE75" s="265">
        <f t="shared" si="266"/>
        <v>0</v>
      </c>
      <c r="GF75" s="292">
        <f t="shared" si="266"/>
        <v>0</v>
      </c>
      <c r="GG75" s="345">
        <f t="shared" si="267"/>
        <v>0</v>
      </c>
      <c r="GH75" s="346">
        <f t="shared" si="258"/>
        <v>0</v>
      </c>
      <c r="GI75" s="346">
        <f t="shared" si="258"/>
        <v>0</v>
      </c>
      <c r="GJ75" s="346">
        <f t="shared" si="258"/>
        <v>0</v>
      </c>
      <c r="GK75" s="346">
        <f t="shared" si="258"/>
        <v>0</v>
      </c>
      <c r="GL75" s="346">
        <f t="shared" si="258"/>
        <v>0</v>
      </c>
      <c r="GM75" s="346">
        <f t="shared" si="258"/>
        <v>0</v>
      </c>
      <c r="GN75" s="346">
        <f t="shared" si="258"/>
        <v>0</v>
      </c>
      <c r="GO75" s="346">
        <f t="shared" si="258"/>
        <v>0</v>
      </c>
      <c r="GP75" s="346">
        <f t="shared" si="258"/>
        <v>0</v>
      </c>
      <c r="GQ75" s="346">
        <f t="shared" si="258"/>
        <v>0</v>
      </c>
      <c r="GR75" s="346">
        <f t="shared" si="258"/>
        <v>0</v>
      </c>
      <c r="GS75" s="346">
        <f t="shared" si="258"/>
        <v>0</v>
      </c>
      <c r="GT75" s="346">
        <f t="shared" si="258"/>
        <v>0</v>
      </c>
      <c r="GU75" s="346">
        <f t="shared" si="258"/>
        <v>0</v>
      </c>
      <c r="GV75" s="346">
        <f t="shared" si="258"/>
        <v>0</v>
      </c>
      <c r="GW75" s="346">
        <f t="shared" si="258"/>
        <v>0</v>
      </c>
      <c r="GX75" s="346">
        <f t="shared" si="258"/>
        <v>0</v>
      </c>
      <c r="GY75" s="346">
        <f t="shared" si="258"/>
        <v>0</v>
      </c>
      <c r="GZ75" s="346">
        <f t="shared" si="258"/>
        <v>0</v>
      </c>
      <c r="HA75" s="347">
        <f t="shared" si="258"/>
        <v>0</v>
      </c>
      <c r="HB75" s="336">
        <f t="shared" si="142"/>
        <v>0</v>
      </c>
      <c r="HC75" s="337">
        <f t="shared" si="143"/>
        <v>0</v>
      </c>
      <c r="HD75" s="337">
        <f t="shared" si="144"/>
        <v>0</v>
      </c>
      <c r="HE75" s="337">
        <f t="shared" si="145"/>
        <v>0</v>
      </c>
      <c r="HF75" s="337">
        <f t="shared" si="146"/>
        <v>0</v>
      </c>
      <c r="HG75" s="337">
        <f t="shared" si="147"/>
        <v>0</v>
      </c>
      <c r="HH75" s="337">
        <f t="shared" si="148"/>
        <v>0</v>
      </c>
      <c r="HI75" s="337">
        <f t="shared" si="149"/>
        <v>0</v>
      </c>
      <c r="HJ75" s="337">
        <f t="shared" si="150"/>
        <v>0</v>
      </c>
      <c r="HK75" s="337">
        <f t="shared" si="151"/>
        <v>0</v>
      </c>
      <c r="HL75" s="337">
        <f t="shared" si="152"/>
        <v>0</v>
      </c>
      <c r="HM75" s="337">
        <f t="shared" si="153"/>
        <v>0</v>
      </c>
      <c r="HN75" s="337">
        <f t="shared" si="154"/>
        <v>0</v>
      </c>
      <c r="HO75" s="337">
        <f t="shared" si="155"/>
        <v>0</v>
      </c>
      <c r="HP75" s="337">
        <f t="shared" si="156"/>
        <v>0</v>
      </c>
      <c r="HQ75" s="337">
        <f t="shared" si="157"/>
        <v>0</v>
      </c>
      <c r="HR75" s="337">
        <f t="shared" si="158"/>
        <v>0</v>
      </c>
      <c r="HS75" s="337">
        <f t="shared" si="159"/>
        <v>0</v>
      </c>
      <c r="HT75" s="337">
        <f t="shared" si="160"/>
        <v>0</v>
      </c>
      <c r="HU75" s="337">
        <f t="shared" si="161"/>
        <v>0</v>
      </c>
      <c r="HV75" s="338">
        <f t="shared" si="162"/>
        <v>0</v>
      </c>
      <c r="HW75" s="297" t="str">
        <f t="shared" si="214"/>
        <v/>
      </c>
      <c r="HX75" s="264" t="str">
        <f t="shared" si="215"/>
        <v/>
      </c>
      <c r="HY75" s="264" t="str">
        <f t="shared" si="216"/>
        <v/>
      </c>
      <c r="HZ75" s="264" t="str">
        <f t="shared" si="217"/>
        <v/>
      </c>
      <c r="IA75" s="264" t="str">
        <f t="shared" si="218"/>
        <v/>
      </c>
      <c r="IB75" s="264" t="str">
        <f t="shared" si="219"/>
        <v/>
      </c>
      <c r="IC75" s="264" t="str">
        <f t="shared" si="220"/>
        <v/>
      </c>
      <c r="ID75" s="264" t="str">
        <f t="shared" si="221"/>
        <v/>
      </c>
      <c r="IE75" s="264" t="str">
        <f t="shared" si="222"/>
        <v/>
      </c>
      <c r="IF75" s="264" t="str">
        <f t="shared" si="223"/>
        <v/>
      </c>
      <c r="IG75" s="264" t="str">
        <f t="shared" si="224"/>
        <v/>
      </c>
      <c r="IH75" s="264" t="str">
        <f t="shared" si="225"/>
        <v/>
      </c>
      <c r="II75" s="264" t="str">
        <f t="shared" si="226"/>
        <v/>
      </c>
      <c r="IJ75" s="264" t="str">
        <f t="shared" si="227"/>
        <v/>
      </c>
      <c r="IK75" s="264" t="str">
        <f t="shared" si="228"/>
        <v/>
      </c>
      <c r="IL75" s="264" t="str">
        <f t="shared" si="229"/>
        <v/>
      </c>
      <c r="IM75" s="264" t="str">
        <f t="shared" si="230"/>
        <v/>
      </c>
      <c r="IN75" s="264" t="str">
        <f t="shared" si="231"/>
        <v/>
      </c>
      <c r="IO75" s="264" t="str">
        <f t="shared" si="232"/>
        <v/>
      </c>
      <c r="IP75" s="264" t="str">
        <f t="shared" si="233"/>
        <v/>
      </c>
      <c r="IQ75" s="284" t="str">
        <f t="shared" si="234"/>
        <v/>
      </c>
      <c r="IR75" s="265">
        <f t="shared" si="105"/>
        <v>0</v>
      </c>
      <c r="IS75" s="266">
        <f t="shared" si="235"/>
        <v>48</v>
      </c>
      <c r="IT75" s="266">
        <f t="shared" si="106"/>
        <v>0</v>
      </c>
      <c r="IU75" s="266">
        <f t="shared" si="236"/>
        <v>0</v>
      </c>
      <c r="IV75" s="302">
        <f t="shared" si="268"/>
        <v>0</v>
      </c>
      <c r="IW75" s="266">
        <f t="shared" si="268"/>
        <v>0</v>
      </c>
      <c r="IX75" s="266">
        <f t="shared" si="268"/>
        <v>0</v>
      </c>
      <c r="IY75" s="266">
        <f t="shared" si="268"/>
        <v>0</v>
      </c>
      <c r="IZ75" s="266">
        <f t="shared" si="268"/>
        <v>0</v>
      </c>
      <c r="JA75" s="266">
        <f t="shared" si="268"/>
        <v>0</v>
      </c>
      <c r="JB75" s="266">
        <f t="shared" si="268"/>
        <v>0</v>
      </c>
      <c r="JC75" s="266">
        <f t="shared" si="268"/>
        <v>0</v>
      </c>
      <c r="JD75" s="266">
        <f t="shared" si="268"/>
        <v>0</v>
      </c>
      <c r="JE75" s="266">
        <f t="shared" si="268"/>
        <v>0</v>
      </c>
      <c r="JF75" s="266">
        <f t="shared" si="269"/>
        <v>0</v>
      </c>
      <c r="JG75" s="266">
        <f t="shared" si="269"/>
        <v>0</v>
      </c>
      <c r="JH75" s="266">
        <f t="shared" si="269"/>
        <v>0</v>
      </c>
      <c r="JI75" s="266">
        <f t="shared" si="269"/>
        <v>0</v>
      </c>
      <c r="JJ75" s="266">
        <f t="shared" si="269"/>
        <v>0</v>
      </c>
      <c r="JK75" s="266">
        <f t="shared" si="269"/>
        <v>0</v>
      </c>
      <c r="JL75" s="266">
        <f t="shared" si="269"/>
        <v>0</v>
      </c>
      <c r="JM75" s="266">
        <f t="shared" si="269"/>
        <v>0</v>
      </c>
      <c r="JN75" s="266">
        <f t="shared" si="269"/>
        <v>0</v>
      </c>
      <c r="JO75" s="266">
        <f t="shared" si="269"/>
        <v>0</v>
      </c>
      <c r="JP75" s="303">
        <f t="shared" si="269"/>
        <v>0</v>
      </c>
      <c r="JQ75" s="291">
        <f t="shared" si="270"/>
        <v>0</v>
      </c>
      <c r="JR75" s="265">
        <f t="shared" si="270"/>
        <v>0</v>
      </c>
      <c r="JS75" s="265">
        <f t="shared" si="270"/>
        <v>0</v>
      </c>
      <c r="JT75" s="265">
        <f t="shared" si="270"/>
        <v>0</v>
      </c>
      <c r="JU75" s="265">
        <f t="shared" si="270"/>
        <v>0</v>
      </c>
      <c r="JV75" s="265">
        <f t="shared" si="270"/>
        <v>0</v>
      </c>
      <c r="JW75" s="265">
        <f t="shared" si="270"/>
        <v>0</v>
      </c>
      <c r="JX75" s="265">
        <f t="shared" si="270"/>
        <v>0</v>
      </c>
      <c r="JY75" s="265">
        <f t="shared" si="270"/>
        <v>0</v>
      </c>
      <c r="JZ75" s="265">
        <f t="shared" si="270"/>
        <v>0</v>
      </c>
      <c r="KA75" s="265">
        <f t="shared" si="271"/>
        <v>0</v>
      </c>
      <c r="KB75" s="265">
        <f t="shared" si="271"/>
        <v>0</v>
      </c>
      <c r="KC75" s="265">
        <f t="shared" si="271"/>
        <v>0</v>
      </c>
      <c r="KD75" s="265">
        <f t="shared" si="271"/>
        <v>0</v>
      </c>
      <c r="KE75" s="265">
        <f t="shared" si="271"/>
        <v>0</v>
      </c>
      <c r="KF75" s="265">
        <f t="shared" si="271"/>
        <v>0</v>
      </c>
      <c r="KG75" s="265">
        <f t="shared" si="271"/>
        <v>0</v>
      </c>
      <c r="KH75" s="265">
        <f t="shared" si="271"/>
        <v>0</v>
      </c>
      <c r="KI75" s="265">
        <f t="shared" si="271"/>
        <v>0</v>
      </c>
      <c r="KJ75" s="265">
        <f t="shared" si="271"/>
        <v>0</v>
      </c>
      <c r="KK75" s="292">
        <f t="shared" si="271"/>
        <v>0</v>
      </c>
      <c r="KL75" s="279">
        <f t="shared" si="107"/>
        <v>48</v>
      </c>
      <c r="KN75" s="262" t="str">
        <f t="shared" si="273"/>
        <v>Sat</v>
      </c>
      <c r="KO75" s="405" t="str">
        <f>IF(OR(F75=Dropdown_list!$AA$20,F75=Dropdown_list!$AA$21,ISBLANK(F75)), "", LEFT(F75,FIND(":",F75)-1)/RIGHT(F75,LEN(F75)-(FIND(":",F75))))</f>
        <v/>
      </c>
      <c r="KP75" s="406" t="str">
        <f>IF(OR(G75=Dropdown_list!$AA$20,G75=Dropdown_list!$AA$21,ISBLANK(G75)), "", LEFT(G75,FIND(":",G75)-1)/RIGHT(G75,LEN(G75)-(FIND(":",G75))))</f>
        <v/>
      </c>
      <c r="KQ75" s="406" t="str">
        <f>IF(OR(H75=Dropdown_list!$AA$20,H75=Dropdown_list!$AA$21,ISBLANK(H75)), "", LEFT(H75,FIND(":",H75)-1)/RIGHT(H75,LEN(H75)-(FIND(":",H75))))</f>
        <v/>
      </c>
      <c r="KR75" s="406" t="str">
        <f>IF(OR(I75=Dropdown_list!$AA$20,I75=Dropdown_list!$AA$21,ISBLANK(I75)), "", LEFT(I75,FIND(":",I75)-1)/RIGHT(I75,LEN(I75)-(FIND(":",I75))))</f>
        <v/>
      </c>
      <c r="KS75" s="406" t="str">
        <f>IF(OR(J75=Dropdown_list!$AA$20,J75=Dropdown_list!$AA$21,ISBLANK(J75)), "", LEFT(J75,FIND(":",J75)-1)/RIGHT(J75,LEN(J75)-(FIND(":",J75))))</f>
        <v/>
      </c>
      <c r="KT75" s="406" t="str">
        <f>IF(OR(K75=Dropdown_list!$AA$20,K75=Dropdown_list!$AA$21,ISBLANK(K75)), "", LEFT(K75,FIND(":",K75)-1)/RIGHT(K75,LEN(K75)-(FIND(":",K75))))</f>
        <v/>
      </c>
      <c r="KU75" s="406" t="str">
        <f>IF(OR(L75=Dropdown_list!$AA$20,L75=Dropdown_list!$AA$21,ISBLANK(L75)), "", LEFT(L75,FIND(":",L75)-1)/RIGHT(L75,LEN(L75)-(FIND(":",L75))))</f>
        <v/>
      </c>
      <c r="KV75" s="406" t="str">
        <f>IF(OR(M75=Dropdown_list!$AA$20,M75=Dropdown_list!$AA$21,ISBLANK(M75)), "", LEFT(M75,FIND(":",M75)-1)/RIGHT(M75,LEN(M75)-(FIND(":",M75))))</f>
        <v/>
      </c>
      <c r="KW75" s="406" t="str">
        <f>IF(OR(N75=Dropdown_list!$AA$20,N75=Dropdown_list!$AA$21,ISBLANK(N75)), "", LEFT(N75,FIND(":",N75)-1)/RIGHT(N75,LEN(N75)-(FIND(":",N75))))</f>
        <v/>
      </c>
      <c r="KX75" s="406" t="str">
        <f>IF(OR(O75=Dropdown_list!$AA$20,O75=Dropdown_list!$AA$21,ISBLANK(O75)), "", LEFT(O75,FIND(":",O75)-1)/RIGHT(O75,LEN(O75)-(FIND(":",O75))))</f>
        <v/>
      </c>
      <c r="KY75" s="406" t="str">
        <f>IF(OR(P75=Dropdown_list!$AA$20,P75=Dropdown_list!$AA$21,ISBLANK(P75)), "", LEFT(P75,FIND(":",P75)-1)/RIGHT(P75,LEN(P75)-(FIND(":",P75))))</f>
        <v/>
      </c>
      <c r="KZ75" s="406" t="str">
        <f>IF(OR(Q75=Dropdown_list!$AA$20,Q75=Dropdown_list!$AA$21,ISBLANK(Q75)), "", LEFT(Q75,FIND(":",Q75)-1)/RIGHT(Q75,LEN(Q75)-(FIND(":",Q75))))</f>
        <v/>
      </c>
      <c r="LA75" s="406" t="str">
        <f>IF(OR(R75=Dropdown_list!$AA$20,R75=Dropdown_list!$AA$21,ISBLANK(R75)), "", LEFT(R75,FIND(":",R75)-1)/RIGHT(R75,LEN(R75)-(FIND(":",R75))))</f>
        <v/>
      </c>
      <c r="LB75" s="406" t="str">
        <f>IF(OR(S75=Dropdown_list!$AA$20,S75=Dropdown_list!$AA$21,ISBLANK(S75)), "", LEFT(S75,FIND(":",S75)-1)/RIGHT(S75,LEN(S75)-(FIND(":",S75))))</f>
        <v/>
      </c>
      <c r="LC75" s="406" t="str">
        <f>IF(OR(T75=Dropdown_list!$AA$20,T75=Dropdown_list!$AA$21,ISBLANK(T75)), "", LEFT(T75,FIND(":",T75)-1)/RIGHT(T75,LEN(T75)-(FIND(":",T75))))</f>
        <v/>
      </c>
      <c r="LD75" s="406" t="str">
        <f>IF(OR(U75=Dropdown_list!$AA$20,U75=Dropdown_list!$AA$21,ISBLANK(U75)), "", LEFT(U75,FIND(":",U75)-1)/RIGHT(U75,LEN(U75)-(FIND(":",U75))))</f>
        <v/>
      </c>
      <c r="LE75" s="406" t="str">
        <f>IF(OR(V75=Dropdown_list!$AA$20,V75=Dropdown_list!$AA$21,ISBLANK(V75)), "", LEFT(V75,FIND(":",V75)-1)/RIGHT(V75,LEN(V75)-(FIND(":",V75))))</f>
        <v/>
      </c>
      <c r="LF75" s="406" t="str">
        <f>IF(OR(W75=Dropdown_list!$AA$20,W75=Dropdown_list!$AA$21,ISBLANK(W75)), "", LEFT(W75,FIND(":",W75)-1)/RIGHT(W75,LEN(W75)-(FIND(":",W75))))</f>
        <v/>
      </c>
      <c r="LG75" s="406" t="str">
        <f>IF(OR(X75=Dropdown_list!$AA$20,X75=Dropdown_list!$AA$21,ISBLANK(X75)), "", LEFT(X75,FIND(":",X75)-1)/RIGHT(X75,LEN(X75)-(FIND(":",X75))))</f>
        <v/>
      </c>
      <c r="LH75" s="406" t="str">
        <f>IF(OR(Y75=Dropdown_list!$AA$20,Y75=Dropdown_list!$AA$21,ISBLANK(Y75)), "", LEFT(Y75,FIND(":",Y75)-1)/RIGHT(Y75,LEN(Y75)-(FIND(":",Y75))))</f>
        <v/>
      </c>
      <c r="LI75" s="406" t="str">
        <f>IF(OR(Z75=Dropdown_list!$AA$20,Z75=Dropdown_list!$AA$21,ISBLANK(Z75)), "", LEFT(Z75,FIND(":",Z75)-1)/RIGHT(Z75,LEN(Z75)-(FIND(":",Z75))))</f>
        <v/>
      </c>
      <c r="LJ75" s="406" t="str">
        <f>IF(OR(AA75=Dropdown_list!$AA$20,AA75=Dropdown_list!$AA$21,ISBLANK(AA75)), "", LEFT(AA75,FIND(":",AA75)-1)/RIGHT(AA75,LEN(AA75)-(FIND(":",AA75))))</f>
        <v/>
      </c>
      <c r="LK75" s="406" t="str">
        <f>IF(OR(AB75=Dropdown_list!$AA$20,AB75=Dropdown_list!$AA$21,ISBLANK(AB75)), "", LEFT(AB75,FIND(":",AB75)-1)/RIGHT(AB75,LEN(AB75)-(FIND(":",AB75))))</f>
        <v/>
      </c>
      <c r="LL75" s="406" t="str">
        <f>IF(OR(AC75=Dropdown_list!$AA$20,AC75=Dropdown_list!$AA$21,ISBLANK(AC75)), "", LEFT(AC75,FIND(":",AC75)-1)/RIGHT(AC75,LEN(AC75)-(FIND(":",AC75))))</f>
        <v/>
      </c>
      <c r="LM75" s="406" t="str">
        <f>IF(OR(AD75=Dropdown_list!$AA$20,AD75=Dropdown_list!$AA$21,ISBLANK(AD75)), "", LEFT(AD75,FIND(":",AD75)-1)/RIGHT(AD75,LEN(AD75)-(FIND(":",AD75))))</f>
        <v/>
      </c>
      <c r="LN75" s="406" t="str">
        <f>IF(OR(AE75=Dropdown_list!$AA$20,AE75=Dropdown_list!$AA$21,ISBLANK(AE75)), "", LEFT(AE75,FIND(":",AE75)-1)/RIGHT(AE75,LEN(AE75)-(FIND(":",AE75))))</f>
        <v/>
      </c>
      <c r="LO75" s="406" t="str">
        <f>IF(OR(AF75=Dropdown_list!$AA$20,AF75=Dropdown_list!$AA$21,ISBLANK(AF75)), "", LEFT(AF75,FIND(":",AF75)-1)/RIGHT(AF75,LEN(AF75)-(FIND(":",AF75))))</f>
        <v/>
      </c>
      <c r="LP75" s="406" t="str">
        <f>IF(OR(AG75=Dropdown_list!$AA$20,AG75=Dropdown_list!$AA$21,ISBLANK(AG75)), "", LEFT(AG75,FIND(":",AG75)-1)/RIGHT(AG75,LEN(AG75)-(FIND(":",AG75))))</f>
        <v/>
      </c>
      <c r="LQ75" s="406" t="str">
        <f>IF(OR(AH75=Dropdown_list!$AA$20,AH75=Dropdown_list!$AA$21,ISBLANK(AH75)), "", LEFT(AH75,FIND(":",AH75)-1)/RIGHT(AH75,LEN(AH75)-(FIND(":",AH75))))</f>
        <v/>
      </c>
      <c r="LR75" s="406" t="str">
        <f>IF(OR(AI75=Dropdown_list!$AA$20,AI75=Dropdown_list!$AA$21,ISBLANK(AI75)), "", LEFT(AI75,FIND(":",AI75)-1)/RIGHT(AI75,LEN(AI75)-(FIND(":",AI75))))</f>
        <v/>
      </c>
      <c r="LS75" s="406" t="str">
        <f>IF(OR(AJ75=Dropdown_list!$AA$20,AJ75=Dropdown_list!$AA$21,ISBLANK(AJ75)), "", LEFT(AJ75,FIND(":",AJ75)-1)/RIGHT(AJ75,LEN(AJ75)-(FIND(":",AJ75))))</f>
        <v/>
      </c>
      <c r="LT75" s="406" t="str">
        <f>IF(OR(AK75=Dropdown_list!$AA$20,AK75=Dropdown_list!$AA$21,ISBLANK(AK75)), "", LEFT(AK75,FIND(":",AK75)-1)/RIGHT(AK75,LEN(AK75)-(FIND(":",AK75))))</f>
        <v/>
      </c>
      <c r="LU75" s="406" t="str">
        <f>IF(OR(AL75=Dropdown_list!$AA$20,AL75=Dropdown_list!$AA$21,ISBLANK(AL75)), "", LEFT(AL75,FIND(":",AL75)-1)/RIGHT(AL75,LEN(AL75)-(FIND(":",AL75))))</f>
        <v/>
      </c>
      <c r="LV75" s="406" t="str">
        <f>IF(OR(AM75=Dropdown_list!$AA$20,AM75=Dropdown_list!$AA$21,ISBLANK(AM75)), "", LEFT(AM75,FIND(":",AM75)-1)/RIGHT(AM75,LEN(AM75)-(FIND(":",AM75))))</f>
        <v/>
      </c>
      <c r="LW75" s="406" t="str">
        <f>IF(OR(AN75=Dropdown_list!$AA$20,AN75=Dropdown_list!$AA$21,ISBLANK(AN75)), "", LEFT(AN75,FIND(":",AN75)-1)/RIGHT(AN75,LEN(AN75)-(FIND(":",AN75))))</f>
        <v/>
      </c>
      <c r="LX75" s="406" t="str">
        <f>IF(OR(AO75=Dropdown_list!$AA$20,AO75=Dropdown_list!$AA$21,ISBLANK(AO75)), "", LEFT(AO75,FIND(":",AO75)-1)/RIGHT(AO75,LEN(AO75)-(FIND(":",AO75))))</f>
        <v/>
      </c>
      <c r="LY75" s="406" t="str">
        <f>IF(OR(AP75=Dropdown_list!$AA$20,AP75=Dropdown_list!$AA$21,ISBLANK(AP75)), "", LEFT(AP75,FIND(":",AP75)-1)/RIGHT(AP75,LEN(AP75)-(FIND(":",AP75))))</f>
        <v/>
      </c>
      <c r="LZ75" s="406" t="str">
        <f>IF(OR(AQ75=Dropdown_list!$AA$20,AQ75=Dropdown_list!$AA$21,ISBLANK(AQ75)), "", LEFT(AQ75,FIND(":",AQ75)-1)/RIGHT(AQ75,LEN(AQ75)-(FIND(":",AQ75))))</f>
        <v/>
      </c>
      <c r="MA75" s="406" t="str">
        <f>IF(OR(AR75=Dropdown_list!$AA$20,AR75=Dropdown_list!$AA$21,ISBLANK(AR75)), "", LEFT(AR75,FIND(":",AR75)-1)/RIGHT(AR75,LEN(AR75)-(FIND(":",AR75))))</f>
        <v/>
      </c>
      <c r="MB75" s="406" t="str">
        <f>IF(OR(AS75=Dropdown_list!$AA$20,AS75=Dropdown_list!$AA$21,ISBLANK(AS75)), "", LEFT(AS75,FIND(":",AS75)-1)/RIGHT(AS75,LEN(AS75)-(FIND(":",AS75))))</f>
        <v/>
      </c>
      <c r="MC75" s="406" t="str">
        <f>IF(OR(AT75=Dropdown_list!$AA$20,AT75=Dropdown_list!$AA$21,ISBLANK(AT75)), "", LEFT(AT75,FIND(":",AT75)-1)/RIGHT(AT75,LEN(AT75)-(FIND(":",AT75))))</f>
        <v/>
      </c>
      <c r="MD75" s="406" t="str">
        <f>IF(OR(AU75=Dropdown_list!$AA$20,AU75=Dropdown_list!$AA$21,ISBLANK(AU75)), "", LEFT(AU75,FIND(":",AU75)-1)/RIGHT(AU75,LEN(AU75)-(FIND(":",AU75))))</f>
        <v/>
      </c>
      <c r="ME75" s="406" t="str">
        <f>IF(OR(AV75=Dropdown_list!$AA$20,AV75=Dropdown_list!$AA$21,ISBLANK(AV75)), "", LEFT(AV75,FIND(":",AV75)-1)/RIGHT(AV75,LEN(AV75)-(FIND(":",AV75))))</f>
        <v/>
      </c>
      <c r="MF75" s="406" t="str">
        <f>IF(OR(AW75=Dropdown_list!$AA$20,AW75=Dropdown_list!$AA$21,ISBLANK(AW75)), "", LEFT(AW75,FIND(":",AW75)-1)/RIGHT(AW75,LEN(AW75)-(FIND(":",AW75))))</f>
        <v/>
      </c>
      <c r="MG75" s="406" t="str">
        <f>IF(OR(AX75=Dropdown_list!$AA$20,AX75=Dropdown_list!$AA$21,ISBLANK(AX75)), "", LEFT(AX75,FIND(":",AX75)-1)/RIGHT(AX75,LEN(AX75)-(FIND(":",AX75))))</f>
        <v/>
      </c>
      <c r="MH75" s="406" t="str">
        <f>IF(OR(AY75=Dropdown_list!$AA$20,AY75=Dropdown_list!$AA$21,ISBLANK(AY75)), "", LEFT(AY75,FIND(":",AY75)-1)/RIGHT(AY75,LEN(AY75)-(FIND(":",AY75))))</f>
        <v/>
      </c>
      <c r="MI75" s="406" t="str">
        <f>IF(OR(AZ75=Dropdown_list!$AA$20,AZ75=Dropdown_list!$AA$21,ISBLANK(AZ75)), "", LEFT(AZ75,FIND(":",AZ75)-1)/RIGHT(AZ75,LEN(AZ75)-(FIND(":",AZ75))))</f>
        <v/>
      </c>
      <c r="MJ75" s="407" t="str">
        <f>IF(OR(BA75=Dropdown_list!$AA$20,BA75=Dropdown_list!$AA$21,ISBLANK(BA75)), "", LEFT(BA75,FIND(":",BA75)-1)/RIGHT(BA75,LEN(BA75)-(FIND(":",BA75))))</f>
        <v/>
      </c>
      <c r="ML75" s="414" t="str">
        <f t="shared" si="256"/>
        <v/>
      </c>
      <c r="MM75" s="265" t="str">
        <f t="shared" si="272"/>
        <v/>
      </c>
      <c r="MN75" s="265" t="str">
        <f t="shared" si="272"/>
        <v/>
      </c>
      <c r="MO75" s="265" t="str">
        <f t="shared" si="272"/>
        <v/>
      </c>
      <c r="MP75" s="265" t="str">
        <f t="shared" si="272"/>
        <v/>
      </c>
      <c r="MQ75" s="265" t="str">
        <f t="shared" si="272"/>
        <v/>
      </c>
      <c r="MR75" s="265" t="str">
        <f t="shared" si="272"/>
        <v/>
      </c>
      <c r="MS75" s="265" t="str">
        <f t="shared" si="272"/>
        <v/>
      </c>
      <c r="MT75" s="265" t="str">
        <f t="shared" si="272"/>
        <v/>
      </c>
      <c r="MU75" s="265" t="str">
        <f t="shared" si="272"/>
        <v/>
      </c>
      <c r="MV75" s="265" t="str">
        <f t="shared" si="272"/>
        <v/>
      </c>
      <c r="MW75" s="265" t="str">
        <f t="shared" si="272"/>
        <v/>
      </c>
      <c r="MX75" s="265" t="str">
        <f t="shared" si="272"/>
        <v/>
      </c>
      <c r="MY75" s="265" t="str">
        <f t="shared" si="272"/>
        <v/>
      </c>
      <c r="MZ75" s="265" t="str">
        <f t="shared" si="272"/>
        <v/>
      </c>
      <c r="NA75" s="265" t="str">
        <f t="shared" si="272"/>
        <v/>
      </c>
      <c r="NB75" s="265" t="str">
        <f t="shared" si="272"/>
        <v/>
      </c>
      <c r="NC75" s="265" t="str">
        <f t="shared" si="272"/>
        <v/>
      </c>
      <c r="ND75" s="265" t="str">
        <f t="shared" si="272"/>
        <v/>
      </c>
      <c r="NE75" s="265" t="str">
        <f t="shared" si="272"/>
        <v/>
      </c>
      <c r="NF75" s="265" t="str">
        <f t="shared" si="272"/>
        <v/>
      </c>
      <c r="NG75" s="265" t="str">
        <f t="shared" si="272"/>
        <v/>
      </c>
      <c r="NH75" s="265" t="str">
        <f t="shared" si="272"/>
        <v/>
      </c>
      <c r="NI75" s="265" t="str">
        <f t="shared" si="272"/>
        <v/>
      </c>
      <c r="NJ75" s="265" t="str">
        <f t="shared" si="272"/>
        <v/>
      </c>
      <c r="NK75" s="265" t="str">
        <f t="shared" si="272"/>
        <v/>
      </c>
      <c r="NL75" s="265" t="str">
        <f t="shared" si="272"/>
        <v/>
      </c>
      <c r="NM75" s="265" t="str">
        <f t="shared" si="272"/>
        <v/>
      </c>
      <c r="NN75" s="265" t="str">
        <f t="shared" si="272"/>
        <v/>
      </c>
      <c r="NO75" s="265" t="str">
        <f t="shared" si="272"/>
        <v/>
      </c>
      <c r="NP75" s="265" t="str">
        <f t="shared" si="272"/>
        <v/>
      </c>
      <c r="NQ75" s="265" t="str">
        <f t="shared" si="272"/>
        <v/>
      </c>
      <c r="NR75" s="265" t="str">
        <f t="shared" si="272"/>
        <v/>
      </c>
      <c r="NS75" s="265" t="str">
        <f t="shared" si="272"/>
        <v/>
      </c>
      <c r="NT75" s="265" t="str">
        <f t="shared" si="272"/>
        <v/>
      </c>
      <c r="NU75" s="265" t="str">
        <f t="shared" si="272"/>
        <v/>
      </c>
      <c r="NV75" s="265" t="str">
        <f t="shared" si="272"/>
        <v/>
      </c>
      <c r="NW75" s="265" t="str">
        <f t="shared" si="272"/>
        <v/>
      </c>
      <c r="NX75" s="265" t="str">
        <f t="shared" si="272"/>
        <v/>
      </c>
      <c r="NY75" s="265" t="str">
        <f t="shared" si="272"/>
        <v/>
      </c>
      <c r="NZ75" s="265" t="str">
        <f t="shared" si="272"/>
        <v/>
      </c>
      <c r="OA75" s="265" t="str">
        <f t="shared" si="272"/>
        <v/>
      </c>
      <c r="OB75" s="265" t="str">
        <f t="shared" si="272"/>
        <v/>
      </c>
      <c r="OC75" s="265" t="str">
        <f t="shared" si="272"/>
        <v/>
      </c>
      <c r="OD75" s="265" t="str">
        <f t="shared" si="272"/>
        <v/>
      </c>
      <c r="OE75" s="265" t="str">
        <f t="shared" si="272"/>
        <v/>
      </c>
      <c r="OF75" s="265" t="str">
        <f t="shared" si="272"/>
        <v/>
      </c>
      <c r="OG75" s="415" t="str">
        <f t="shared" si="272"/>
        <v/>
      </c>
    </row>
    <row r="76" spans="2:397" ht="15" customHeight="1">
      <c r="B76" s="66"/>
      <c r="D76" s="786"/>
      <c r="E76" s="223">
        <f t="shared" si="177"/>
        <v>0</v>
      </c>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4"/>
      <c r="BC76" s="668"/>
      <c r="BD76" s="61"/>
      <c r="BE76" s="61"/>
      <c r="BF76" s="88"/>
      <c r="BG76" s="232"/>
      <c r="BH76" s="61"/>
      <c r="BI76" s="61"/>
      <c r="BJ76" s="4"/>
      <c r="BL76" s="84" t="str">
        <f t="shared" si="196"/>
        <v/>
      </c>
      <c r="BM76" s="260">
        <f t="shared" si="197"/>
        <v>0</v>
      </c>
      <c r="BN76" s="525">
        <f t="shared" si="254"/>
        <v>0</v>
      </c>
      <c r="BO76" s="526" t="str">
        <f t="shared" si="139"/>
        <v/>
      </c>
      <c r="BP76" s="525">
        <f t="shared" si="255"/>
        <v>0</v>
      </c>
      <c r="BQ76" s="527">
        <f t="shared" si="198"/>
        <v>0</v>
      </c>
      <c r="BR76" s="527">
        <f t="shared" si="199"/>
        <v>0</v>
      </c>
      <c r="BS76" s="528">
        <f t="shared" si="140"/>
        <v>0</v>
      </c>
      <c r="BT76" s="263" t="str">
        <f t="shared" si="14"/>
        <v/>
      </c>
      <c r="BU76" s="263" t="str">
        <f>IF(BQ76=1, IF(ISBLANK(#REF!),message_complete,""),"")</f>
        <v/>
      </c>
      <c r="BV76" s="263" t="str">
        <f t="shared" si="200"/>
        <v/>
      </c>
      <c r="BW76" s="263" t="str">
        <f t="shared" si="201"/>
        <v/>
      </c>
      <c r="BX76" s="261"/>
      <c r="BY76" s="328" t="str">
        <f t="shared" si="116"/>
        <v/>
      </c>
      <c r="BZ76" s="269" t="str">
        <f t="shared" si="202"/>
        <v/>
      </c>
      <c r="CA76" s="269" t="str">
        <f t="shared" si="203"/>
        <v/>
      </c>
      <c r="CB76" s="269" t="str">
        <f t="shared" si="204"/>
        <v/>
      </c>
      <c r="CC76" s="269" t="str">
        <f t="shared" si="205"/>
        <v/>
      </c>
      <c r="CD76" s="269" t="str">
        <f t="shared" si="117"/>
        <v/>
      </c>
      <c r="CE76" s="269" t="str">
        <f t="shared" si="206"/>
        <v/>
      </c>
      <c r="CF76" s="269" t="str">
        <f t="shared" si="118"/>
        <v/>
      </c>
      <c r="CG76" s="269" t="str">
        <f t="shared" si="119"/>
        <v/>
      </c>
      <c r="CH76" s="269" t="str">
        <f t="shared" si="120"/>
        <v/>
      </c>
      <c r="CI76" s="269" t="str">
        <f t="shared" si="121"/>
        <v/>
      </c>
      <c r="CJ76" s="329" t="str">
        <f t="shared" si="122"/>
        <v/>
      </c>
      <c r="CL76" s="423" t="str">
        <f t="shared" si="77"/>
        <v/>
      </c>
      <c r="CM76" s="419" t="str">
        <f t="shared" si="78"/>
        <v/>
      </c>
      <c r="CN76" s="419" t="str">
        <f t="shared" si="79"/>
        <v/>
      </c>
      <c r="CO76" s="419" t="str">
        <f t="shared" si="80"/>
        <v/>
      </c>
      <c r="CP76" s="419" t="str">
        <f t="shared" si="81"/>
        <v/>
      </c>
      <c r="CQ76" s="424" t="str">
        <f t="shared" si="82"/>
        <v/>
      </c>
      <c r="CR76" s="121" t="str">
        <f t="shared" si="207"/>
        <v/>
      </c>
      <c r="CS76" s="283" t="str">
        <f t="shared" si="208"/>
        <v/>
      </c>
      <c r="CT76" s="264" t="str">
        <f t="shared" si="209"/>
        <v/>
      </c>
      <c r="CU76" s="264" t="str">
        <f t="shared" si="210"/>
        <v/>
      </c>
      <c r="CV76" s="264" t="str">
        <f t="shared" si="211"/>
        <v/>
      </c>
      <c r="CW76" s="264" t="str">
        <f t="shared" si="212"/>
        <v/>
      </c>
      <c r="CX76" s="284" t="str">
        <f t="shared" si="213"/>
        <v/>
      </c>
      <c r="CY76" s="263">
        <f t="shared" si="83"/>
        <v>0</v>
      </c>
      <c r="CZ76" s="263"/>
      <c r="DA76" s="291">
        <f t="shared" si="259"/>
        <v>0</v>
      </c>
      <c r="DB76" s="265">
        <f t="shared" si="259"/>
        <v>0</v>
      </c>
      <c r="DC76" s="265">
        <f t="shared" si="259"/>
        <v>0</v>
      </c>
      <c r="DD76" s="265">
        <f t="shared" si="259"/>
        <v>0</v>
      </c>
      <c r="DE76" s="265">
        <f t="shared" si="259"/>
        <v>0</v>
      </c>
      <c r="DF76" s="265">
        <f t="shared" si="259"/>
        <v>0</v>
      </c>
      <c r="DG76" s="265">
        <f t="shared" si="259"/>
        <v>0</v>
      </c>
      <c r="DH76" s="265">
        <f t="shared" si="259"/>
        <v>0</v>
      </c>
      <c r="DI76" s="265">
        <f t="shared" si="259"/>
        <v>0</v>
      </c>
      <c r="DJ76" s="265">
        <f t="shared" si="259"/>
        <v>0</v>
      </c>
      <c r="DK76" s="265">
        <f t="shared" si="260"/>
        <v>0</v>
      </c>
      <c r="DL76" s="265">
        <f t="shared" si="260"/>
        <v>0</v>
      </c>
      <c r="DM76" s="265">
        <f t="shared" si="260"/>
        <v>0</v>
      </c>
      <c r="DN76" s="265">
        <f t="shared" si="260"/>
        <v>0</v>
      </c>
      <c r="DO76" s="265">
        <f t="shared" si="260"/>
        <v>0</v>
      </c>
      <c r="DP76" s="265">
        <f t="shared" si="260"/>
        <v>0</v>
      </c>
      <c r="DQ76" s="265">
        <f t="shared" si="260"/>
        <v>0</v>
      </c>
      <c r="DR76" s="265">
        <f t="shared" si="260"/>
        <v>0</v>
      </c>
      <c r="DS76" s="265">
        <f t="shared" si="260"/>
        <v>0</v>
      </c>
      <c r="DT76" s="265">
        <f t="shared" si="260"/>
        <v>0</v>
      </c>
      <c r="DU76" s="292">
        <f t="shared" si="260"/>
        <v>0</v>
      </c>
      <c r="DV76" s="291">
        <f t="shared" si="261"/>
        <v>0</v>
      </c>
      <c r="DW76" s="265">
        <f t="shared" si="261"/>
        <v>0</v>
      </c>
      <c r="DX76" s="265">
        <f t="shared" si="261"/>
        <v>0</v>
      </c>
      <c r="DY76" s="265">
        <f t="shared" si="261"/>
        <v>0</v>
      </c>
      <c r="DZ76" s="265">
        <f t="shared" si="261"/>
        <v>0</v>
      </c>
      <c r="EA76" s="265">
        <f t="shared" si="261"/>
        <v>0</v>
      </c>
      <c r="EB76" s="265">
        <f t="shared" si="261"/>
        <v>0</v>
      </c>
      <c r="EC76" s="265">
        <f t="shared" si="261"/>
        <v>0</v>
      </c>
      <c r="ED76" s="265">
        <f t="shared" si="261"/>
        <v>0</v>
      </c>
      <c r="EE76" s="265">
        <f t="shared" si="261"/>
        <v>0</v>
      </c>
      <c r="EF76" s="265">
        <f t="shared" si="262"/>
        <v>0</v>
      </c>
      <c r="EG76" s="265">
        <f t="shared" si="262"/>
        <v>0</v>
      </c>
      <c r="EH76" s="265">
        <f t="shared" si="262"/>
        <v>0</v>
      </c>
      <c r="EI76" s="265">
        <f t="shared" si="262"/>
        <v>0</v>
      </c>
      <c r="EJ76" s="265">
        <f t="shared" si="262"/>
        <v>0</v>
      </c>
      <c r="EK76" s="265">
        <f t="shared" si="262"/>
        <v>0</v>
      </c>
      <c r="EL76" s="265">
        <f t="shared" si="262"/>
        <v>0</v>
      </c>
      <c r="EM76" s="265">
        <f t="shared" si="262"/>
        <v>0</v>
      </c>
      <c r="EN76" s="265">
        <f t="shared" si="262"/>
        <v>0</v>
      </c>
      <c r="EO76" s="265">
        <f t="shared" si="262"/>
        <v>0</v>
      </c>
      <c r="EP76" s="292">
        <f t="shared" si="262"/>
        <v>0</v>
      </c>
      <c r="EQ76" s="414">
        <f t="shared" si="263"/>
        <v>0</v>
      </c>
      <c r="ER76" s="265">
        <f t="shared" si="263"/>
        <v>0</v>
      </c>
      <c r="ES76" s="265">
        <f t="shared" si="263"/>
        <v>0</v>
      </c>
      <c r="ET76" s="265">
        <f t="shared" si="263"/>
        <v>0</v>
      </c>
      <c r="EU76" s="265">
        <f t="shared" si="263"/>
        <v>0</v>
      </c>
      <c r="EV76" s="265">
        <f t="shared" si="263"/>
        <v>0</v>
      </c>
      <c r="EW76" s="265">
        <f t="shared" si="263"/>
        <v>0</v>
      </c>
      <c r="EX76" s="265">
        <f t="shared" si="263"/>
        <v>0</v>
      </c>
      <c r="EY76" s="265">
        <f t="shared" si="263"/>
        <v>0</v>
      </c>
      <c r="EZ76" s="265">
        <f t="shared" si="263"/>
        <v>0</v>
      </c>
      <c r="FA76" s="265">
        <f t="shared" si="264"/>
        <v>0</v>
      </c>
      <c r="FB76" s="265">
        <f t="shared" si="264"/>
        <v>0</v>
      </c>
      <c r="FC76" s="265">
        <f t="shared" si="264"/>
        <v>0</v>
      </c>
      <c r="FD76" s="265">
        <f t="shared" si="264"/>
        <v>0</v>
      </c>
      <c r="FE76" s="265">
        <f t="shared" si="264"/>
        <v>0</v>
      </c>
      <c r="FF76" s="265">
        <f t="shared" si="264"/>
        <v>0</v>
      </c>
      <c r="FG76" s="265">
        <f t="shared" si="264"/>
        <v>0</v>
      </c>
      <c r="FH76" s="265">
        <f t="shared" si="264"/>
        <v>0</v>
      </c>
      <c r="FI76" s="265">
        <f t="shared" si="264"/>
        <v>0</v>
      </c>
      <c r="FJ76" s="265">
        <f t="shared" si="264"/>
        <v>0</v>
      </c>
      <c r="FK76" s="415">
        <f t="shared" si="264"/>
        <v>0</v>
      </c>
      <c r="FL76" s="291">
        <f t="shared" si="265"/>
        <v>0</v>
      </c>
      <c r="FM76" s="265">
        <f t="shared" si="265"/>
        <v>0</v>
      </c>
      <c r="FN76" s="265">
        <f t="shared" si="265"/>
        <v>0</v>
      </c>
      <c r="FO76" s="265">
        <f t="shared" si="265"/>
        <v>0</v>
      </c>
      <c r="FP76" s="265">
        <f t="shared" si="265"/>
        <v>0</v>
      </c>
      <c r="FQ76" s="265">
        <f t="shared" si="265"/>
        <v>0</v>
      </c>
      <c r="FR76" s="265">
        <f t="shared" si="265"/>
        <v>0</v>
      </c>
      <c r="FS76" s="265">
        <f t="shared" si="265"/>
        <v>0</v>
      </c>
      <c r="FT76" s="265">
        <f t="shared" si="265"/>
        <v>0</v>
      </c>
      <c r="FU76" s="265">
        <f t="shared" si="265"/>
        <v>0</v>
      </c>
      <c r="FV76" s="265">
        <f t="shared" si="266"/>
        <v>0</v>
      </c>
      <c r="FW76" s="265">
        <f t="shared" si="266"/>
        <v>0</v>
      </c>
      <c r="FX76" s="265">
        <f t="shared" si="266"/>
        <v>0</v>
      </c>
      <c r="FY76" s="265">
        <f t="shared" si="266"/>
        <v>0</v>
      </c>
      <c r="FZ76" s="265">
        <f t="shared" si="266"/>
        <v>0</v>
      </c>
      <c r="GA76" s="265">
        <f t="shared" si="266"/>
        <v>0</v>
      </c>
      <c r="GB76" s="265">
        <f t="shared" si="266"/>
        <v>0</v>
      </c>
      <c r="GC76" s="265">
        <f t="shared" si="266"/>
        <v>0</v>
      </c>
      <c r="GD76" s="265">
        <f t="shared" si="266"/>
        <v>0</v>
      </c>
      <c r="GE76" s="265">
        <f t="shared" si="266"/>
        <v>0</v>
      </c>
      <c r="GF76" s="292">
        <f t="shared" si="266"/>
        <v>0</v>
      </c>
      <c r="GG76" s="345">
        <f t="shared" si="267"/>
        <v>0</v>
      </c>
      <c r="GH76" s="346">
        <f t="shared" si="258"/>
        <v>0</v>
      </c>
      <c r="GI76" s="346">
        <f t="shared" si="258"/>
        <v>0</v>
      </c>
      <c r="GJ76" s="346">
        <f t="shared" si="258"/>
        <v>0</v>
      </c>
      <c r="GK76" s="346">
        <f t="shared" si="258"/>
        <v>0</v>
      </c>
      <c r="GL76" s="346">
        <f t="shared" si="258"/>
        <v>0</v>
      </c>
      <c r="GM76" s="346">
        <f t="shared" si="258"/>
        <v>0</v>
      </c>
      <c r="GN76" s="346">
        <f t="shared" si="258"/>
        <v>0</v>
      </c>
      <c r="GO76" s="346">
        <f t="shared" si="258"/>
        <v>0</v>
      </c>
      <c r="GP76" s="346">
        <f t="shared" si="258"/>
        <v>0</v>
      </c>
      <c r="GQ76" s="346">
        <f t="shared" si="258"/>
        <v>0</v>
      </c>
      <c r="GR76" s="346">
        <f t="shared" si="258"/>
        <v>0</v>
      </c>
      <c r="GS76" s="346">
        <f t="shared" si="258"/>
        <v>0</v>
      </c>
      <c r="GT76" s="346">
        <f t="shared" si="258"/>
        <v>0</v>
      </c>
      <c r="GU76" s="346">
        <f t="shared" si="258"/>
        <v>0</v>
      </c>
      <c r="GV76" s="346">
        <f t="shared" si="258"/>
        <v>0</v>
      </c>
      <c r="GW76" s="346">
        <f t="shared" si="258"/>
        <v>0</v>
      </c>
      <c r="GX76" s="346">
        <f t="shared" si="258"/>
        <v>0</v>
      </c>
      <c r="GY76" s="346">
        <f t="shared" si="258"/>
        <v>0</v>
      </c>
      <c r="GZ76" s="346">
        <f t="shared" si="258"/>
        <v>0</v>
      </c>
      <c r="HA76" s="347">
        <f t="shared" si="258"/>
        <v>0</v>
      </c>
      <c r="HB76" s="336">
        <f t="shared" si="142"/>
        <v>0</v>
      </c>
      <c r="HC76" s="337">
        <f t="shared" si="143"/>
        <v>0</v>
      </c>
      <c r="HD76" s="337">
        <f t="shared" si="144"/>
        <v>0</v>
      </c>
      <c r="HE76" s="337">
        <f t="shared" si="145"/>
        <v>0</v>
      </c>
      <c r="HF76" s="337">
        <f t="shared" si="146"/>
        <v>0</v>
      </c>
      <c r="HG76" s="337">
        <f t="shared" si="147"/>
        <v>0</v>
      </c>
      <c r="HH76" s="337">
        <f t="shared" si="148"/>
        <v>0</v>
      </c>
      <c r="HI76" s="337">
        <f t="shared" si="149"/>
        <v>0</v>
      </c>
      <c r="HJ76" s="337">
        <f t="shared" si="150"/>
        <v>0</v>
      </c>
      <c r="HK76" s="337">
        <f t="shared" si="151"/>
        <v>0</v>
      </c>
      <c r="HL76" s="337">
        <f t="shared" si="152"/>
        <v>0</v>
      </c>
      <c r="HM76" s="337">
        <f t="shared" si="153"/>
        <v>0</v>
      </c>
      <c r="HN76" s="337">
        <f t="shared" si="154"/>
        <v>0</v>
      </c>
      <c r="HO76" s="337">
        <f t="shared" si="155"/>
        <v>0</v>
      </c>
      <c r="HP76" s="337">
        <f t="shared" si="156"/>
        <v>0</v>
      </c>
      <c r="HQ76" s="337">
        <f t="shared" si="157"/>
        <v>0</v>
      </c>
      <c r="HR76" s="337">
        <f t="shared" si="158"/>
        <v>0</v>
      </c>
      <c r="HS76" s="337">
        <f t="shared" si="159"/>
        <v>0</v>
      </c>
      <c r="HT76" s="337">
        <f t="shared" si="160"/>
        <v>0</v>
      </c>
      <c r="HU76" s="337">
        <f t="shared" si="161"/>
        <v>0</v>
      </c>
      <c r="HV76" s="338">
        <f t="shared" si="162"/>
        <v>0</v>
      </c>
      <c r="HW76" s="297" t="str">
        <f t="shared" si="214"/>
        <v/>
      </c>
      <c r="HX76" s="264" t="str">
        <f t="shared" si="215"/>
        <v/>
      </c>
      <c r="HY76" s="264" t="str">
        <f t="shared" si="216"/>
        <v/>
      </c>
      <c r="HZ76" s="264" t="str">
        <f t="shared" si="217"/>
        <v/>
      </c>
      <c r="IA76" s="264" t="str">
        <f t="shared" si="218"/>
        <v/>
      </c>
      <c r="IB76" s="264" t="str">
        <f t="shared" si="219"/>
        <v/>
      </c>
      <c r="IC76" s="264" t="str">
        <f t="shared" si="220"/>
        <v/>
      </c>
      <c r="ID76" s="264" t="str">
        <f t="shared" si="221"/>
        <v/>
      </c>
      <c r="IE76" s="264" t="str">
        <f t="shared" si="222"/>
        <v/>
      </c>
      <c r="IF76" s="264" t="str">
        <f t="shared" si="223"/>
        <v/>
      </c>
      <c r="IG76" s="264" t="str">
        <f t="shared" si="224"/>
        <v/>
      </c>
      <c r="IH76" s="264" t="str">
        <f t="shared" si="225"/>
        <v/>
      </c>
      <c r="II76" s="264" t="str">
        <f t="shared" si="226"/>
        <v/>
      </c>
      <c r="IJ76" s="264" t="str">
        <f t="shared" si="227"/>
        <v/>
      </c>
      <c r="IK76" s="264" t="str">
        <f t="shared" si="228"/>
        <v/>
      </c>
      <c r="IL76" s="264" t="str">
        <f t="shared" si="229"/>
        <v/>
      </c>
      <c r="IM76" s="264" t="str">
        <f t="shared" si="230"/>
        <v/>
      </c>
      <c r="IN76" s="264" t="str">
        <f t="shared" si="231"/>
        <v/>
      </c>
      <c r="IO76" s="264" t="str">
        <f t="shared" si="232"/>
        <v/>
      </c>
      <c r="IP76" s="264" t="str">
        <f t="shared" si="233"/>
        <v/>
      </c>
      <c r="IQ76" s="284" t="str">
        <f t="shared" si="234"/>
        <v/>
      </c>
      <c r="IR76" s="265">
        <f t="shared" si="105"/>
        <v>0</v>
      </c>
      <c r="IS76" s="266">
        <f t="shared" si="235"/>
        <v>48</v>
      </c>
      <c r="IT76" s="266">
        <f t="shared" si="106"/>
        <v>0</v>
      </c>
      <c r="IU76" s="266">
        <f t="shared" si="236"/>
        <v>0</v>
      </c>
      <c r="IV76" s="302">
        <f t="shared" si="268"/>
        <v>0</v>
      </c>
      <c r="IW76" s="266">
        <f t="shared" si="268"/>
        <v>0</v>
      </c>
      <c r="IX76" s="266">
        <f t="shared" si="268"/>
        <v>0</v>
      </c>
      <c r="IY76" s="266">
        <f t="shared" si="268"/>
        <v>0</v>
      </c>
      <c r="IZ76" s="266">
        <f t="shared" si="268"/>
        <v>0</v>
      </c>
      <c r="JA76" s="266">
        <f t="shared" si="268"/>
        <v>0</v>
      </c>
      <c r="JB76" s="266">
        <f t="shared" si="268"/>
        <v>0</v>
      </c>
      <c r="JC76" s="266">
        <f t="shared" si="268"/>
        <v>0</v>
      </c>
      <c r="JD76" s="266">
        <f t="shared" si="268"/>
        <v>0</v>
      </c>
      <c r="JE76" s="266">
        <f t="shared" si="268"/>
        <v>0</v>
      </c>
      <c r="JF76" s="266">
        <f t="shared" si="269"/>
        <v>0</v>
      </c>
      <c r="JG76" s="266">
        <f t="shared" si="269"/>
        <v>0</v>
      </c>
      <c r="JH76" s="266">
        <f t="shared" si="269"/>
        <v>0</v>
      </c>
      <c r="JI76" s="266">
        <f t="shared" si="269"/>
        <v>0</v>
      </c>
      <c r="JJ76" s="266">
        <f t="shared" si="269"/>
        <v>0</v>
      </c>
      <c r="JK76" s="266">
        <f t="shared" si="269"/>
        <v>0</v>
      </c>
      <c r="JL76" s="266">
        <f t="shared" si="269"/>
        <v>0</v>
      </c>
      <c r="JM76" s="266">
        <f t="shared" si="269"/>
        <v>0</v>
      </c>
      <c r="JN76" s="266">
        <f t="shared" si="269"/>
        <v>0</v>
      </c>
      <c r="JO76" s="266">
        <f t="shared" si="269"/>
        <v>0</v>
      </c>
      <c r="JP76" s="303">
        <f t="shared" si="269"/>
        <v>0</v>
      </c>
      <c r="JQ76" s="291">
        <f t="shared" si="270"/>
        <v>0</v>
      </c>
      <c r="JR76" s="265">
        <f t="shared" si="270"/>
        <v>0</v>
      </c>
      <c r="JS76" s="265">
        <f t="shared" si="270"/>
        <v>0</v>
      </c>
      <c r="JT76" s="265">
        <f t="shared" si="270"/>
        <v>0</v>
      </c>
      <c r="JU76" s="265">
        <f t="shared" si="270"/>
        <v>0</v>
      </c>
      <c r="JV76" s="265">
        <f t="shared" si="270"/>
        <v>0</v>
      </c>
      <c r="JW76" s="265">
        <f t="shared" si="270"/>
        <v>0</v>
      </c>
      <c r="JX76" s="265">
        <f t="shared" si="270"/>
        <v>0</v>
      </c>
      <c r="JY76" s="265">
        <f t="shared" si="270"/>
        <v>0</v>
      </c>
      <c r="JZ76" s="265">
        <f t="shared" si="270"/>
        <v>0</v>
      </c>
      <c r="KA76" s="265">
        <f t="shared" si="271"/>
        <v>0</v>
      </c>
      <c r="KB76" s="265">
        <f t="shared" si="271"/>
        <v>0</v>
      </c>
      <c r="KC76" s="265">
        <f t="shared" si="271"/>
        <v>0</v>
      </c>
      <c r="KD76" s="265">
        <f t="shared" si="271"/>
        <v>0</v>
      </c>
      <c r="KE76" s="265">
        <f t="shared" si="271"/>
        <v>0</v>
      </c>
      <c r="KF76" s="265">
        <f t="shared" si="271"/>
        <v>0</v>
      </c>
      <c r="KG76" s="265">
        <f t="shared" si="271"/>
        <v>0</v>
      </c>
      <c r="KH76" s="265">
        <f t="shared" si="271"/>
        <v>0</v>
      </c>
      <c r="KI76" s="265">
        <f t="shared" si="271"/>
        <v>0</v>
      </c>
      <c r="KJ76" s="265">
        <f t="shared" si="271"/>
        <v>0</v>
      </c>
      <c r="KK76" s="292">
        <f t="shared" si="271"/>
        <v>0</v>
      </c>
      <c r="KL76" s="279">
        <f t="shared" si="107"/>
        <v>48</v>
      </c>
      <c r="KN76" s="262" t="str">
        <f t="shared" si="273"/>
        <v>Sat</v>
      </c>
      <c r="KO76" s="405" t="str">
        <f>IF(OR(F76=Dropdown_list!$AA$20,F76=Dropdown_list!$AA$21,ISBLANK(F76)), "", LEFT(F76,FIND(":",F76)-1)/RIGHT(F76,LEN(F76)-(FIND(":",F76))))</f>
        <v/>
      </c>
      <c r="KP76" s="406" t="str">
        <f>IF(OR(G76=Dropdown_list!$AA$20,G76=Dropdown_list!$AA$21,ISBLANK(G76)), "", LEFT(G76,FIND(":",G76)-1)/RIGHT(G76,LEN(G76)-(FIND(":",G76))))</f>
        <v/>
      </c>
      <c r="KQ76" s="406" t="str">
        <f>IF(OR(H76=Dropdown_list!$AA$20,H76=Dropdown_list!$AA$21,ISBLANK(H76)), "", LEFT(H76,FIND(":",H76)-1)/RIGHT(H76,LEN(H76)-(FIND(":",H76))))</f>
        <v/>
      </c>
      <c r="KR76" s="406" t="str">
        <f>IF(OR(I76=Dropdown_list!$AA$20,I76=Dropdown_list!$AA$21,ISBLANK(I76)), "", LEFT(I76,FIND(":",I76)-1)/RIGHT(I76,LEN(I76)-(FIND(":",I76))))</f>
        <v/>
      </c>
      <c r="KS76" s="406" t="str">
        <f>IF(OR(J76=Dropdown_list!$AA$20,J76=Dropdown_list!$AA$21,ISBLANK(J76)), "", LEFT(J76,FIND(":",J76)-1)/RIGHT(J76,LEN(J76)-(FIND(":",J76))))</f>
        <v/>
      </c>
      <c r="KT76" s="406" t="str">
        <f>IF(OR(K76=Dropdown_list!$AA$20,K76=Dropdown_list!$AA$21,ISBLANK(K76)), "", LEFT(K76,FIND(":",K76)-1)/RIGHT(K76,LEN(K76)-(FIND(":",K76))))</f>
        <v/>
      </c>
      <c r="KU76" s="406" t="str">
        <f>IF(OR(L76=Dropdown_list!$AA$20,L76=Dropdown_list!$AA$21,ISBLANK(L76)), "", LEFT(L76,FIND(":",L76)-1)/RIGHT(L76,LEN(L76)-(FIND(":",L76))))</f>
        <v/>
      </c>
      <c r="KV76" s="406" t="str">
        <f>IF(OR(M76=Dropdown_list!$AA$20,M76=Dropdown_list!$AA$21,ISBLANK(M76)), "", LEFT(M76,FIND(":",M76)-1)/RIGHT(M76,LEN(M76)-(FIND(":",M76))))</f>
        <v/>
      </c>
      <c r="KW76" s="406" t="str">
        <f>IF(OR(N76=Dropdown_list!$AA$20,N76=Dropdown_list!$AA$21,ISBLANK(N76)), "", LEFT(N76,FIND(":",N76)-1)/RIGHT(N76,LEN(N76)-(FIND(":",N76))))</f>
        <v/>
      </c>
      <c r="KX76" s="406" t="str">
        <f>IF(OR(O76=Dropdown_list!$AA$20,O76=Dropdown_list!$AA$21,ISBLANK(O76)), "", LEFT(O76,FIND(":",O76)-1)/RIGHT(O76,LEN(O76)-(FIND(":",O76))))</f>
        <v/>
      </c>
      <c r="KY76" s="406" t="str">
        <f>IF(OR(P76=Dropdown_list!$AA$20,P76=Dropdown_list!$AA$21,ISBLANK(P76)), "", LEFT(P76,FIND(":",P76)-1)/RIGHT(P76,LEN(P76)-(FIND(":",P76))))</f>
        <v/>
      </c>
      <c r="KZ76" s="406" t="str">
        <f>IF(OR(Q76=Dropdown_list!$AA$20,Q76=Dropdown_list!$AA$21,ISBLANK(Q76)), "", LEFT(Q76,FIND(":",Q76)-1)/RIGHT(Q76,LEN(Q76)-(FIND(":",Q76))))</f>
        <v/>
      </c>
      <c r="LA76" s="406" t="str">
        <f>IF(OR(R76=Dropdown_list!$AA$20,R76=Dropdown_list!$AA$21,ISBLANK(R76)), "", LEFT(R76,FIND(":",R76)-1)/RIGHT(R76,LEN(R76)-(FIND(":",R76))))</f>
        <v/>
      </c>
      <c r="LB76" s="406" t="str">
        <f>IF(OR(S76=Dropdown_list!$AA$20,S76=Dropdown_list!$AA$21,ISBLANK(S76)), "", LEFT(S76,FIND(":",S76)-1)/RIGHT(S76,LEN(S76)-(FIND(":",S76))))</f>
        <v/>
      </c>
      <c r="LC76" s="406" t="str">
        <f>IF(OR(T76=Dropdown_list!$AA$20,T76=Dropdown_list!$AA$21,ISBLANK(T76)), "", LEFT(T76,FIND(":",T76)-1)/RIGHT(T76,LEN(T76)-(FIND(":",T76))))</f>
        <v/>
      </c>
      <c r="LD76" s="406" t="str">
        <f>IF(OR(U76=Dropdown_list!$AA$20,U76=Dropdown_list!$AA$21,ISBLANK(U76)), "", LEFT(U76,FIND(":",U76)-1)/RIGHT(U76,LEN(U76)-(FIND(":",U76))))</f>
        <v/>
      </c>
      <c r="LE76" s="406" t="str">
        <f>IF(OR(V76=Dropdown_list!$AA$20,V76=Dropdown_list!$AA$21,ISBLANK(V76)), "", LEFT(V76,FIND(":",V76)-1)/RIGHT(V76,LEN(V76)-(FIND(":",V76))))</f>
        <v/>
      </c>
      <c r="LF76" s="406" t="str">
        <f>IF(OR(W76=Dropdown_list!$AA$20,W76=Dropdown_list!$AA$21,ISBLANK(W76)), "", LEFT(W76,FIND(":",W76)-1)/RIGHT(W76,LEN(W76)-(FIND(":",W76))))</f>
        <v/>
      </c>
      <c r="LG76" s="406" t="str">
        <f>IF(OR(X76=Dropdown_list!$AA$20,X76=Dropdown_list!$AA$21,ISBLANK(X76)), "", LEFT(X76,FIND(":",X76)-1)/RIGHT(X76,LEN(X76)-(FIND(":",X76))))</f>
        <v/>
      </c>
      <c r="LH76" s="406" t="str">
        <f>IF(OR(Y76=Dropdown_list!$AA$20,Y76=Dropdown_list!$AA$21,ISBLANK(Y76)), "", LEFT(Y76,FIND(":",Y76)-1)/RIGHT(Y76,LEN(Y76)-(FIND(":",Y76))))</f>
        <v/>
      </c>
      <c r="LI76" s="406" t="str">
        <f>IF(OR(Z76=Dropdown_list!$AA$20,Z76=Dropdown_list!$AA$21,ISBLANK(Z76)), "", LEFT(Z76,FIND(":",Z76)-1)/RIGHT(Z76,LEN(Z76)-(FIND(":",Z76))))</f>
        <v/>
      </c>
      <c r="LJ76" s="406" t="str">
        <f>IF(OR(AA76=Dropdown_list!$AA$20,AA76=Dropdown_list!$AA$21,ISBLANK(AA76)), "", LEFT(AA76,FIND(":",AA76)-1)/RIGHT(AA76,LEN(AA76)-(FIND(":",AA76))))</f>
        <v/>
      </c>
      <c r="LK76" s="406" t="str">
        <f>IF(OR(AB76=Dropdown_list!$AA$20,AB76=Dropdown_list!$AA$21,ISBLANK(AB76)), "", LEFT(AB76,FIND(":",AB76)-1)/RIGHT(AB76,LEN(AB76)-(FIND(":",AB76))))</f>
        <v/>
      </c>
      <c r="LL76" s="406" t="str">
        <f>IF(OR(AC76=Dropdown_list!$AA$20,AC76=Dropdown_list!$AA$21,ISBLANK(AC76)), "", LEFT(AC76,FIND(":",AC76)-1)/RIGHT(AC76,LEN(AC76)-(FIND(":",AC76))))</f>
        <v/>
      </c>
      <c r="LM76" s="406" t="str">
        <f>IF(OR(AD76=Dropdown_list!$AA$20,AD76=Dropdown_list!$AA$21,ISBLANK(AD76)), "", LEFT(AD76,FIND(":",AD76)-1)/RIGHT(AD76,LEN(AD76)-(FIND(":",AD76))))</f>
        <v/>
      </c>
      <c r="LN76" s="406" t="str">
        <f>IF(OR(AE76=Dropdown_list!$AA$20,AE76=Dropdown_list!$AA$21,ISBLANK(AE76)), "", LEFT(AE76,FIND(":",AE76)-1)/RIGHT(AE76,LEN(AE76)-(FIND(":",AE76))))</f>
        <v/>
      </c>
      <c r="LO76" s="406" t="str">
        <f>IF(OR(AF76=Dropdown_list!$AA$20,AF76=Dropdown_list!$AA$21,ISBLANK(AF76)), "", LEFT(AF76,FIND(":",AF76)-1)/RIGHT(AF76,LEN(AF76)-(FIND(":",AF76))))</f>
        <v/>
      </c>
      <c r="LP76" s="406" t="str">
        <f>IF(OR(AG76=Dropdown_list!$AA$20,AG76=Dropdown_list!$AA$21,ISBLANK(AG76)), "", LEFT(AG76,FIND(":",AG76)-1)/RIGHT(AG76,LEN(AG76)-(FIND(":",AG76))))</f>
        <v/>
      </c>
      <c r="LQ76" s="406" t="str">
        <f>IF(OR(AH76=Dropdown_list!$AA$20,AH76=Dropdown_list!$AA$21,ISBLANK(AH76)), "", LEFT(AH76,FIND(":",AH76)-1)/RIGHT(AH76,LEN(AH76)-(FIND(":",AH76))))</f>
        <v/>
      </c>
      <c r="LR76" s="406" t="str">
        <f>IF(OR(AI76=Dropdown_list!$AA$20,AI76=Dropdown_list!$AA$21,ISBLANK(AI76)), "", LEFT(AI76,FIND(":",AI76)-1)/RIGHT(AI76,LEN(AI76)-(FIND(":",AI76))))</f>
        <v/>
      </c>
      <c r="LS76" s="406" t="str">
        <f>IF(OR(AJ76=Dropdown_list!$AA$20,AJ76=Dropdown_list!$AA$21,ISBLANK(AJ76)), "", LEFT(AJ76,FIND(":",AJ76)-1)/RIGHT(AJ76,LEN(AJ76)-(FIND(":",AJ76))))</f>
        <v/>
      </c>
      <c r="LT76" s="406" t="str">
        <f>IF(OR(AK76=Dropdown_list!$AA$20,AK76=Dropdown_list!$AA$21,ISBLANK(AK76)), "", LEFT(AK76,FIND(":",AK76)-1)/RIGHT(AK76,LEN(AK76)-(FIND(":",AK76))))</f>
        <v/>
      </c>
      <c r="LU76" s="406" t="str">
        <f>IF(OR(AL76=Dropdown_list!$AA$20,AL76=Dropdown_list!$AA$21,ISBLANK(AL76)), "", LEFT(AL76,FIND(":",AL76)-1)/RIGHT(AL76,LEN(AL76)-(FIND(":",AL76))))</f>
        <v/>
      </c>
      <c r="LV76" s="406" t="str">
        <f>IF(OR(AM76=Dropdown_list!$AA$20,AM76=Dropdown_list!$AA$21,ISBLANK(AM76)), "", LEFT(AM76,FIND(":",AM76)-1)/RIGHT(AM76,LEN(AM76)-(FIND(":",AM76))))</f>
        <v/>
      </c>
      <c r="LW76" s="406" t="str">
        <f>IF(OR(AN76=Dropdown_list!$AA$20,AN76=Dropdown_list!$AA$21,ISBLANK(AN76)), "", LEFT(AN76,FIND(":",AN76)-1)/RIGHT(AN76,LEN(AN76)-(FIND(":",AN76))))</f>
        <v/>
      </c>
      <c r="LX76" s="406" t="str">
        <f>IF(OR(AO76=Dropdown_list!$AA$20,AO76=Dropdown_list!$AA$21,ISBLANK(AO76)), "", LEFT(AO76,FIND(":",AO76)-1)/RIGHT(AO76,LEN(AO76)-(FIND(":",AO76))))</f>
        <v/>
      </c>
      <c r="LY76" s="406" t="str">
        <f>IF(OR(AP76=Dropdown_list!$AA$20,AP76=Dropdown_list!$AA$21,ISBLANK(AP76)), "", LEFT(AP76,FIND(":",AP76)-1)/RIGHT(AP76,LEN(AP76)-(FIND(":",AP76))))</f>
        <v/>
      </c>
      <c r="LZ76" s="406" t="str">
        <f>IF(OR(AQ76=Dropdown_list!$AA$20,AQ76=Dropdown_list!$AA$21,ISBLANK(AQ76)), "", LEFT(AQ76,FIND(":",AQ76)-1)/RIGHT(AQ76,LEN(AQ76)-(FIND(":",AQ76))))</f>
        <v/>
      </c>
      <c r="MA76" s="406" t="str">
        <f>IF(OR(AR76=Dropdown_list!$AA$20,AR76=Dropdown_list!$AA$21,ISBLANK(AR76)), "", LEFT(AR76,FIND(":",AR76)-1)/RIGHT(AR76,LEN(AR76)-(FIND(":",AR76))))</f>
        <v/>
      </c>
      <c r="MB76" s="406" t="str">
        <f>IF(OR(AS76=Dropdown_list!$AA$20,AS76=Dropdown_list!$AA$21,ISBLANK(AS76)), "", LEFT(AS76,FIND(":",AS76)-1)/RIGHT(AS76,LEN(AS76)-(FIND(":",AS76))))</f>
        <v/>
      </c>
      <c r="MC76" s="406" t="str">
        <f>IF(OR(AT76=Dropdown_list!$AA$20,AT76=Dropdown_list!$AA$21,ISBLANK(AT76)), "", LEFT(AT76,FIND(":",AT76)-1)/RIGHT(AT76,LEN(AT76)-(FIND(":",AT76))))</f>
        <v/>
      </c>
      <c r="MD76" s="406" t="str">
        <f>IF(OR(AU76=Dropdown_list!$AA$20,AU76=Dropdown_list!$AA$21,ISBLANK(AU76)), "", LEFT(AU76,FIND(":",AU76)-1)/RIGHT(AU76,LEN(AU76)-(FIND(":",AU76))))</f>
        <v/>
      </c>
      <c r="ME76" s="406" t="str">
        <f>IF(OR(AV76=Dropdown_list!$AA$20,AV76=Dropdown_list!$AA$21,ISBLANK(AV76)), "", LEFT(AV76,FIND(":",AV76)-1)/RIGHT(AV76,LEN(AV76)-(FIND(":",AV76))))</f>
        <v/>
      </c>
      <c r="MF76" s="406" t="str">
        <f>IF(OR(AW76=Dropdown_list!$AA$20,AW76=Dropdown_list!$AA$21,ISBLANK(AW76)), "", LEFT(AW76,FIND(":",AW76)-1)/RIGHT(AW76,LEN(AW76)-(FIND(":",AW76))))</f>
        <v/>
      </c>
      <c r="MG76" s="406" t="str">
        <f>IF(OR(AX76=Dropdown_list!$AA$20,AX76=Dropdown_list!$AA$21,ISBLANK(AX76)), "", LEFT(AX76,FIND(":",AX76)-1)/RIGHT(AX76,LEN(AX76)-(FIND(":",AX76))))</f>
        <v/>
      </c>
      <c r="MH76" s="406" t="str">
        <f>IF(OR(AY76=Dropdown_list!$AA$20,AY76=Dropdown_list!$AA$21,ISBLANK(AY76)), "", LEFT(AY76,FIND(":",AY76)-1)/RIGHT(AY76,LEN(AY76)-(FIND(":",AY76))))</f>
        <v/>
      </c>
      <c r="MI76" s="406" t="str">
        <f>IF(OR(AZ76=Dropdown_list!$AA$20,AZ76=Dropdown_list!$AA$21,ISBLANK(AZ76)), "", LEFT(AZ76,FIND(":",AZ76)-1)/RIGHT(AZ76,LEN(AZ76)-(FIND(":",AZ76))))</f>
        <v/>
      </c>
      <c r="MJ76" s="407" t="str">
        <f>IF(OR(BA76=Dropdown_list!$AA$20,BA76=Dropdown_list!$AA$21,ISBLANK(BA76)), "", LEFT(BA76,FIND(":",BA76)-1)/RIGHT(BA76,LEN(BA76)-(FIND(":",BA76))))</f>
        <v/>
      </c>
      <c r="ML76" s="414" t="str">
        <f t="shared" si="256"/>
        <v/>
      </c>
      <c r="MM76" s="265" t="str">
        <f t="shared" si="272"/>
        <v/>
      </c>
      <c r="MN76" s="265" t="str">
        <f t="shared" si="272"/>
        <v/>
      </c>
      <c r="MO76" s="265" t="str">
        <f t="shared" si="272"/>
        <v/>
      </c>
      <c r="MP76" s="265" t="str">
        <f t="shared" si="272"/>
        <v/>
      </c>
      <c r="MQ76" s="265" t="str">
        <f t="shared" si="272"/>
        <v/>
      </c>
      <c r="MR76" s="265" t="str">
        <f t="shared" si="272"/>
        <v/>
      </c>
      <c r="MS76" s="265" t="str">
        <f t="shared" si="272"/>
        <v/>
      </c>
      <c r="MT76" s="265" t="str">
        <f t="shared" si="272"/>
        <v/>
      </c>
      <c r="MU76" s="265" t="str">
        <f t="shared" si="272"/>
        <v/>
      </c>
      <c r="MV76" s="265" t="str">
        <f t="shared" si="272"/>
        <v/>
      </c>
      <c r="MW76" s="265" t="str">
        <f t="shared" si="272"/>
        <v/>
      </c>
      <c r="MX76" s="265" t="str">
        <f t="shared" si="272"/>
        <v/>
      </c>
      <c r="MY76" s="265" t="str">
        <f t="shared" si="272"/>
        <v/>
      </c>
      <c r="MZ76" s="265" t="str">
        <f t="shared" si="272"/>
        <v/>
      </c>
      <c r="NA76" s="265" t="str">
        <f t="shared" si="272"/>
        <v/>
      </c>
      <c r="NB76" s="265" t="str">
        <f t="shared" si="272"/>
        <v/>
      </c>
      <c r="NC76" s="265" t="str">
        <f t="shared" si="272"/>
        <v/>
      </c>
      <c r="ND76" s="265" t="str">
        <f t="shared" si="272"/>
        <v/>
      </c>
      <c r="NE76" s="265" t="str">
        <f t="shared" si="272"/>
        <v/>
      </c>
      <c r="NF76" s="265" t="str">
        <f t="shared" si="272"/>
        <v/>
      </c>
      <c r="NG76" s="265" t="str">
        <f t="shared" si="272"/>
        <v/>
      </c>
      <c r="NH76" s="265" t="str">
        <f t="shared" si="272"/>
        <v/>
      </c>
      <c r="NI76" s="265" t="str">
        <f t="shared" si="272"/>
        <v/>
      </c>
      <c r="NJ76" s="265" t="str">
        <f t="shared" si="272"/>
        <v/>
      </c>
      <c r="NK76" s="265" t="str">
        <f t="shared" si="272"/>
        <v/>
      </c>
      <c r="NL76" s="265" t="str">
        <f t="shared" si="272"/>
        <v/>
      </c>
      <c r="NM76" s="265" t="str">
        <f t="shared" si="272"/>
        <v/>
      </c>
      <c r="NN76" s="265" t="str">
        <f t="shared" si="272"/>
        <v/>
      </c>
      <c r="NO76" s="265" t="str">
        <f t="shared" si="272"/>
        <v/>
      </c>
      <c r="NP76" s="265" t="str">
        <f t="shared" si="272"/>
        <v/>
      </c>
      <c r="NQ76" s="265" t="str">
        <f t="shared" si="272"/>
        <v/>
      </c>
      <c r="NR76" s="265" t="str">
        <f t="shared" si="272"/>
        <v/>
      </c>
      <c r="NS76" s="265" t="str">
        <f t="shared" si="272"/>
        <v/>
      </c>
      <c r="NT76" s="265" t="str">
        <f t="shared" si="272"/>
        <v/>
      </c>
      <c r="NU76" s="265" t="str">
        <f t="shared" si="272"/>
        <v/>
      </c>
      <c r="NV76" s="265" t="str">
        <f t="shared" si="272"/>
        <v/>
      </c>
      <c r="NW76" s="265" t="str">
        <f t="shared" si="272"/>
        <v/>
      </c>
      <c r="NX76" s="265" t="str">
        <f t="shared" si="272"/>
        <v/>
      </c>
      <c r="NY76" s="265" t="str">
        <f t="shared" si="272"/>
        <v/>
      </c>
      <c r="NZ76" s="265" t="str">
        <f t="shared" si="272"/>
        <v/>
      </c>
      <c r="OA76" s="265" t="str">
        <f t="shared" si="272"/>
        <v/>
      </c>
      <c r="OB76" s="265" t="str">
        <f t="shared" si="272"/>
        <v/>
      </c>
      <c r="OC76" s="265" t="str">
        <f t="shared" si="272"/>
        <v/>
      </c>
      <c r="OD76" s="265" t="str">
        <f t="shared" si="272"/>
        <v/>
      </c>
      <c r="OE76" s="265" t="str">
        <f t="shared" si="272"/>
        <v/>
      </c>
      <c r="OF76" s="265" t="str">
        <f t="shared" si="272"/>
        <v/>
      </c>
      <c r="OG76" s="415" t="str">
        <f t="shared" si="272"/>
        <v/>
      </c>
    </row>
    <row r="77" spans="2:397" ht="15" customHeight="1">
      <c r="B77" s="66"/>
      <c r="D77" s="786"/>
      <c r="E77" s="224">
        <f t="shared" si="177"/>
        <v>0</v>
      </c>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4"/>
      <c r="BC77" s="668"/>
      <c r="BD77" s="61"/>
      <c r="BE77" s="61"/>
      <c r="BF77" s="88"/>
      <c r="BG77" s="232"/>
      <c r="BH77" s="61"/>
      <c r="BI77" s="61"/>
      <c r="BJ77" s="4"/>
      <c r="BL77" s="84" t="str">
        <f t="shared" si="196"/>
        <v/>
      </c>
      <c r="BM77" s="260">
        <f t="shared" si="197"/>
        <v>0</v>
      </c>
      <c r="BN77" s="525">
        <f t="shared" si="254"/>
        <v>0</v>
      </c>
      <c r="BO77" s="526" t="str">
        <f t="shared" si="139"/>
        <v/>
      </c>
      <c r="BP77" s="525">
        <f t="shared" si="255"/>
        <v>0</v>
      </c>
      <c r="BQ77" s="527">
        <f t="shared" si="198"/>
        <v>0</v>
      </c>
      <c r="BR77" s="527">
        <f t="shared" si="199"/>
        <v>0</v>
      </c>
      <c r="BS77" s="528">
        <f t="shared" si="140"/>
        <v>0</v>
      </c>
      <c r="BT77" s="263" t="str">
        <f t="shared" si="14"/>
        <v/>
      </c>
      <c r="BU77" s="263" t="str">
        <f>IF(BQ77=1, IF(ISBLANK(#REF!),message_complete,""),"")</f>
        <v/>
      </c>
      <c r="BV77" s="263" t="str">
        <f t="shared" si="200"/>
        <v/>
      </c>
      <c r="BW77" s="263" t="str">
        <f t="shared" si="201"/>
        <v/>
      </c>
      <c r="BX77" s="261"/>
      <c r="BY77" s="328" t="str">
        <f t="shared" si="116"/>
        <v/>
      </c>
      <c r="BZ77" s="269" t="str">
        <f t="shared" si="202"/>
        <v/>
      </c>
      <c r="CA77" s="269" t="str">
        <f t="shared" si="203"/>
        <v/>
      </c>
      <c r="CB77" s="269" t="str">
        <f t="shared" si="204"/>
        <v/>
      </c>
      <c r="CC77" s="269" t="str">
        <f t="shared" si="205"/>
        <v/>
      </c>
      <c r="CD77" s="269" t="str">
        <f t="shared" si="117"/>
        <v/>
      </c>
      <c r="CE77" s="269" t="str">
        <f t="shared" si="206"/>
        <v/>
      </c>
      <c r="CF77" s="269" t="str">
        <f t="shared" si="118"/>
        <v/>
      </c>
      <c r="CG77" s="269" t="str">
        <f t="shared" si="119"/>
        <v/>
      </c>
      <c r="CH77" s="269" t="str">
        <f t="shared" si="120"/>
        <v/>
      </c>
      <c r="CI77" s="269" t="str">
        <f t="shared" si="121"/>
        <v/>
      </c>
      <c r="CJ77" s="329" t="str">
        <f t="shared" si="122"/>
        <v/>
      </c>
      <c r="CL77" s="423" t="str">
        <f t="shared" si="77"/>
        <v/>
      </c>
      <c r="CM77" s="419" t="str">
        <f t="shared" si="78"/>
        <v/>
      </c>
      <c r="CN77" s="419" t="str">
        <f t="shared" si="79"/>
        <v/>
      </c>
      <c r="CO77" s="419" t="str">
        <f t="shared" si="80"/>
        <v/>
      </c>
      <c r="CP77" s="419" t="str">
        <f t="shared" si="81"/>
        <v/>
      </c>
      <c r="CQ77" s="424" t="str">
        <f t="shared" si="82"/>
        <v/>
      </c>
      <c r="CR77" s="121" t="str">
        <f t="shared" si="207"/>
        <v/>
      </c>
      <c r="CS77" s="283" t="str">
        <f t="shared" si="208"/>
        <v/>
      </c>
      <c r="CT77" s="264" t="str">
        <f t="shared" si="209"/>
        <v/>
      </c>
      <c r="CU77" s="264" t="str">
        <f t="shared" si="210"/>
        <v/>
      </c>
      <c r="CV77" s="264" t="str">
        <f t="shared" si="211"/>
        <v/>
      </c>
      <c r="CW77" s="264" t="str">
        <f t="shared" si="212"/>
        <v/>
      </c>
      <c r="CX77" s="284" t="str">
        <f t="shared" si="213"/>
        <v/>
      </c>
      <c r="CY77" s="263">
        <f t="shared" si="83"/>
        <v>0</v>
      </c>
      <c r="CZ77" s="263"/>
      <c r="DA77" s="291">
        <f t="shared" si="259"/>
        <v>0</v>
      </c>
      <c r="DB77" s="265">
        <f t="shared" si="259"/>
        <v>0</v>
      </c>
      <c r="DC77" s="265">
        <f t="shared" si="259"/>
        <v>0</v>
      </c>
      <c r="DD77" s="265">
        <f t="shared" si="259"/>
        <v>0</v>
      </c>
      <c r="DE77" s="265">
        <f t="shared" si="259"/>
        <v>0</v>
      </c>
      <c r="DF77" s="265">
        <f t="shared" si="259"/>
        <v>0</v>
      </c>
      <c r="DG77" s="265">
        <f t="shared" si="259"/>
        <v>0</v>
      </c>
      <c r="DH77" s="265">
        <f t="shared" si="259"/>
        <v>0</v>
      </c>
      <c r="DI77" s="265">
        <f t="shared" si="259"/>
        <v>0</v>
      </c>
      <c r="DJ77" s="265">
        <f t="shared" si="259"/>
        <v>0</v>
      </c>
      <c r="DK77" s="265">
        <f t="shared" si="260"/>
        <v>0</v>
      </c>
      <c r="DL77" s="265">
        <f t="shared" si="260"/>
        <v>0</v>
      </c>
      <c r="DM77" s="265">
        <f t="shared" si="260"/>
        <v>0</v>
      </c>
      <c r="DN77" s="265">
        <f t="shared" si="260"/>
        <v>0</v>
      </c>
      <c r="DO77" s="265">
        <f t="shared" si="260"/>
        <v>0</v>
      </c>
      <c r="DP77" s="265">
        <f t="shared" si="260"/>
        <v>0</v>
      </c>
      <c r="DQ77" s="265">
        <f t="shared" si="260"/>
        <v>0</v>
      </c>
      <c r="DR77" s="265">
        <f t="shared" si="260"/>
        <v>0</v>
      </c>
      <c r="DS77" s="265">
        <f t="shared" si="260"/>
        <v>0</v>
      </c>
      <c r="DT77" s="265">
        <f t="shared" si="260"/>
        <v>0</v>
      </c>
      <c r="DU77" s="292">
        <f t="shared" si="260"/>
        <v>0</v>
      </c>
      <c r="DV77" s="291">
        <f t="shared" si="261"/>
        <v>0</v>
      </c>
      <c r="DW77" s="265">
        <f t="shared" si="261"/>
        <v>0</v>
      </c>
      <c r="DX77" s="265">
        <f t="shared" si="261"/>
        <v>0</v>
      </c>
      <c r="DY77" s="265">
        <f t="shared" si="261"/>
        <v>0</v>
      </c>
      <c r="DZ77" s="265">
        <f t="shared" si="261"/>
        <v>0</v>
      </c>
      <c r="EA77" s="265">
        <f t="shared" si="261"/>
        <v>0</v>
      </c>
      <c r="EB77" s="265">
        <f t="shared" si="261"/>
        <v>0</v>
      </c>
      <c r="EC77" s="265">
        <f t="shared" si="261"/>
        <v>0</v>
      </c>
      <c r="ED77" s="265">
        <f t="shared" si="261"/>
        <v>0</v>
      </c>
      <c r="EE77" s="265">
        <f t="shared" si="261"/>
        <v>0</v>
      </c>
      <c r="EF77" s="265">
        <f t="shared" si="262"/>
        <v>0</v>
      </c>
      <c r="EG77" s="265">
        <f t="shared" si="262"/>
        <v>0</v>
      </c>
      <c r="EH77" s="265">
        <f t="shared" si="262"/>
        <v>0</v>
      </c>
      <c r="EI77" s="265">
        <f t="shared" si="262"/>
        <v>0</v>
      </c>
      <c r="EJ77" s="265">
        <f t="shared" si="262"/>
        <v>0</v>
      </c>
      <c r="EK77" s="265">
        <f t="shared" si="262"/>
        <v>0</v>
      </c>
      <c r="EL77" s="265">
        <f t="shared" si="262"/>
        <v>0</v>
      </c>
      <c r="EM77" s="265">
        <f t="shared" si="262"/>
        <v>0</v>
      </c>
      <c r="EN77" s="265">
        <f t="shared" si="262"/>
        <v>0</v>
      </c>
      <c r="EO77" s="265">
        <f t="shared" si="262"/>
        <v>0</v>
      </c>
      <c r="EP77" s="292">
        <f t="shared" si="262"/>
        <v>0</v>
      </c>
      <c r="EQ77" s="414">
        <f t="shared" si="263"/>
        <v>0</v>
      </c>
      <c r="ER77" s="265">
        <f t="shared" si="263"/>
        <v>0</v>
      </c>
      <c r="ES77" s="265">
        <f t="shared" si="263"/>
        <v>0</v>
      </c>
      <c r="ET77" s="265">
        <f t="shared" si="263"/>
        <v>0</v>
      </c>
      <c r="EU77" s="265">
        <f t="shared" si="263"/>
        <v>0</v>
      </c>
      <c r="EV77" s="265">
        <f t="shared" si="263"/>
        <v>0</v>
      </c>
      <c r="EW77" s="265">
        <f t="shared" si="263"/>
        <v>0</v>
      </c>
      <c r="EX77" s="265">
        <f t="shared" si="263"/>
        <v>0</v>
      </c>
      <c r="EY77" s="265">
        <f t="shared" si="263"/>
        <v>0</v>
      </c>
      <c r="EZ77" s="265">
        <f t="shared" si="263"/>
        <v>0</v>
      </c>
      <c r="FA77" s="265">
        <f t="shared" si="264"/>
        <v>0</v>
      </c>
      <c r="FB77" s="265">
        <f t="shared" si="264"/>
        <v>0</v>
      </c>
      <c r="FC77" s="265">
        <f t="shared" si="264"/>
        <v>0</v>
      </c>
      <c r="FD77" s="265">
        <f t="shared" si="264"/>
        <v>0</v>
      </c>
      <c r="FE77" s="265">
        <f t="shared" si="264"/>
        <v>0</v>
      </c>
      <c r="FF77" s="265">
        <f t="shared" si="264"/>
        <v>0</v>
      </c>
      <c r="FG77" s="265">
        <f t="shared" si="264"/>
        <v>0</v>
      </c>
      <c r="FH77" s="265">
        <f t="shared" si="264"/>
        <v>0</v>
      </c>
      <c r="FI77" s="265">
        <f t="shared" si="264"/>
        <v>0</v>
      </c>
      <c r="FJ77" s="265">
        <f t="shared" si="264"/>
        <v>0</v>
      </c>
      <c r="FK77" s="415">
        <f t="shared" si="264"/>
        <v>0</v>
      </c>
      <c r="FL77" s="291">
        <f t="shared" si="265"/>
        <v>0</v>
      </c>
      <c r="FM77" s="265">
        <f t="shared" si="265"/>
        <v>0</v>
      </c>
      <c r="FN77" s="265">
        <f t="shared" si="265"/>
        <v>0</v>
      </c>
      <c r="FO77" s="265">
        <f t="shared" si="265"/>
        <v>0</v>
      </c>
      <c r="FP77" s="265">
        <f t="shared" si="265"/>
        <v>0</v>
      </c>
      <c r="FQ77" s="265">
        <f t="shared" si="265"/>
        <v>0</v>
      </c>
      <c r="FR77" s="265">
        <f t="shared" si="265"/>
        <v>0</v>
      </c>
      <c r="FS77" s="265">
        <f t="shared" si="265"/>
        <v>0</v>
      </c>
      <c r="FT77" s="265">
        <f t="shared" si="265"/>
        <v>0</v>
      </c>
      <c r="FU77" s="265">
        <f t="shared" si="265"/>
        <v>0</v>
      </c>
      <c r="FV77" s="265">
        <f t="shared" si="266"/>
        <v>0</v>
      </c>
      <c r="FW77" s="265">
        <f t="shared" si="266"/>
        <v>0</v>
      </c>
      <c r="FX77" s="265">
        <f t="shared" si="266"/>
        <v>0</v>
      </c>
      <c r="FY77" s="265">
        <f t="shared" si="266"/>
        <v>0</v>
      </c>
      <c r="FZ77" s="265">
        <f t="shared" si="266"/>
        <v>0</v>
      </c>
      <c r="GA77" s="265">
        <f t="shared" si="266"/>
        <v>0</v>
      </c>
      <c r="GB77" s="265">
        <f t="shared" si="266"/>
        <v>0</v>
      </c>
      <c r="GC77" s="265">
        <f t="shared" si="266"/>
        <v>0</v>
      </c>
      <c r="GD77" s="265">
        <f t="shared" si="266"/>
        <v>0</v>
      </c>
      <c r="GE77" s="265">
        <f t="shared" si="266"/>
        <v>0</v>
      </c>
      <c r="GF77" s="292">
        <f t="shared" si="266"/>
        <v>0</v>
      </c>
      <c r="GG77" s="345">
        <f t="shared" si="267"/>
        <v>0</v>
      </c>
      <c r="GH77" s="346">
        <f t="shared" si="258"/>
        <v>0</v>
      </c>
      <c r="GI77" s="346">
        <f t="shared" si="258"/>
        <v>0</v>
      </c>
      <c r="GJ77" s="346">
        <f t="shared" si="258"/>
        <v>0</v>
      </c>
      <c r="GK77" s="346">
        <f t="shared" si="258"/>
        <v>0</v>
      </c>
      <c r="GL77" s="346">
        <f t="shared" si="258"/>
        <v>0</v>
      </c>
      <c r="GM77" s="346">
        <f t="shared" si="258"/>
        <v>0</v>
      </c>
      <c r="GN77" s="346">
        <f t="shared" si="258"/>
        <v>0</v>
      </c>
      <c r="GO77" s="346">
        <f t="shared" si="258"/>
        <v>0</v>
      </c>
      <c r="GP77" s="346">
        <f t="shared" si="258"/>
        <v>0</v>
      </c>
      <c r="GQ77" s="346">
        <f t="shared" si="258"/>
        <v>0</v>
      </c>
      <c r="GR77" s="346">
        <f t="shared" si="258"/>
        <v>0</v>
      </c>
      <c r="GS77" s="346">
        <f t="shared" si="258"/>
        <v>0</v>
      </c>
      <c r="GT77" s="346">
        <f t="shared" si="258"/>
        <v>0</v>
      </c>
      <c r="GU77" s="346">
        <f t="shared" si="258"/>
        <v>0</v>
      </c>
      <c r="GV77" s="346">
        <f t="shared" si="258"/>
        <v>0</v>
      </c>
      <c r="GW77" s="346">
        <f t="shared" si="258"/>
        <v>0</v>
      </c>
      <c r="GX77" s="346">
        <f t="shared" si="258"/>
        <v>0</v>
      </c>
      <c r="GY77" s="346">
        <f t="shared" si="258"/>
        <v>0</v>
      </c>
      <c r="GZ77" s="346">
        <f t="shared" si="258"/>
        <v>0</v>
      </c>
      <c r="HA77" s="347">
        <f t="shared" si="258"/>
        <v>0</v>
      </c>
      <c r="HB77" s="336">
        <f t="shared" si="142"/>
        <v>0</v>
      </c>
      <c r="HC77" s="337">
        <f t="shared" si="143"/>
        <v>0</v>
      </c>
      <c r="HD77" s="337">
        <f t="shared" si="144"/>
        <v>0</v>
      </c>
      <c r="HE77" s="337">
        <f t="shared" si="145"/>
        <v>0</v>
      </c>
      <c r="HF77" s="337">
        <f t="shared" si="146"/>
        <v>0</v>
      </c>
      <c r="HG77" s="337">
        <f t="shared" si="147"/>
        <v>0</v>
      </c>
      <c r="HH77" s="337">
        <f t="shared" si="148"/>
        <v>0</v>
      </c>
      <c r="HI77" s="337">
        <f t="shared" si="149"/>
        <v>0</v>
      </c>
      <c r="HJ77" s="337">
        <f t="shared" si="150"/>
        <v>0</v>
      </c>
      <c r="HK77" s="337">
        <f t="shared" si="151"/>
        <v>0</v>
      </c>
      <c r="HL77" s="337">
        <f t="shared" si="152"/>
        <v>0</v>
      </c>
      <c r="HM77" s="337">
        <f t="shared" si="153"/>
        <v>0</v>
      </c>
      <c r="HN77" s="337">
        <f t="shared" si="154"/>
        <v>0</v>
      </c>
      <c r="HO77" s="337">
        <f t="shared" si="155"/>
        <v>0</v>
      </c>
      <c r="HP77" s="337">
        <f t="shared" si="156"/>
        <v>0</v>
      </c>
      <c r="HQ77" s="337">
        <f t="shared" si="157"/>
        <v>0</v>
      </c>
      <c r="HR77" s="337">
        <f t="shared" si="158"/>
        <v>0</v>
      </c>
      <c r="HS77" s="337">
        <f t="shared" si="159"/>
        <v>0</v>
      </c>
      <c r="HT77" s="337">
        <f t="shared" si="160"/>
        <v>0</v>
      </c>
      <c r="HU77" s="337">
        <f t="shared" si="161"/>
        <v>0</v>
      </c>
      <c r="HV77" s="338">
        <f t="shared" si="162"/>
        <v>0</v>
      </c>
      <c r="HW77" s="297" t="str">
        <f t="shared" si="214"/>
        <v/>
      </c>
      <c r="HX77" s="264" t="str">
        <f t="shared" si="215"/>
        <v/>
      </c>
      <c r="HY77" s="264" t="str">
        <f t="shared" si="216"/>
        <v/>
      </c>
      <c r="HZ77" s="264" t="str">
        <f t="shared" si="217"/>
        <v/>
      </c>
      <c r="IA77" s="264" t="str">
        <f t="shared" si="218"/>
        <v/>
      </c>
      <c r="IB77" s="264" t="str">
        <f t="shared" si="219"/>
        <v/>
      </c>
      <c r="IC77" s="264" t="str">
        <f t="shared" si="220"/>
        <v/>
      </c>
      <c r="ID77" s="264" t="str">
        <f t="shared" si="221"/>
        <v/>
      </c>
      <c r="IE77" s="264" t="str">
        <f t="shared" si="222"/>
        <v/>
      </c>
      <c r="IF77" s="264" t="str">
        <f t="shared" si="223"/>
        <v/>
      </c>
      <c r="IG77" s="264" t="str">
        <f t="shared" si="224"/>
        <v/>
      </c>
      <c r="IH77" s="264" t="str">
        <f t="shared" si="225"/>
        <v/>
      </c>
      <c r="II77" s="264" t="str">
        <f t="shared" si="226"/>
        <v/>
      </c>
      <c r="IJ77" s="264" t="str">
        <f t="shared" si="227"/>
        <v/>
      </c>
      <c r="IK77" s="264" t="str">
        <f t="shared" si="228"/>
        <v/>
      </c>
      <c r="IL77" s="264" t="str">
        <f t="shared" si="229"/>
        <v/>
      </c>
      <c r="IM77" s="264" t="str">
        <f t="shared" si="230"/>
        <v/>
      </c>
      <c r="IN77" s="264" t="str">
        <f t="shared" si="231"/>
        <v/>
      </c>
      <c r="IO77" s="264" t="str">
        <f t="shared" si="232"/>
        <v/>
      </c>
      <c r="IP77" s="264" t="str">
        <f t="shared" si="233"/>
        <v/>
      </c>
      <c r="IQ77" s="284" t="str">
        <f t="shared" si="234"/>
        <v/>
      </c>
      <c r="IR77" s="265">
        <f t="shared" si="105"/>
        <v>0</v>
      </c>
      <c r="IS77" s="266">
        <f t="shared" si="235"/>
        <v>48</v>
      </c>
      <c r="IT77" s="266">
        <f t="shared" si="106"/>
        <v>0</v>
      </c>
      <c r="IU77" s="266">
        <f t="shared" si="236"/>
        <v>0</v>
      </c>
      <c r="IV77" s="302">
        <f t="shared" si="268"/>
        <v>0</v>
      </c>
      <c r="IW77" s="266">
        <f t="shared" si="268"/>
        <v>0</v>
      </c>
      <c r="IX77" s="266">
        <f t="shared" si="268"/>
        <v>0</v>
      </c>
      <c r="IY77" s="266">
        <f t="shared" si="268"/>
        <v>0</v>
      </c>
      <c r="IZ77" s="266">
        <f t="shared" si="268"/>
        <v>0</v>
      </c>
      <c r="JA77" s="266">
        <f t="shared" si="268"/>
        <v>0</v>
      </c>
      <c r="JB77" s="266">
        <f t="shared" si="268"/>
        <v>0</v>
      </c>
      <c r="JC77" s="266">
        <f t="shared" si="268"/>
        <v>0</v>
      </c>
      <c r="JD77" s="266">
        <f t="shared" si="268"/>
        <v>0</v>
      </c>
      <c r="JE77" s="266">
        <f t="shared" si="268"/>
        <v>0</v>
      </c>
      <c r="JF77" s="266">
        <f t="shared" si="269"/>
        <v>0</v>
      </c>
      <c r="JG77" s="266">
        <f t="shared" si="269"/>
        <v>0</v>
      </c>
      <c r="JH77" s="266">
        <f t="shared" si="269"/>
        <v>0</v>
      </c>
      <c r="JI77" s="266">
        <f t="shared" si="269"/>
        <v>0</v>
      </c>
      <c r="JJ77" s="266">
        <f t="shared" si="269"/>
        <v>0</v>
      </c>
      <c r="JK77" s="266">
        <f t="shared" si="269"/>
        <v>0</v>
      </c>
      <c r="JL77" s="266">
        <f t="shared" si="269"/>
        <v>0</v>
      </c>
      <c r="JM77" s="266">
        <f t="shared" si="269"/>
        <v>0</v>
      </c>
      <c r="JN77" s="266">
        <f t="shared" si="269"/>
        <v>0</v>
      </c>
      <c r="JO77" s="266">
        <f t="shared" si="269"/>
        <v>0</v>
      </c>
      <c r="JP77" s="303">
        <f t="shared" si="269"/>
        <v>0</v>
      </c>
      <c r="JQ77" s="291">
        <f t="shared" si="270"/>
        <v>0</v>
      </c>
      <c r="JR77" s="265">
        <f t="shared" si="270"/>
        <v>0</v>
      </c>
      <c r="JS77" s="265">
        <f t="shared" si="270"/>
        <v>0</v>
      </c>
      <c r="JT77" s="265">
        <f t="shared" si="270"/>
        <v>0</v>
      </c>
      <c r="JU77" s="265">
        <f t="shared" si="270"/>
        <v>0</v>
      </c>
      <c r="JV77" s="265">
        <f t="shared" si="270"/>
        <v>0</v>
      </c>
      <c r="JW77" s="265">
        <f t="shared" si="270"/>
        <v>0</v>
      </c>
      <c r="JX77" s="265">
        <f t="shared" si="270"/>
        <v>0</v>
      </c>
      <c r="JY77" s="265">
        <f t="shared" si="270"/>
        <v>0</v>
      </c>
      <c r="JZ77" s="265">
        <f t="shared" si="270"/>
        <v>0</v>
      </c>
      <c r="KA77" s="265">
        <f t="shared" si="271"/>
        <v>0</v>
      </c>
      <c r="KB77" s="265">
        <f t="shared" si="271"/>
        <v>0</v>
      </c>
      <c r="KC77" s="265">
        <f t="shared" si="271"/>
        <v>0</v>
      </c>
      <c r="KD77" s="265">
        <f t="shared" si="271"/>
        <v>0</v>
      </c>
      <c r="KE77" s="265">
        <f t="shared" si="271"/>
        <v>0</v>
      </c>
      <c r="KF77" s="265">
        <f t="shared" si="271"/>
        <v>0</v>
      </c>
      <c r="KG77" s="265">
        <f t="shared" si="271"/>
        <v>0</v>
      </c>
      <c r="KH77" s="265">
        <f t="shared" si="271"/>
        <v>0</v>
      </c>
      <c r="KI77" s="265">
        <f t="shared" si="271"/>
        <v>0</v>
      </c>
      <c r="KJ77" s="265">
        <f t="shared" si="271"/>
        <v>0</v>
      </c>
      <c r="KK77" s="292">
        <f t="shared" si="271"/>
        <v>0</v>
      </c>
      <c r="KL77" s="279">
        <f t="shared" si="107"/>
        <v>48</v>
      </c>
      <c r="KN77" s="262" t="str">
        <f t="shared" si="273"/>
        <v>Sat</v>
      </c>
      <c r="KO77" s="405" t="str">
        <f>IF(OR(F77=Dropdown_list!$AA$20,F77=Dropdown_list!$AA$21,ISBLANK(F77)), "", LEFT(F77,FIND(":",F77)-1)/RIGHT(F77,LEN(F77)-(FIND(":",F77))))</f>
        <v/>
      </c>
      <c r="KP77" s="406" t="str">
        <f>IF(OR(G77=Dropdown_list!$AA$20,G77=Dropdown_list!$AA$21,ISBLANK(G77)), "", LEFT(G77,FIND(":",G77)-1)/RIGHT(G77,LEN(G77)-(FIND(":",G77))))</f>
        <v/>
      </c>
      <c r="KQ77" s="406" t="str">
        <f>IF(OR(H77=Dropdown_list!$AA$20,H77=Dropdown_list!$AA$21,ISBLANK(H77)), "", LEFT(H77,FIND(":",H77)-1)/RIGHT(H77,LEN(H77)-(FIND(":",H77))))</f>
        <v/>
      </c>
      <c r="KR77" s="406" t="str">
        <f>IF(OR(I77=Dropdown_list!$AA$20,I77=Dropdown_list!$AA$21,ISBLANK(I77)), "", LEFT(I77,FIND(":",I77)-1)/RIGHT(I77,LEN(I77)-(FIND(":",I77))))</f>
        <v/>
      </c>
      <c r="KS77" s="406" t="str">
        <f>IF(OR(J77=Dropdown_list!$AA$20,J77=Dropdown_list!$AA$21,ISBLANK(J77)), "", LEFT(J77,FIND(":",J77)-1)/RIGHT(J77,LEN(J77)-(FIND(":",J77))))</f>
        <v/>
      </c>
      <c r="KT77" s="406" t="str">
        <f>IF(OR(K77=Dropdown_list!$AA$20,K77=Dropdown_list!$AA$21,ISBLANK(K77)), "", LEFT(K77,FIND(":",K77)-1)/RIGHT(K77,LEN(K77)-(FIND(":",K77))))</f>
        <v/>
      </c>
      <c r="KU77" s="406" t="str">
        <f>IF(OR(L77=Dropdown_list!$AA$20,L77=Dropdown_list!$AA$21,ISBLANK(L77)), "", LEFT(L77,FIND(":",L77)-1)/RIGHT(L77,LEN(L77)-(FIND(":",L77))))</f>
        <v/>
      </c>
      <c r="KV77" s="406" t="str">
        <f>IF(OR(M77=Dropdown_list!$AA$20,M77=Dropdown_list!$AA$21,ISBLANK(M77)), "", LEFT(M77,FIND(":",M77)-1)/RIGHT(M77,LEN(M77)-(FIND(":",M77))))</f>
        <v/>
      </c>
      <c r="KW77" s="406" t="str">
        <f>IF(OR(N77=Dropdown_list!$AA$20,N77=Dropdown_list!$AA$21,ISBLANK(N77)), "", LEFT(N77,FIND(":",N77)-1)/RIGHT(N77,LEN(N77)-(FIND(":",N77))))</f>
        <v/>
      </c>
      <c r="KX77" s="406" t="str">
        <f>IF(OR(O77=Dropdown_list!$AA$20,O77=Dropdown_list!$AA$21,ISBLANK(O77)), "", LEFT(O77,FIND(":",O77)-1)/RIGHT(O77,LEN(O77)-(FIND(":",O77))))</f>
        <v/>
      </c>
      <c r="KY77" s="406" t="str">
        <f>IF(OR(P77=Dropdown_list!$AA$20,P77=Dropdown_list!$AA$21,ISBLANK(P77)), "", LEFT(P77,FIND(":",P77)-1)/RIGHT(P77,LEN(P77)-(FIND(":",P77))))</f>
        <v/>
      </c>
      <c r="KZ77" s="406" t="str">
        <f>IF(OR(Q77=Dropdown_list!$AA$20,Q77=Dropdown_list!$AA$21,ISBLANK(Q77)), "", LEFT(Q77,FIND(":",Q77)-1)/RIGHT(Q77,LEN(Q77)-(FIND(":",Q77))))</f>
        <v/>
      </c>
      <c r="LA77" s="406" t="str">
        <f>IF(OR(R77=Dropdown_list!$AA$20,R77=Dropdown_list!$AA$21,ISBLANK(R77)), "", LEFT(R77,FIND(":",R77)-1)/RIGHT(R77,LEN(R77)-(FIND(":",R77))))</f>
        <v/>
      </c>
      <c r="LB77" s="406" t="str">
        <f>IF(OR(S77=Dropdown_list!$AA$20,S77=Dropdown_list!$AA$21,ISBLANK(S77)), "", LEFT(S77,FIND(":",S77)-1)/RIGHT(S77,LEN(S77)-(FIND(":",S77))))</f>
        <v/>
      </c>
      <c r="LC77" s="406" t="str">
        <f>IF(OR(T77=Dropdown_list!$AA$20,T77=Dropdown_list!$AA$21,ISBLANK(T77)), "", LEFT(T77,FIND(":",T77)-1)/RIGHT(T77,LEN(T77)-(FIND(":",T77))))</f>
        <v/>
      </c>
      <c r="LD77" s="406" t="str">
        <f>IF(OR(U77=Dropdown_list!$AA$20,U77=Dropdown_list!$AA$21,ISBLANK(U77)), "", LEFT(U77,FIND(":",U77)-1)/RIGHT(U77,LEN(U77)-(FIND(":",U77))))</f>
        <v/>
      </c>
      <c r="LE77" s="406" t="str">
        <f>IF(OR(V77=Dropdown_list!$AA$20,V77=Dropdown_list!$AA$21,ISBLANK(V77)), "", LEFT(V77,FIND(":",V77)-1)/RIGHT(V77,LEN(V77)-(FIND(":",V77))))</f>
        <v/>
      </c>
      <c r="LF77" s="406" t="str">
        <f>IF(OR(W77=Dropdown_list!$AA$20,W77=Dropdown_list!$AA$21,ISBLANK(W77)), "", LEFT(W77,FIND(":",W77)-1)/RIGHT(W77,LEN(W77)-(FIND(":",W77))))</f>
        <v/>
      </c>
      <c r="LG77" s="406" t="str">
        <f>IF(OR(X77=Dropdown_list!$AA$20,X77=Dropdown_list!$AA$21,ISBLANK(X77)), "", LEFT(X77,FIND(":",X77)-1)/RIGHT(X77,LEN(X77)-(FIND(":",X77))))</f>
        <v/>
      </c>
      <c r="LH77" s="406" t="str">
        <f>IF(OR(Y77=Dropdown_list!$AA$20,Y77=Dropdown_list!$AA$21,ISBLANK(Y77)), "", LEFT(Y77,FIND(":",Y77)-1)/RIGHT(Y77,LEN(Y77)-(FIND(":",Y77))))</f>
        <v/>
      </c>
      <c r="LI77" s="406" t="str">
        <f>IF(OR(Z77=Dropdown_list!$AA$20,Z77=Dropdown_list!$AA$21,ISBLANK(Z77)), "", LEFT(Z77,FIND(":",Z77)-1)/RIGHT(Z77,LEN(Z77)-(FIND(":",Z77))))</f>
        <v/>
      </c>
      <c r="LJ77" s="406" t="str">
        <f>IF(OR(AA77=Dropdown_list!$AA$20,AA77=Dropdown_list!$AA$21,ISBLANK(AA77)), "", LEFT(AA77,FIND(":",AA77)-1)/RIGHT(AA77,LEN(AA77)-(FIND(":",AA77))))</f>
        <v/>
      </c>
      <c r="LK77" s="406" t="str">
        <f>IF(OR(AB77=Dropdown_list!$AA$20,AB77=Dropdown_list!$AA$21,ISBLANK(AB77)), "", LEFT(AB77,FIND(":",AB77)-1)/RIGHT(AB77,LEN(AB77)-(FIND(":",AB77))))</f>
        <v/>
      </c>
      <c r="LL77" s="406" t="str">
        <f>IF(OR(AC77=Dropdown_list!$AA$20,AC77=Dropdown_list!$AA$21,ISBLANK(AC77)), "", LEFT(AC77,FIND(":",AC77)-1)/RIGHT(AC77,LEN(AC77)-(FIND(":",AC77))))</f>
        <v/>
      </c>
      <c r="LM77" s="406" t="str">
        <f>IF(OR(AD77=Dropdown_list!$AA$20,AD77=Dropdown_list!$AA$21,ISBLANK(AD77)), "", LEFT(AD77,FIND(":",AD77)-1)/RIGHT(AD77,LEN(AD77)-(FIND(":",AD77))))</f>
        <v/>
      </c>
      <c r="LN77" s="406" t="str">
        <f>IF(OR(AE77=Dropdown_list!$AA$20,AE77=Dropdown_list!$AA$21,ISBLANK(AE77)), "", LEFT(AE77,FIND(":",AE77)-1)/RIGHT(AE77,LEN(AE77)-(FIND(":",AE77))))</f>
        <v/>
      </c>
      <c r="LO77" s="406" t="str">
        <f>IF(OR(AF77=Dropdown_list!$AA$20,AF77=Dropdown_list!$AA$21,ISBLANK(AF77)), "", LEFT(AF77,FIND(":",AF77)-1)/RIGHT(AF77,LEN(AF77)-(FIND(":",AF77))))</f>
        <v/>
      </c>
      <c r="LP77" s="406" t="str">
        <f>IF(OR(AG77=Dropdown_list!$AA$20,AG77=Dropdown_list!$AA$21,ISBLANK(AG77)), "", LEFT(AG77,FIND(":",AG77)-1)/RIGHT(AG77,LEN(AG77)-(FIND(":",AG77))))</f>
        <v/>
      </c>
      <c r="LQ77" s="406" t="str">
        <f>IF(OR(AH77=Dropdown_list!$AA$20,AH77=Dropdown_list!$AA$21,ISBLANK(AH77)), "", LEFT(AH77,FIND(":",AH77)-1)/RIGHT(AH77,LEN(AH77)-(FIND(":",AH77))))</f>
        <v/>
      </c>
      <c r="LR77" s="406" t="str">
        <f>IF(OR(AI77=Dropdown_list!$AA$20,AI77=Dropdown_list!$AA$21,ISBLANK(AI77)), "", LEFT(AI77,FIND(":",AI77)-1)/RIGHT(AI77,LEN(AI77)-(FIND(":",AI77))))</f>
        <v/>
      </c>
      <c r="LS77" s="406" t="str">
        <f>IF(OR(AJ77=Dropdown_list!$AA$20,AJ77=Dropdown_list!$AA$21,ISBLANK(AJ77)), "", LEFT(AJ77,FIND(":",AJ77)-1)/RIGHT(AJ77,LEN(AJ77)-(FIND(":",AJ77))))</f>
        <v/>
      </c>
      <c r="LT77" s="406" t="str">
        <f>IF(OR(AK77=Dropdown_list!$AA$20,AK77=Dropdown_list!$AA$21,ISBLANK(AK77)), "", LEFT(AK77,FIND(":",AK77)-1)/RIGHT(AK77,LEN(AK77)-(FIND(":",AK77))))</f>
        <v/>
      </c>
      <c r="LU77" s="406" t="str">
        <f>IF(OR(AL77=Dropdown_list!$AA$20,AL77=Dropdown_list!$AA$21,ISBLANK(AL77)), "", LEFT(AL77,FIND(":",AL77)-1)/RIGHT(AL77,LEN(AL77)-(FIND(":",AL77))))</f>
        <v/>
      </c>
      <c r="LV77" s="406" t="str">
        <f>IF(OR(AM77=Dropdown_list!$AA$20,AM77=Dropdown_list!$AA$21,ISBLANK(AM77)), "", LEFT(AM77,FIND(":",AM77)-1)/RIGHT(AM77,LEN(AM77)-(FIND(":",AM77))))</f>
        <v/>
      </c>
      <c r="LW77" s="406" t="str">
        <f>IF(OR(AN77=Dropdown_list!$AA$20,AN77=Dropdown_list!$AA$21,ISBLANK(AN77)), "", LEFT(AN77,FIND(":",AN77)-1)/RIGHT(AN77,LEN(AN77)-(FIND(":",AN77))))</f>
        <v/>
      </c>
      <c r="LX77" s="406" t="str">
        <f>IF(OR(AO77=Dropdown_list!$AA$20,AO77=Dropdown_list!$AA$21,ISBLANK(AO77)), "", LEFT(AO77,FIND(":",AO77)-1)/RIGHT(AO77,LEN(AO77)-(FIND(":",AO77))))</f>
        <v/>
      </c>
      <c r="LY77" s="406" t="str">
        <f>IF(OR(AP77=Dropdown_list!$AA$20,AP77=Dropdown_list!$AA$21,ISBLANK(AP77)), "", LEFT(AP77,FIND(":",AP77)-1)/RIGHT(AP77,LEN(AP77)-(FIND(":",AP77))))</f>
        <v/>
      </c>
      <c r="LZ77" s="406" t="str">
        <f>IF(OR(AQ77=Dropdown_list!$AA$20,AQ77=Dropdown_list!$AA$21,ISBLANK(AQ77)), "", LEFT(AQ77,FIND(":",AQ77)-1)/RIGHT(AQ77,LEN(AQ77)-(FIND(":",AQ77))))</f>
        <v/>
      </c>
      <c r="MA77" s="406" t="str">
        <f>IF(OR(AR77=Dropdown_list!$AA$20,AR77=Dropdown_list!$AA$21,ISBLANK(AR77)), "", LEFT(AR77,FIND(":",AR77)-1)/RIGHT(AR77,LEN(AR77)-(FIND(":",AR77))))</f>
        <v/>
      </c>
      <c r="MB77" s="406" t="str">
        <f>IF(OR(AS77=Dropdown_list!$AA$20,AS77=Dropdown_list!$AA$21,ISBLANK(AS77)), "", LEFT(AS77,FIND(":",AS77)-1)/RIGHT(AS77,LEN(AS77)-(FIND(":",AS77))))</f>
        <v/>
      </c>
      <c r="MC77" s="406" t="str">
        <f>IF(OR(AT77=Dropdown_list!$AA$20,AT77=Dropdown_list!$AA$21,ISBLANK(AT77)), "", LEFT(AT77,FIND(":",AT77)-1)/RIGHT(AT77,LEN(AT77)-(FIND(":",AT77))))</f>
        <v/>
      </c>
      <c r="MD77" s="406" t="str">
        <f>IF(OR(AU77=Dropdown_list!$AA$20,AU77=Dropdown_list!$AA$21,ISBLANK(AU77)), "", LEFT(AU77,FIND(":",AU77)-1)/RIGHT(AU77,LEN(AU77)-(FIND(":",AU77))))</f>
        <v/>
      </c>
      <c r="ME77" s="406" t="str">
        <f>IF(OR(AV77=Dropdown_list!$AA$20,AV77=Dropdown_list!$AA$21,ISBLANK(AV77)), "", LEFT(AV77,FIND(":",AV77)-1)/RIGHT(AV77,LEN(AV77)-(FIND(":",AV77))))</f>
        <v/>
      </c>
      <c r="MF77" s="406" t="str">
        <f>IF(OR(AW77=Dropdown_list!$AA$20,AW77=Dropdown_list!$AA$21,ISBLANK(AW77)), "", LEFT(AW77,FIND(":",AW77)-1)/RIGHT(AW77,LEN(AW77)-(FIND(":",AW77))))</f>
        <v/>
      </c>
      <c r="MG77" s="406" t="str">
        <f>IF(OR(AX77=Dropdown_list!$AA$20,AX77=Dropdown_list!$AA$21,ISBLANK(AX77)), "", LEFT(AX77,FIND(":",AX77)-1)/RIGHT(AX77,LEN(AX77)-(FIND(":",AX77))))</f>
        <v/>
      </c>
      <c r="MH77" s="406" t="str">
        <f>IF(OR(AY77=Dropdown_list!$AA$20,AY77=Dropdown_list!$AA$21,ISBLANK(AY77)), "", LEFT(AY77,FIND(":",AY77)-1)/RIGHT(AY77,LEN(AY77)-(FIND(":",AY77))))</f>
        <v/>
      </c>
      <c r="MI77" s="406" t="str">
        <f>IF(OR(AZ77=Dropdown_list!$AA$20,AZ77=Dropdown_list!$AA$21,ISBLANK(AZ77)), "", LEFT(AZ77,FIND(":",AZ77)-1)/RIGHT(AZ77,LEN(AZ77)-(FIND(":",AZ77))))</f>
        <v/>
      </c>
      <c r="MJ77" s="407" t="str">
        <f>IF(OR(BA77=Dropdown_list!$AA$20,BA77=Dropdown_list!$AA$21,ISBLANK(BA77)), "", LEFT(BA77,FIND(":",BA77)-1)/RIGHT(BA77,LEN(BA77)-(FIND(":",BA77))))</f>
        <v/>
      </c>
      <c r="ML77" s="414" t="str">
        <f t="shared" si="256"/>
        <v/>
      </c>
      <c r="MM77" s="265" t="str">
        <f t="shared" si="256"/>
        <v/>
      </c>
      <c r="MN77" s="265" t="str">
        <f t="shared" si="256"/>
        <v/>
      </c>
      <c r="MO77" s="265" t="str">
        <f t="shared" si="256"/>
        <v/>
      </c>
      <c r="MP77" s="265" t="str">
        <f t="shared" si="256"/>
        <v/>
      </c>
      <c r="MQ77" s="265" t="str">
        <f t="shared" si="256"/>
        <v/>
      </c>
      <c r="MR77" s="265" t="str">
        <f t="shared" si="256"/>
        <v/>
      </c>
      <c r="MS77" s="265" t="str">
        <f t="shared" si="256"/>
        <v/>
      </c>
      <c r="MT77" s="265" t="str">
        <f t="shared" si="256"/>
        <v/>
      </c>
      <c r="MU77" s="265" t="str">
        <f t="shared" si="256"/>
        <v/>
      </c>
      <c r="MV77" s="265" t="str">
        <f t="shared" si="256"/>
        <v/>
      </c>
      <c r="MW77" s="265" t="str">
        <f t="shared" si="256"/>
        <v/>
      </c>
      <c r="MX77" s="265" t="str">
        <f t="shared" si="256"/>
        <v/>
      </c>
      <c r="MY77" s="265" t="str">
        <f t="shared" si="256"/>
        <v/>
      </c>
      <c r="MZ77" s="265" t="str">
        <f t="shared" si="256"/>
        <v/>
      </c>
      <c r="NA77" s="265" t="str">
        <f t="shared" si="256"/>
        <v/>
      </c>
      <c r="NB77" s="265" t="str">
        <f t="shared" si="257"/>
        <v/>
      </c>
      <c r="NC77" s="265" t="str">
        <f t="shared" si="257"/>
        <v/>
      </c>
      <c r="ND77" s="265" t="str">
        <f t="shared" si="257"/>
        <v/>
      </c>
      <c r="NE77" s="265" t="str">
        <f t="shared" si="257"/>
        <v/>
      </c>
      <c r="NF77" s="265" t="str">
        <f t="shared" si="257"/>
        <v/>
      </c>
      <c r="NG77" s="265" t="str">
        <f t="shared" si="257"/>
        <v/>
      </c>
      <c r="NH77" s="265" t="str">
        <f t="shared" si="257"/>
        <v/>
      </c>
      <c r="NI77" s="265" t="str">
        <f t="shared" si="257"/>
        <v/>
      </c>
      <c r="NJ77" s="265" t="str">
        <f t="shared" si="257"/>
        <v/>
      </c>
      <c r="NK77" s="265" t="str">
        <f t="shared" si="257"/>
        <v/>
      </c>
      <c r="NL77" s="265" t="str">
        <f t="shared" si="257"/>
        <v/>
      </c>
      <c r="NM77" s="265" t="str">
        <f t="shared" si="257"/>
        <v/>
      </c>
      <c r="NN77" s="265" t="str">
        <f t="shared" si="257"/>
        <v/>
      </c>
      <c r="NO77" s="265" t="str">
        <f t="shared" si="257"/>
        <v/>
      </c>
      <c r="NP77" s="265" t="str">
        <f t="shared" si="257"/>
        <v/>
      </c>
      <c r="NQ77" s="265" t="str">
        <f t="shared" si="257"/>
        <v/>
      </c>
      <c r="NR77" s="265" t="str">
        <f t="shared" si="272"/>
        <v/>
      </c>
      <c r="NS77" s="265" t="str">
        <f t="shared" si="272"/>
        <v/>
      </c>
      <c r="NT77" s="265" t="str">
        <f t="shared" si="272"/>
        <v/>
      </c>
      <c r="NU77" s="265" t="str">
        <f t="shared" si="272"/>
        <v/>
      </c>
      <c r="NV77" s="265" t="str">
        <f t="shared" si="272"/>
        <v/>
      </c>
      <c r="NW77" s="265" t="str">
        <f t="shared" si="272"/>
        <v/>
      </c>
      <c r="NX77" s="265" t="str">
        <f t="shared" si="272"/>
        <v/>
      </c>
      <c r="NY77" s="265" t="str">
        <f t="shared" si="272"/>
        <v/>
      </c>
      <c r="NZ77" s="265" t="str">
        <f t="shared" si="272"/>
        <v/>
      </c>
      <c r="OA77" s="265" t="str">
        <f t="shared" si="272"/>
        <v/>
      </c>
      <c r="OB77" s="265" t="str">
        <f t="shared" si="272"/>
        <v/>
      </c>
      <c r="OC77" s="265" t="str">
        <f t="shared" si="272"/>
        <v/>
      </c>
      <c r="OD77" s="265" t="str">
        <f t="shared" si="272"/>
        <v/>
      </c>
      <c r="OE77" s="265" t="str">
        <f t="shared" si="272"/>
        <v/>
      </c>
      <c r="OF77" s="265" t="str">
        <f t="shared" si="272"/>
        <v/>
      </c>
      <c r="OG77" s="415" t="str">
        <f t="shared" si="272"/>
        <v/>
      </c>
    </row>
    <row r="78" spans="2:397" ht="15" customHeight="1">
      <c r="B78" s="66"/>
      <c r="D78" s="786"/>
      <c r="E78" s="225">
        <f t="shared" si="177"/>
        <v>0</v>
      </c>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4"/>
      <c r="BC78" s="668"/>
      <c r="BD78" s="61"/>
      <c r="BE78" s="61"/>
      <c r="BF78" s="88"/>
      <c r="BG78" s="232"/>
      <c r="BH78" s="61"/>
      <c r="BI78" s="61"/>
      <c r="BJ78" s="4"/>
      <c r="BL78" s="84" t="str">
        <f t="shared" si="196"/>
        <v/>
      </c>
      <c r="BM78" s="260">
        <f t="shared" si="197"/>
        <v>0</v>
      </c>
      <c r="BN78" s="525">
        <f t="shared" si="254"/>
        <v>0</v>
      </c>
      <c r="BO78" s="526" t="str">
        <f t="shared" si="139"/>
        <v/>
      </c>
      <c r="BP78" s="525">
        <f t="shared" si="255"/>
        <v>0</v>
      </c>
      <c r="BQ78" s="527">
        <f t="shared" si="198"/>
        <v>0</v>
      </c>
      <c r="BR78" s="527">
        <f t="shared" si="199"/>
        <v>0</v>
      </c>
      <c r="BS78" s="528">
        <f t="shared" si="140"/>
        <v>0</v>
      </c>
      <c r="BT78" s="263" t="str">
        <f t="shared" si="14"/>
        <v/>
      </c>
      <c r="BU78" s="263" t="str">
        <f>IF(BQ78=1, IF(ISBLANK(#REF!),message_complete,""),"")</f>
        <v/>
      </c>
      <c r="BV78" s="263" t="str">
        <f t="shared" si="200"/>
        <v/>
      </c>
      <c r="BW78" s="263" t="str">
        <f t="shared" si="201"/>
        <v/>
      </c>
      <c r="BX78" s="261"/>
      <c r="BY78" s="328" t="str">
        <f t="shared" si="116"/>
        <v/>
      </c>
      <c r="BZ78" s="269" t="str">
        <f t="shared" si="202"/>
        <v/>
      </c>
      <c r="CA78" s="269" t="str">
        <f t="shared" si="203"/>
        <v/>
      </c>
      <c r="CB78" s="269" t="str">
        <f t="shared" si="204"/>
        <v/>
      </c>
      <c r="CC78" s="269" t="str">
        <f t="shared" si="205"/>
        <v/>
      </c>
      <c r="CD78" s="269" t="str">
        <f t="shared" si="117"/>
        <v/>
      </c>
      <c r="CE78" s="269" t="str">
        <f t="shared" si="206"/>
        <v/>
      </c>
      <c r="CF78" s="269" t="str">
        <f t="shared" si="118"/>
        <v/>
      </c>
      <c r="CG78" s="269" t="str">
        <f t="shared" si="119"/>
        <v/>
      </c>
      <c r="CH78" s="269" t="str">
        <f t="shared" si="120"/>
        <v/>
      </c>
      <c r="CI78" s="269" t="str">
        <f t="shared" si="121"/>
        <v/>
      </c>
      <c r="CJ78" s="329" t="str">
        <f t="shared" si="122"/>
        <v/>
      </c>
      <c r="CL78" s="423" t="str">
        <f t="shared" si="77"/>
        <v/>
      </c>
      <c r="CM78" s="419" t="str">
        <f t="shared" si="78"/>
        <v/>
      </c>
      <c r="CN78" s="419" t="str">
        <f t="shared" si="79"/>
        <v/>
      </c>
      <c r="CO78" s="419" t="str">
        <f t="shared" si="80"/>
        <v/>
      </c>
      <c r="CP78" s="419" t="str">
        <f t="shared" si="81"/>
        <v/>
      </c>
      <c r="CQ78" s="424" t="str">
        <f t="shared" si="82"/>
        <v/>
      </c>
      <c r="CR78" s="121" t="str">
        <f t="shared" si="207"/>
        <v/>
      </c>
      <c r="CS78" s="283" t="str">
        <f t="shared" si="208"/>
        <v/>
      </c>
      <c r="CT78" s="264" t="str">
        <f t="shared" si="209"/>
        <v/>
      </c>
      <c r="CU78" s="264" t="str">
        <f t="shared" si="210"/>
        <v/>
      </c>
      <c r="CV78" s="264" t="str">
        <f t="shared" si="211"/>
        <v/>
      </c>
      <c r="CW78" s="264" t="str">
        <f t="shared" si="212"/>
        <v/>
      </c>
      <c r="CX78" s="284" t="str">
        <f t="shared" si="213"/>
        <v/>
      </c>
      <c r="CY78" s="263">
        <f t="shared" si="83"/>
        <v>0</v>
      </c>
      <c r="CZ78" s="263"/>
      <c r="DA78" s="291">
        <f t="shared" si="259"/>
        <v>0</v>
      </c>
      <c r="DB78" s="265">
        <f t="shared" si="259"/>
        <v>0</v>
      </c>
      <c r="DC78" s="265">
        <f t="shared" si="259"/>
        <v>0</v>
      </c>
      <c r="DD78" s="265">
        <f t="shared" si="259"/>
        <v>0</v>
      </c>
      <c r="DE78" s="265">
        <f t="shared" si="259"/>
        <v>0</v>
      </c>
      <c r="DF78" s="265">
        <f t="shared" si="259"/>
        <v>0</v>
      </c>
      <c r="DG78" s="265">
        <f t="shared" si="259"/>
        <v>0</v>
      </c>
      <c r="DH78" s="265">
        <f t="shared" si="259"/>
        <v>0</v>
      </c>
      <c r="DI78" s="265">
        <f t="shared" si="259"/>
        <v>0</v>
      </c>
      <c r="DJ78" s="265">
        <f t="shared" si="259"/>
        <v>0</v>
      </c>
      <c r="DK78" s="265">
        <f t="shared" si="260"/>
        <v>0</v>
      </c>
      <c r="DL78" s="265">
        <f t="shared" si="260"/>
        <v>0</v>
      </c>
      <c r="DM78" s="265">
        <f t="shared" si="260"/>
        <v>0</v>
      </c>
      <c r="DN78" s="265">
        <f t="shared" si="260"/>
        <v>0</v>
      </c>
      <c r="DO78" s="265">
        <f t="shared" si="260"/>
        <v>0</v>
      </c>
      <c r="DP78" s="265">
        <f t="shared" si="260"/>
        <v>0</v>
      </c>
      <c r="DQ78" s="265">
        <f t="shared" si="260"/>
        <v>0</v>
      </c>
      <c r="DR78" s="265">
        <f t="shared" si="260"/>
        <v>0</v>
      </c>
      <c r="DS78" s="265">
        <f t="shared" si="260"/>
        <v>0</v>
      </c>
      <c r="DT78" s="265">
        <f t="shared" si="260"/>
        <v>0</v>
      </c>
      <c r="DU78" s="292">
        <f t="shared" si="260"/>
        <v>0</v>
      </c>
      <c r="DV78" s="291">
        <f t="shared" si="261"/>
        <v>0</v>
      </c>
      <c r="DW78" s="265">
        <f t="shared" si="261"/>
        <v>0</v>
      </c>
      <c r="DX78" s="265">
        <f t="shared" si="261"/>
        <v>0</v>
      </c>
      <c r="DY78" s="265">
        <f t="shared" si="261"/>
        <v>0</v>
      </c>
      <c r="DZ78" s="265">
        <f t="shared" si="261"/>
        <v>0</v>
      </c>
      <c r="EA78" s="265">
        <f t="shared" si="261"/>
        <v>0</v>
      </c>
      <c r="EB78" s="265">
        <f t="shared" si="261"/>
        <v>0</v>
      </c>
      <c r="EC78" s="265">
        <f t="shared" si="261"/>
        <v>0</v>
      </c>
      <c r="ED78" s="265">
        <f t="shared" si="261"/>
        <v>0</v>
      </c>
      <c r="EE78" s="265">
        <f t="shared" si="261"/>
        <v>0</v>
      </c>
      <c r="EF78" s="265">
        <f t="shared" si="262"/>
        <v>0</v>
      </c>
      <c r="EG78" s="265">
        <f t="shared" si="262"/>
        <v>0</v>
      </c>
      <c r="EH78" s="265">
        <f t="shared" si="262"/>
        <v>0</v>
      </c>
      <c r="EI78" s="265">
        <f t="shared" si="262"/>
        <v>0</v>
      </c>
      <c r="EJ78" s="265">
        <f t="shared" si="262"/>
        <v>0</v>
      </c>
      <c r="EK78" s="265">
        <f t="shared" si="262"/>
        <v>0</v>
      </c>
      <c r="EL78" s="265">
        <f t="shared" si="262"/>
        <v>0</v>
      </c>
      <c r="EM78" s="265">
        <f t="shared" si="262"/>
        <v>0</v>
      </c>
      <c r="EN78" s="265">
        <f t="shared" si="262"/>
        <v>0</v>
      </c>
      <c r="EO78" s="265">
        <f t="shared" si="262"/>
        <v>0</v>
      </c>
      <c r="EP78" s="292">
        <f t="shared" si="262"/>
        <v>0</v>
      </c>
      <c r="EQ78" s="414">
        <f t="shared" si="263"/>
        <v>0</v>
      </c>
      <c r="ER78" s="265">
        <f t="shared" si="263"/>
        <v>0</v>
      </c>
      <c r="ES78" s="265">
        <f t="shared" si="263"/>
        <v>0</v>
      </c>
      <c r="ET78" s="265">
        <f t="shared" si="263"/>
        <v>0</v>
      </c>
      <c r="EU78" s="265">
        <f t="shared" si="263"/>
        <v>0</v>
      </c>
      <c r="EV78" s="265">
        <f t="shared" si="263"/>
        <v>0</v>
      </c>
      <c r="EW78" s="265">
        <f t="shared" si="263"/>
        <v>0</v>
      </c>
      <c r="EX78" s="265">
        <f t="shared" si="263"/>
        <v>0</v>
      </c>
      <c r="EY78" s="265">
        <f t="shared" si="263"/>
        <v>0</v>
      </c>
      <c r="EZ78" s="265">
        <f t="shared" si="263"/>
        <v>0</v>
      </c>
      <c r="FA78" s="265">
        <f t="shared" si="264"/>
        <v>0</v>
      </c>
      <c r="FB78" s="265">
        <f t="shared" si="264"/>
        <v>0</v>
      </c>
      <c r="FC78" s="265">
        <f t="shared" si="264"/>
        <v>0</v>
      </c>
      <c r="FD78" s="265">
        <f t="shared" si="264"/>
        <v>0</v>
      </c>
      <c r="FE78" s="265">
        <f t="shared" si="264"/>
        <v>0</v>
      </c>
      <c r="FF78" s="265">
        <f t="shared" si="264"/>
        <v>0</v>
      </c>
      <c r="FG78" s="265">
        <f t="shared" si="264"/>
        <v>0</v>
      </c>
      <c r="FH78" s="265">
        <f t="shared" si="264"/>
        <v>0</v>
      </c>
      <c r="FI78" s="265">
        <f t="shared" si="264"/>
        <v>0</v>
      </c>
      <c r="FJ78" s="265">
        <f t="shared" si="264"/>
        <v>0</v>
      </c>
      <c r="FK78" s="415">
        <f t="shared" si="264"/>
        <v>0</v>
      </c>
      <c r="FL78" s="291">
        <f t="shared" si="265"/>
        <v>0</v>
      </c>
      <c r="FM78" s="265">
        <f t="shared" si="265"/>
        <v>0</v>
      </c>
      <c r="FN78" s="265">
        <f t="shared" si="265"/>
        <v>0</v>
      </c>
      <c r="FO78" s="265">
        <f t="shared" si="265"/>
        <v>0</v>
      </c>
      <c r="FP78" s="265">
        <f t="shared" si="265"/>
        <v>0</v>
      </c>
      <c r="FQ78" s="265">
        <f t="shared" si="265"/>
        <v>0</v>
      </c>
      <c r="FR78" s="265">
        <f t="shared" si="265"/>
        <v>0</v>
      </c>
      <c r="FS78" s="265">
        <f t="shared" si="265"/>
        <v>0</v>
      </c>
      <c r="FT78" s="265">
        <f t="shared" si="265"/>
        <v>0</v>
      </c>
      <c r="FU78" s="265">
        <f t="shared" si="265"/>
        <v>0</v>
      </c>
      <c r="FV78" s="265">
        <f t="shared" si="266"/>
        <v>0</v>
      </c>
      <c r="FW78" s="265">
        <f t="shared" si="266"/>
        <v>0</v>
      </c>
      <c r="FX78" s="265">
        <f t="shared" si="266"/>
        <v>0</v>
      </c>
      <c r="FY78" s="265">
        <f t="shared" si="266"/>
        <v>0</v>
      </c>
      <c r="FZ78" s="265">
        <f t="shared" si="266"/>
        <v>0</v>
      </c>
      <c r="GA78" s="265">
        <f t="shared" si="266"/>
        <v>0</v>
      </c>
      <c r="GB78" s="265">
        <f t="shared" si="266"/>
        <v>0</v>
      </c>
      <c r="GC78" s="265">
        <f t="shared" si="266"/>
        <v>0</v>
      </c>
      <c r="GD78" s="265">
        <f t="shared" si="266"/>
        <v>0</v>
      </c>
      <c r="GE78" s="265">
        <f t="shared" si="266"/>
        <v>0</v>
      </c>
      <c r="GF78" s="292">
        <f t="shared" si="266"/>
        <v>0</v>
      </c>
      <c r="GG78" s="345">
        <f t="shared" si="267"/>
        <v>0</v>
      </c>
      <c r="GH78" s="346">
        <f t="shared" si="258"/>
        <v>0</v>
      </c>
      <c r="GI78" s="346">
        <f t="shared" si="258"/>
        <v>0</v>
      </c>
      <c r="GJ78" s="346">
        <f t="shared" si="258"/>
        <v>0</v>
      </c>
      <c r="GK78" s="346">
        <f t="shared" si="258"/>
        <v>0</v>
      </c>
      <c r="GL78" s="346">
        <f t="shared" si="258"/>
        <v>0</v>
      </c>
      <c r="GM78" s="346">
        <f t="shared" si="258"/>
        <v>0</v>
      </c>
      <c r="GN78" s="346">
        <f t="shared" si="258"/>
        <v>0</v>
      </c>
      <c r="GO78" s="346">
        <f t="shared" si="258"/>
        <v>0</v>
      </c>
      <c r="GP78" s="346">
        <f t="shared" si="258"/>
        <v>0</v>
      </c>
      <c r="GQ78" s="346">
        <f t="shared" si="258"/>
        <v>0</v>
      </c>
      <c r="GR78" s="346">
        <f t="shared" si="258"/>
        <v>0</v>
      </c>
      <c r="GS78" s="346">
        <f t="shared" si="258"/>
        <v>0</v>
      </c>
      <c r="GT78" s="346">
        <f t="shared" si="258"/>
        <v>0</v>
      </c>
      <c r="GU78" s="346">
        <f t="shared" si="258"/>
        <v>0</v>
      </c>
      <c r="GV78" s="346">
        <f t="shared" si="258"/>
        <v>0</v>
      </c>
      <c r="GW78" s="346">
        <f t="shared" si="258"/>
        <v>0</v>
      </c>
      <c r="GX78" s="346">
        <f t="shared" si="258"/>
        <v>0</v>
      </c>
      <c r="GY78" s="346">
        <f t="shared" si="258"/>
        <v>0</v>
      </c>
      <c r="GZ78" s="346">
        <f t="shared" si="258"/>
        <v>0</v>
      </c>
      <c r="HA78" s="347">
        <f t="shared" si="258"/>
        <v>0</v>
      </c>
      <c r="HB78" s="336">
        <f t="shared" si="142"/>
        <v>0</v>
      </c>
      <c r="HC78" s="337">
        <f t="shared" si="143"/>
        <v>0</v>
      </c>
      <c r="HD78" s="337">
        <f t="shared" si="144"/>
        <v>0</v>
      </c>
      <c r="HE78" s="337">
        <f t="shared" si="145"/>
        <v>0</v>
      </c>
      <c r="HF78" s="337">
        <f t="shared" si="146"/>
        <v>0</v>
      </c>
      <c r="HG78" s="337">
        <f t="shared" si="147"/>
        <v>0</v>
      </c>
      <c r="HH78" s="337">
        <f t="shared" si="148"/>
        <v>0</v>
      </c>
      <c r="HI78" s="337">
        <f t="shared" si="149"/>
        <v>0</v>
      </c>
      <c r="HJ78" s="337">
        <f t="shared" si="150"/>
        <v>0</v>
      </c>
      <c r="HK78" s="337">
        <f t="shared" si="151"/>
        <v>0</v>
      </c>
      <c r="HL78" s="337">
        <f t="shared" si="152"/>
        <v>0</v>
      </c>
      <c r="HM78" s="337">
        <f t="shared" si="153"/>
        <v>0</v>
      </c>
      <c r="HN78" s="337">
        <f t="shared" si="154"/>
        <v>0</v>
      </c>
      <c r="HO78" s="337">
        <f t="shared" si="155"/>
        <v>0</v>
      </c>
      <c r="HP78" s="337">
        <f t="shared" si="156"/>
        <v>0</v>
      </c>
      <c r="HQ78" s="337">
        <f t="shared" si="157"/>
        <v>0</v>
      </c>
      <c r="HR78" s="337">
        <f t="shared" si="158"/>
        <v>0</v>
      </c>
      <c r="HS78" s="337">
        <f t="shared" si="159"/>
        <v>0</v>
      </c>
      <c r="HT78" s="337">
        <f t="shared" si="160"/>
        <v>0</v>
      </c>
      <c r="HU78" s="337">
        <f t="shared" si="161"/>
        <v>0</v>
      </c>
      <c r="HV78" s="338">
        <f t="shared" si="162"/>
        <v>0</v>
      </c>
      <c r="HW78" s="297" t="str">
        <f t="shared" si="214"/>
        <v/>
      </c>
      <c r="HX78" s="264" t="str">
        <f t="shared" si="215"/>
        <v/>
      </c>
      <c r="HY78" s="264" t="str">
        <f t="shared" si="216"/>
        <v/>
      </c>
      <c r="HZ78" s="264" t="str">
        <f t="shared" si="217"/>
        <v/>
      </c>
      <c r="IA78" s="264" t="str">
        <f t="shared" si="218"/>
        <v/>
      </c>
      <c r="IB78" s="264" t="str">
        <f t="shared" si="219"/>
        <v/>
      </c>
      <c r="IC78" s="264" t="str">
        <f t="shared" si="220"/>
        <v/>
      </c>
      <c r="ID78" s="264" t="str">
        <f t="shared" si="221"/>
        <v/>
      </c>
      <c r="IE78" s="264" t="str">
        <f t="shared" si="222"/>
        <v/>
      </c>
      <c r="IF78" s="264" t="str">
        <f t="shared" si="223"/>
        <v/>
      </c>
      <c r="IG78" s="264" t="str">
        <f t="shared" si="224"/>
        <v/>
      </c>
      <c r="IH78" s="264" t="str">
        <f t="shared" si="225"/>
        <v/>
      </c>
      <c r="II78" s="264" t="str">
        <f t="shared" si="226"/>
        <v/>
      </c>
      <c r="IJ78" s="264" t="str">
        <f t="shared" si="227"/>
        <v/>
      </c>
      <c r="IK78" s="264" t="str">
        <f t="shared" si="228"/>
        <v/>
      </c>
      <c r="IL78" s="264" t="str">
        <f t="shared" si="229"/>
        <v/>
      </c>
      <c r="IM78" s="264" t="str">
        <f t="shared" si="230"/>
        <v/>
      </c>
      <c r="IN78" s="264" t="str">
        <f t="shared" si="231"/>
        <v/>
      </c>
      <c r="IO78" s="264" t="str">
        <f t="shared" si="232"/>
        <v/>
      </c>
      <c r="IP78" s="264" t="str">
        <f t="shared" si="233"/>
        <v/>
      </c>
      <c r="IQ78" s="284" t="str">
        <f t="shared" si="234"/>
        <v/>
      </c>
      <c r="IR78" s="265">
        <f t="shared" si="105"/>
        <v>0</v>
      </c>
      <c r="IS78" s="266">
        <f t="shared" si="235"/>
        <v>48</v>
      </c>
      <c r="IT78" s="266">
        <f t="shared" si="106"/>
        <v>0</v>
      </c>
      <c r="IU78" s="266">
        <f t="shared" si="236"/>
        <v>0</v>
      </c>
      <c r="IV78" s="302">
        <f t="shared" si="268"/>
        <v>0</v>
      </c>
      <c r="IW78" s="266">
        <f t="shared" si="268"/>
        <v>0</v>
      </c>
      <c r="IX78" s="266">
        <f t="shared" si="268"/>
        <v>0</v>
      </c>
      <c r="IY78" s="266">
        <f t="shared" si="268"/>
        <v>0</v>
      </c>
      <c r="IZ78" s="266">
        <f t="shared" si="268"/>
        <v>0</v>
      </c>
      <c r="JA78" s="266">
        <f t="shared" si="268"/>
        <v>0</v>
      </c>
      <c r="JB78" s="266">
        <f t="shared" si="268"/>
        <v>0</v>
      </c>
      <c r="JC78" s="266">
        <f t="shared" si="268"/>
        <v>0</v>
      </c>
      <c r="JD78" s="266">
        <f t="shared" si="268"/>
        <v>0</v>
      </c>
      <c r="JE78" s="266">
        <f t="shared" si="268"/>
        <v>0</v>
      </c>
      <c r="JF78" s="266">
        <f t="shared" si="269"/>
        <v>0</v>
      </c>
      <c r="JG78" s="266">
        <f t="shared" si="269"/>
        <v>0</v>
      </c>
      <c r="JH78" s="266">
        <f t="shared" si="269"/>
        <v>0</v>
      </c>
      <c r="JI78" s="266">
        <f t="shared" si="269"/>
        <v>0</v>
      </c>
      <c r="JJ78" s="266">
        <f t="shared" si="269"/>
        <v>0</v>
      </c>
      <c r="JK78" s="266">
        <f t="shared" si="269"/>
        <v>0</v>
      </c>
      <c r="JL78" s="266">
        <f t="shared" si="269"/>
        <v>0</v>
      </c>
      <c r="JM78" s="266">
        <f t="shared" si="269"/>
        <v>0</v>
      </c>
      <c r="JN78" s="266">
        <f t="shared" si="269"/>
        <v>0</v>
      </c>
      <c r="JO78" s="266">
        <f t="shared" si="269"/>
        <v>0</v>
      </c>
      <c r="JP78" s="303">
        <f t="shared" si="269"/>
        <v>0</v>
      </c>
      <c r="JQ78" s="291">
        <f t="shared" si="270"/>
        <v>0</v>
      </c>
      <c r="JR78" s="265">
        <f t="shared" si="270"/>
        <v>0</v>
      </c>
      <c r="JS78" s="265">
        <f t="shared" si="270"/>
        <v>0</v>
      </c>
      <c r="JT78" s="265">
        <f t="shared" si="270"/>
        <v>0</v>
      </c>
      <c r="JU78" s="265">
        <f t="shared" si="270"/>
        <v>0</v>
      </c>
      <c r="JV78" s="265">
        <f t="shared" si="270"/>
        <v>0</v>
      </c>
      <c r="JW78" s="265">
        <f t="shared" si="270"/>
        <v>0</v>
      </c>
      <c r="JX78" s="265">
        <f t="shared" si="270"/>
        <v>0</v>
      </c>
      <c r="JY78" s="265">
        <f t="shared" si="270"/>
        <v>0</v>
      </c>
      <c r="JZ78" s="265">
        <f t="shared" si="270"/>
        <v>0</v>
      </c>
      <c r="KA78" s="265">
        <f t="shared" si="271"/>
        <v>0</v>
      </c>
      <c r="KB78" s="265">
        <f t="shared" si="271"/>
        <v>0</v>
      </c>
      <c r="KC78" s="265">
        <f t="shared" si="271"/>
        <v>0</v>
      </c>
      <c r="KD78" s="265">
        <f t="shared" si="271"/>
        <v>0</v>
      </c>
      <c r="KE78" s="265">
        <f t="shared" si="271"/>
        <v>0</v>
      </c>
      <c r="KF78" s="265">
        <f t="shared" si="271"/>
        <v>0</v>
      </c>
      <c r="KG78" s="265">
        <f t="shared" si="271"/>
        <v>0</v>
      </c>
      <c r="KH78" s="265">
        <f t="shared" si="271"/>
        <v>0</v>
      </c>
      <c r="KI78" s="265">
        <f t="shared" si="271"/>
        <v>0</v>
      </c>
      <c r="KJ78" s="265">
        <f t="shared" si="271"/>
        <v>0</v>
      </c>
      <c r="KK78" s="292">
        <f t="shared" si="271"/>
        <v>0</v>
      </c>
      <c r="KL78" s="279">
        <f t="shared" si="107"/>
        <v>48</v>
      </c>
      <c r="KN78" s="262" t="str">
        <f t="shared" si="273"/>
        <v>Sat</v>
      </c>
      <c r="KO78" s="405" t="str">
        <f>IF(OR(F78=Dropdown_list!$AA$20,F78=Dropdown_list!$AA$21,ISBLANK(F78)), "", LEFT(F78,FIND(":",F78)-1)/RIGHT(F78,LEN(F78)-(FIND(":",F78))))</f>
        <v/>
      </c>
      <c r="KP78" s="406" t="str">
        <f>IF(OR(G78=Dropdown_list!$AA$20,G78=Dropdown_list!$AA$21,ISBLANK(G78)), "", LEFT(G78,FIND(":",G78)-1)/RIGHT(G78,LEN(G78)-(FIND(":",G78))))</f>
        <v/>
      </c>
      <c r="KQ78" s="406" t="str">
        <f>IF(OR(H78=Dropdown_list!$AA$20,H78=Dropdown_list!$AA$21,ISBLANK(H78)), "", LEFT(H78,FIND(":",H78)-1)/RIGHT(H78,LEN(H78)-(FIND(":",H78))))</f>
        <v/>
      </c>
      <c r="KR78" s="406" t="str">
        <f>IF(OR(I78=Dropdown_list!$AA$20,I78=Dropdown_list!$AA$21,ISBLANK(I78)), "", LEFT(I78,FIND(":",I78)-1)/RIGHT(I78,LEN(I78)-(FIND(":",I78))))</f>
        <v/>
      </c>
      <c r="KS78" s="406" t="str">
        <f>IF(OR(J78=Dropdown_list!$AA$20,J78=Dropdown_list!$AA$21,ISBLANK(J78)), "", LEFT(J78,FIND(":",J78)-1)/RIGHT(J78,LEN(J78)-(FIND(":",J78))))</f>
        <v/>
      </c>
      <c r="KT78" s="406" t="str">
        <f>IF(OR(K78=Dropdown_list!$AA$20,K78=Dropdown_list!$AA$21,ISBLANK(K78)), "", LEFT(K78,FIND(":",K78)-1)/RIGHT(K78,LEN(K78)-(FIND(":",K78))))</f>
        <v/>
      </c>
      <c r="KU78" s="406" t="str">
        <f>IF(OR(L78=Dropdown_list!$AA$20,L78=Dropdown_list!$AA$21,ISBLANK(L78)), "", LEFT(L78,FIND(":",L78)-1)/RIGHT(L78,LEN(L78)-(FIND(":",L78))))</f>
        <v/>
      </c>
      <c r="KV78" s="406" t="str">
        <f>IF(OR(M78=Dropdown_list!$AA$20,M78=Dropdown_list!$AA$21,ISBLANK(M78)), "", LEFT(M78,FIND(":",M78)-1)/RIGHT(M78,LEN(M78)-(FIND(":",M78))))</f>
        <v/>
      </c>
      <c r="KW78" s="406" t="str">
        <f>IF(OR(N78=Dropdown_list!$AA$20,N78=Dropdown_list!$AA$21,ISBLANK(N78)), "", LEFT(N78,FIND(":",N78)-1)/RIGHT(N78,LEN(N78)-(FIND(":",N78))))</f>
        <v/>
      </c>
      <c r="KX78" s="406" t="str">
        <f>IF(OR(O78=Dropdown_list!$AA$20,O78=Dropdown_list!$AA$21,ISBLANK(O78)), "", LEFT(O78,FIND(":",O78)-1)/RIGHT(O78,LEN(O78)-(FIND(":",O78))))</f>
        <v/>
      </c>
      <c r="KY78" s="406" t="str">
        <f>IF(OR(P78=Dropdown_list!$AA$20,P78=Dropdown_list!$AA$21,ISBLANK(P78)), "", LEFT(P78,FIND(":",P78)-1)/RIGHT(P78,LEN(P78)-(FIND(":",P78))))</f>
        <v/>
      </c>
      <c r="KZ78" s="406" t="str">
        <f>IF(OR(Q78=Dropdown_list!$AA$20,Q78=Dropdown_list!$AA$21,ISBLANK(Q78)), "", LEFT(Q78,FIND(":",Q78)-1)/RIGHT(Q78,LEN(Q78)-(FIND(":",Q78))))</f>
        <v/>
      </c>
      <c r="LA78" s="406" t="str">
        <f>IF(OR(R78=Dropdown_list!$AA$20,R78=Dropdown_list!$AA$21,ISBLANK(R78)), "", LEFT(R78,FIND(":",R78)-1)/RIGHT(R78,LEN(R78)-(FIND(":",R78))))</f>
        <v/>
      </c>
      <c r="LB78" s="406" t="str">
        <f>IF(OR(S78=Dropdown_list!$AA$20,S78=Dropdown_list!$AA$21,ISBLANK(S78)), "", LEFT(S78,FIND(":",S78)-1)/RIGHT(S78,LEN(S78)-(FIND(":",S78))))</f>
        <v/>
      </c>
      <c r="LC78" s="406" t="str">
        <f>IF(OR(T78=Dropdown_list!$AA$20,T78=Dropdown_list!$AA$21,ISBLANK(T78)), "", LEFT(T78,FIND(":",T78)-1)/RIGHT(T78,LEN(T78)-(FIND(":",T78))))</f>
        <v/>
      </c>
      <c r="LD78" s="406" t="str">
        <f>IF(OR(U78=Dropdown_list!$AA$20,U78=Dropdown_list!$AA$21,ISBLANK(U78)), "", LEFT(U78,FIND(":",U78)-1)/RIGHT(U78,LEN(U78)-(FIND(":",U78))))</f>
        <v/>
      </c>
      <c r="LE78" s="406" t="str">
        <f>IF(OR(V78=Dropdown_list!$AA$20,V78=Dropdown_list!$AA$21,ISBLANK(V78)), "", LEFT(V78,FIND(":",V78)-1)/RIGHT(V78,LEN(V78)-(FIND(":",V78))))</f>
        <v/>
      </c>
      <c r="LF78" s="406" t="str">
        <f>IF(OR(W78=Dropdown_list!$AA$20,W78=Dropdown_list!$AA$21,ISBLANK(W78)), "", LEFT(W78,FIND(":",W78)-1)/RIGHT(W78,LEN(W78)-(FIND(":",W78))))</f>
        <v/>
      </c>
      <c r="LG78" s="406" t="str">
        <f>IF(OR(X78=Dropdown_list!$AA$20,X78=Dropdown_list!$AA$21,ISBLANK(X78)), "", LEFT(X78,FIND(":",X78)-1)/RIGHT(X78,LEN(X78)-(FIND(":",X78))))</f>
        <v/>
      </c>
      <c r="LH78" s="406" t="str">
        <f>IF(OR(Y78=Dropdown_list!$AA$20,Y78=Dropdown_list!$AA$21,ISBLANK(Y78)), "", LEFT(Y78,FIND(":",Y78)-1)/RIGHT(Y78,LEN(Y78)-(FIND(":",Y78))))</f>
        <v/>
      </c>
      <c r="LI78" s="406" t="str">
        <f>IF(OR(Z78=Dropdown_list!$AA$20,Z78=Dropdown_list!$AA$21,ISBLANK(Z78)), "", LEFT(Z78,FIND(":",Z78)-1)/RIGHT(Z78,LEN(Z78)-(FIND(":",Z78))))</f>
        <v/>
      </c>
      <c r="LJ78" s="406" t="str">
        <f>IF(OR(AA78=Dropdown_list!$AA$20,AA78=Dropdown_list!$AA$21,ISBLANK(AA78)), "", LEFT(AA78,FIND(":",AA78)-1)/RIGHT(AA78,LEN(AA78)-(FIND(":",AA78))))</f>
        <v/>
      </c>
      <c r="LK78" s="406" t="str">
        <f>IF(OR(AB78=Dropdown_list!$AA$20,AB78=Dropdown_list!$AA$21,ISBLANK(AB78)), "", LEFT(AB78,FIND(":",AB78)-1)/RIGHT(AB78,LEN(AB78)-(FIND(":",AB78))))</f>
        <v/>
      </c>
      <c r="LL78" s="406" t="str">
        <f>IF(OR(AC78=Dropdown_list!$AA$20,AC78=Dropdown_list!$AA$21,ISBLANK(AC78)), "", LEFT(AC78,FIND(":",AC78)-1)/RIGHT(AC78,LEN(AC78)-(FIND(":",AC78))))</f>
        <v/>
      </c>
      <c r="LM78" s="406" t="str">
        <f>IF(OR(AD78=Dropdown_list!$AA$20,AD78=Dropdown_list!$AA$21,ISBLANK(AD78)), "", LEFT(AD78,FIND(":",AD78)-1)/RIGHT(AD78,LEN(AD78)-(FIND(":",AD78))))</f>
        <v/>
      </c>
      <c r="LN78" s="406" t="str">
        <f>IF(OR(AE78=Dropdown_list!$AA$20,AE78=Dropdown_list!$AA$21,ISBLANK(AE78)), "", LEFT(AE78,FIND(":",AE78)-1)/RIGHT(AE78,LEN(AE78)-(FIND(":",AE78))))</f>
        <v/>
      </c>
      <c r="LO78" s="406" t="str">
        <f>IF(OR(AF78=Dropdown_list!$AA$20,AF78=Dropdown_list!$AA$21,ISBLANK(AF78)), "", LEFT(AF78,FIND(":",AF78)-1)/RIGHT(AF78,LEN(AF78)-(FIND(":",AF78))))</f>
        <v/>
      </c>
      <c r="LP78" s="406" t="str">
        <f>IF(OR(AG78=Dropdown_list!$AA$20,AG78=Dropdown_list!$AA$21,ISBLANK(AG78)), "", LEFT(AG78,FIND(":",AG78)-1)/RIGHT(AG78,LEN(AG78)-(FIND(":",AG78))))</f>
        <v/>
      </c>
      <c r="LQ78" s="406" t="str">
        <f>IF(OR(AH78=Dropdown_list!$AA$20,AH78=Dropdown_list!$AA$21,ISBLANK(AH78)), "", LEFT(AH78,FIND(":",AH78)-1)/RIGHT(AH78,LEN(AH78)-(FIND(":",AH78))))</f>
        <v/>
      </c>
      <c r="LR78" s="406" t="str">
        <f>IF(OR(AI78=Dropdown_list!$AA$20,AI78=Dropdown_list!$AA$21,ISBLANK(AI78)), "", LEFT(AI78,FIND(":",AI78)-1)/RIGHT(AI78,LEN(AI78)-(FIND(":",AI78))))</f>
        <v/>
      </c>
      <c r="LS78" s="406" t="str">
        <f>IF(OR(AJ78=Dropdown_list!$AA$20,AJ78=Dropdown_list!$AA$21,ISBLANK(AJ78)), "", LEFT(AJ78,FIND(":",AJ78)-1)/RIGHT(AJ78,LEN(AJ78)-(FIND(":",AJ78))))</f>
        <v/>
      </c>
      <c r="LT78" s="406" t="str">
        <f>IF(OR(AK78=Dropdown_list!$AA$20,AK78=Dropdown_list!$AA$21,ISBLANK(AK78)), "", LEFT(AK78,FIND(":",AK78)-1)/RIGHT(AK78,LEN(AK78)-(FIND(":",AK78))))</f>
        <v/>
      </c>
      <c r="LU78" s="406" t="str">
        <f>IF(OR(AL78=Dropdown_list!$AA$20,AL78=Dropdown_list!$AA$21,ISBLANK(AL78)), "", LEFT(AL78,FIND(":",AL78)-1)/RIGHT(AL78,LEN(AL78)-(FIND(":",AL78))))</f>
        <v/>
      </c>
      <c r="LV78" s="406" t="str">
        <f>IF(OR(AM78=Dropdown_list!$AA$20,AM78=Dropdown_list!$AA$21,ISBLANK(AM78)), "", LEFT(AM78,FIND(":",AM78)-1)/RIGHT(AM78,LEN(AM78)-(FIND(":",AM78))))</f>
        <v/>
      </c>
      <c r="LW78" s="406" t="str">
        <f>IF(OR(AN78=Dropdown_list!$AA$20,AN78=Dropdown_list!$AA$21,ISBLANK(AN78)), "", LEFT(AN78,FIND(":",AN78)-1)/RIGHT(AN78,LEN(AN78)-(FIND(":",AN78))))</f>
        <v/>
      </c>
      <c r="LX78" s="406" t="str">
        <f>IF(OR(AO78=Dropdown_list!$AA$20,AO78=Dropdown_list!$AA$21,ISBLANK(AO78)), "", LEFT(AO78,FIND(":",AO78)-1)/RIGHT(AO78,LEN(AO78)-(FIND(":",AO78))))</f>
        <v/>
      </c>
      <c r="LY78" s="406" t="str">
        <f>IF(OR(AP78=Dropdown_list!$AA$20,AP78=Dropdown_list!$AA$21,ISBLANK(AP78)), "", LEFT(AP78,FIND(":",AP78)-1)/RIGHT(AP78,LEN(AP78)-(FIND(":",AP78))))</f>
        <v/>
      </c>
      <c r="LZ78" s="406" t="str">
        <f>IF(OR(AQ78=Dropdown_list!$AA$20,AQ78=Dropdown_list!$AA$21,ISBLANK(AQ78)), "", LEFT(AQ78,FIND(":",AQ78)-1)/RIGHT(AQ78,LEN(AQ78)-(FIND(":",AQ78))))</f>
        <v/>
      </c>
      <c r="MA78" s="406" t="str">
        <f>IF(OR(AR78=Dropdown_list!$AA$20,AR78=Dropdown_list!$AA$21,ISBLANK(AR78)), "", LEFT(AR78,FIND(":",AR78)-1)/RIGHT(AR78,LEN(AR78)-(FIND(":",AR78))))</f>
        <v/>
      </c>
      <c r="MB78" s="406" t="str">
        <f>IF(OR(AS78=Dropdown_list!$AA$20,AS78=Dropdown_list!$AA$21,ISBLANK(AS78)), "", LEFT(AS78,FIND(":",AS78)-1)/RIGHT(AS78,LEN(AS78)-(FIND(":",AS78))))</f>
        <v/>
      </c>
      <c r="MC78" s="406" t="str">
        <f>IF(OR(AT78=Dropdown_list!$AA$20,AT78=Dropdown_list!$AA$21,ISBLANK(AT78)), "", LEFT(AT78,FIND(":",AT78)-1)/RIGHT(AT78,LEN(AT78)-(FIND(":",AT78))))</f>
        <v/>
      </c>
      <c r="MD78" s="406" t="str">
        <f>IF(OR(AU78=Dropdown_list!$AA$20,AU78=Dropdown_list!$AA$21,ISBLANK(AU78)), "", LEFT(AU78,FIND(":",AU78)-1)/RIGHT(AU78,LEN(AU78)-(FIND(":",AU78))))</f>
        <v/>
      </c>
      <c r="ME78" s="406" t="str">
        <f>IF(OR(AV78=Dropdown_list!$AA$20,AV78=Dropdown_list!$AA$21,ISBLANK(AV78)), "", LEFT(AV78,FIND(":",AV78)-1)/RIGHT(AV78,LEN(AV78)-(FIND(":",AV78))))</f>
        <v/>
      </c>
      <c r="MF78" s="406" t="str">
        <f>IF(OR(AW78=Dropdown_list!$AA$20,AW78=Dropdown_list!$AA$21,ISBLANK(AW78)), "", LEFT(AW78,FIND(":",AW78)-1)/RIGHT(AW78,LEN(AW78)-(FIND(":",AW78))))</f>
        <v/>
      </c>
      <c r="MG78" s="406" t="str">
        <f>IF(OR(AX78=Dropdown_list!$AA$20,AX78=Dropdown_list!$AA$21,ISBLANK(AX78)), "", LEFT(AX78,FIND(":",AX78)-1)/RIGHT(AX78,LEN(AX78)-(FIND(":",AX78))))</f>
        <v/>
      </c>
      <c r="MH78" s="406" t="str">
        <f>IF(OR(AY78=Dropdown_list!$AA$20,AY78=Dropdown_list!$AA$21,ISBLANK(AY78)), "", LEFT(AY78,FIND(":",AY78)-1)/RIGHT(AY78,LEN(AY78)-(FIND(":",AY78))))</f>
        <v/>
      </c>
      <c r="MI78" s="406" t="str">
        <f>IF(OR(AZ78=Dropdown_list!$AA$20,AZ78=Dropdown_list!$AA$21,ISBLANK(AZ78)), "", LEFT(AZ78,FIND(":",AZ78)-1)/RIGHT(AZ78,LEN(AZ78)-(FIND(":",AZ78))))</f>
        <v/>
      </c>
      <c r="MJ78" s="407" t="str">
        <f>IF(OR(BA78=Dropdown_list!$AA$20,BA78=Dropdown_list!$AA$21,ISBLANK(BA78)), "", LEFT(BA78,FIND(":",BA78)-1)/RIGHT(BA78,LEN(BA78)-(FIND(":",BA78))))</f>
        <v/>
      </c>
      <c r="ML78" s="414" t="str">
        <f t="shared" si="256"/>
        <v/>
      </c>
      <c r="MM78" s="265" t="str">
        <f t="shared" si="256"/>
        <v/>
      </c>
      <c r="MN78" s="265" t="str">
        <f t="shared" si="256"/>
        <v/>
      </c>
      <c r="MO78" s="265" t="str">
        <f t="shared" si="256"/>
        <v/>
      </c>
      <c r="MP78" s="265" t="str">
        <f t="shared" si="256"/>
        <v/>
      </c>
      <c r="MQ78" s="265" t="str">
        <f t="shared" si="256"/>
        <v/>
      </c>
      <c r="MR78" s="265" t="str">
        <f t="shared" si="256"/>
        <v/>
      </c>
      <c r="MS78" s="265" t="str">
        <f t="shared" si="256"/>
        <v/>
      </c>
      <c r="MT78" s="265" t="str">
        <f t="shared" si="256"/>
        <v/>
      </c>
      <c r="MU78" s="265" t="str">
        <f t="shared" si="256"/>
        <v/>
      </c>
      <c r="MV78" s="265" t="str">
        <f t="shared" si="256"/>
        <v/>
      </c>
      <c r="MW78" s="265" t="str">
        <f t="shared" si="256"/>
        <v/>
      </c>
      <c r="MX78" s="265" t="str">
        <f t="shared" si="256"/>
        <v/>
      </c>
      <c r="MY78" s="265" t="str">
        <f t="shared" si="256"/>
        <v/>
      </c>
      <c r="MZ78" s="265" t="str">
        <f t="shared" si="256"/>
        <v/>
      </c>
      <c r="NA78" s="265" t="str">
        <f t="shared" si="256"/>
        <v/>
      </c>
      <c r="NB78" s="265" t="str">
        <f t="shared" si="257"/>
        <v/>
      </c>
      <c r="NC78" s="265" t="str">
        <f t="shared" si="257"/>
        <v/>
      </c>
      <c r="ND78" s="265" t="str">
        <f t="shared" si="257"/>
        <v/>
      </c>
      <c r="NE78" s="265" t="str">
        <f t="shared" si="257"/>
        <v/>
      </c>
      <c r="NF78" s="265" t="str">
        <f t="shared" si="257"/>
        <v/>
      </c>
      <c r="NG78" s="265" t="str">
        <f t="shared" si="257"/>
        <v/>
      </c>
      <c r="NH78" s="265" t="str">
        <f t="shared" si="257"/>
        <v/>
      </c>
      <c r="NI78" s="265" t="str">
        <f t="shared" si="257"/>
        <v/>
      </c>
      <c r="NJ78" s="265" t="str">
        <f t="shared" si="257"/>
        <v/>
      </c>
      <c r="NK78" s="265" t="str">
        <f t="shared" si="257"/>
        <v/>
      </c>
      <c r="NL78" s="265" t="str">
        <f t="shared" si="257"/>
        <v/>
      </c>
      <c r="NM78" s="265" t="str">
        <f t="shared" si="257"/>
        <v/>
      </c>
      <c r="NN78" s="265" t="str">
        <f t="shared" si="257"/>
        <v/>
      </c>
      <c r="NO78" s="265" t="str">
        <f t="shared" si="257"/>
        <v/>
      </c>
      <c r="NP78" s="265" t="str">
        <f t="shared" si="257"/>
        <v/>
      </c>
      <c r="NQ78" s="265" t="str">
        <f t="shared" si="257"/>
        <v/>
      </c>
      <c r="NR78" s="265" t="str">
        <f t="shared" si="272"/>
        <v/>
      </c>
      <c r="NS78" s="265" t="str">
        <f t="shared" si="272"/>
        <v/>
      </c>
      <c r="NT78" s="265" t="str">
        <f t="shared" si="272"/>
        <v/>
      </c>
      <c r="NU78" s="265" t="str">
        <f t="shared" ref="NR78:OG90" si="274">IFERROR(INDEX($CL$18:$CQ$18, ,MATCH(NU$18,$CL78:$CQ78,1)),"")</f>
        <v/>
      </c>
      <c r="NV78" s="265" t="str">
        <f t="shared" si="274"/>
        <v/>
      </c>
      <c r="NW78" s="265" t="str">
        <f t="shared" si="274"/>
        <v/>
      </c>
      <c r="NX78" s="265" t="str">
        <f t="shared" si="274"/>
        <v/>
      </c>
      <c r="NY78" s="265" t="str">
        <f t="shared" si="274"/>
        <v/>
      </c>
      <c r="NZ78" s="265" t="str">
        <f t="shared" si="274"/>
        <v/>
      </c>
      <c r="OA78" s="265" t="str">
        <f t="shared" si="274"/>
        <v/>
      </c>
      <c r="OB78" s="265" t="str">
        <f t="shared" si="274"/>
        <v/>
      </c>
      <c r="OC78" s="265" t="str">
        <f t="shared" si="274"/>
        <v/>
      </c>
      <c r="OD78" s="265" t="str">
        <f t="shared" si="274"/>
        <v/>
      </c>
      <c r="OE78" s="265" t="str">
        <f t="shared" si="274"/>
        <v/>
      </c>
      <c r="OF78" s="265" t="str">
        <f t="shared" si="274"/>
        <v/>
      </c>
      <c r="OG78" s="415" t="str">
        <f t="shared" si="274"/>
        <v/>
      </c>
    </row>
    <row r="79" spans="2:397" ht="15" customHeight="1">
      <c r="B79" s="66"/>
      <c r="D79" s="786"/>
      <c r="E79" s="226">
        <f t="shared" si="177"/>
        <v>0</v>
      </c>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4"/>
      <c r="BC79" s="668"/>
      <c r="BD79" s="61"/>
      <c r="BE79" s="61"/>
      <c r="BF79" s="88"/>
      <c r="BG79" s="232"/>
      <c r="BH79" s="61"/>
      <c r="BI79" s="61"/>
      <c r="BJ79" s="4"/>
      <c r="BL79" s="84" t="str">
        <f t="shared" si="196"/>
        <v/>
      </c>
      <c r="BM79" s="260">
        <f t="shared" si="197"/>
        <v>0</v>
      </c>
      <c r="BN79" s="525">
        <f t="shared" si="254"/>
        <v>0</v>
      </c>
      <c r="BO79" s="526" t="str">
        <f t="shared" si="139"/>
        <v/>
      </c>
      <c r="BP79" s="525">
        <f t="shared" si="255"/>
        <v>0</v>
      </c>
      <c r="BQ79" s="527">
        <f t="shared" si="198"/>
        <v>0</v>
      </c>
      <c r="BR79" s="527">
        <f t="shared" si="199"/>
        <v>0</v>
      </c>
      <c r="BS79" s="528">
        <f t="shared" si="140"/>
        <v>0</v>
      </c>
      <c r="BT79" s="263" t="str">
        <f t="shared" si="14"/>
        <v/>
      </c>
      <c r="BU79" s="263" t="str">
        <f>IF(BQ79=1, IF(ISBLANK(#REF!),message_complete,""),"")</f>
        <v/>
      </c>
      <c r="BV79" s="263" t="str">
        <f t="shared" si="200"/>
        <v/>
      </c>
      <c r="BW79" s="263" t="str">
        <f t="shared" si="201"/>
        <v/>
      </c>
      <c r="BX79" s="261"/>
      <c r="BY79" s="328" t="str">
        <f t="shared" si="116"/>
        <v/>
      </c>
      <c r="BZ79" s="269" t="str">
        <f t="shared" si="202"/>
        <v/>
      </c>
      <c r="CA79" s="269" t="str">
        <f t="shared" si="203"/>
        <v/>
      </c>
      <c r="CB79" s="269" t="str">
        <f t="shared" si="204"/>
        <v/>
      </c>
      <c r="CC79" s="269" t="str">
        <f t="shared" si="205"/>
        <v/>
      </c>
      <c r="CD79" s="269" t="str">
        <f t="shared" si="117"/>
        <v/>
      </c>
      <c r="CE79" s="269" t="str">
        <f t="shared" si="206"/>
        <v/>
      </c>
      <c r="CF79" s="269" t="str">
        <f t="shared" si="118"/>
        <v/>
      </c>
      <c r="CG79" s="269" t="str">
        <f t="shared" si="119"/>
        <v/>
      </c>
      <c r="CH79" s="269" t="str">
        <f t="shared" si="120"/>
        <v/>
      </c>
      <c r="CI79" s="269" t="str">
        <f t="shared" si="121"/>
        <v/>
      </c>
      <c r="CJ79" s="329" t="str">
        <f t="shared" si="122"/>
        <v/>
      </c>
      <c r="CL79" s="423" t="str">
        <f t="shared" si="77"/>
        <v/>
      </c>
      <c r="CM79" s="419" t="str">
        <f t="shared" si="78"/>
        <v/>
      </c>
      <c r="CN79" s="419" t="str">
        <f t="shared" si="79"/>
        <v/>
      </c>
      <c r="CO79" s="419" t="str">
        <f t="shared" si="80"/>
        <v/>
      </c>
      <c r="CP79" s="419" t="str">
        <f t="shared" si="81"/>
        <v/>
      </c>
      <c r="CQ79" s="424" t="str">
        <f t="shared" si="82"/>
        <v/>
      </c>
      <c r="CR79" s="121" t="str">
        <f t="shared" si="207"/>
        <v/>
      </c>
      <c r="CS79" s="283" t="str">
        <f t="shared" si="208"/>
        <v/>
      </c>
      <c r="CT79" s="264" t="str">
        <f t="shared" si="209"/>
        <v/>
      </c>
      <c r="CU79" s="264" t="str">
        <f t="shared" si="210"/>
        <v/>
      </c>
      <c r="CV79" s="264" t="str">
        <f t="shared" si="211"/>
        <v/>
      </c>
      <c r="CW79" s="264" t="str">
        <f t="shared" si="212"/>
        <v/>
      </c>
      <c r="CX79" s="284" t="str">
        <f t="shared" si="213"/>
        <v/>
      </c>
      <c r="CY79" s="263">
        <f t="shared" si="83"/>
        <v>0</v>
      </c>
      <c r="CZ79" s="263"/>
      <c r="DA79" s="291">
        <f t="shared" si="259"/>
        <v>0</v>
      </c>
      <c r="DB79" s="265">
        <f t="shared" si="259"/>
        <v>0</v>
      </c>
      <c r="DC79" s="265">
        <f t="shared" si="259"/>
        <v>0</v>
      </c>
      <c r="DD79" s="265">
        <f t="shared" si="259"/>
        <v>0</v>
      </c>
      <c r="DE79" s="265">
        <f t="shared" si="259"/>
        <v>0</v>
      </c>
      <c r="DF79" s="265">
        <f t="shared" si="259"/>
        <v>0</v>
      </c>
      <c r="DG79" s="265">
        <f t="shared" si="259"/>
        <v>0</v>
      </c>
      <c r="DH79" s="265">
        <f t="shared" si="259"/>
        <v>0</v>
      </c>
      <c r="DI79" s="265">
        <f t="shared" si="259"/>
        <v>0</v>
      </c>
      <c r="DJ79" s="265">
        <f t="shared" si="259"/>
        <v>0</v>
      </c>
      <c r="DK79" s="265">
        <f t="shared" si="260"/>
        <v>0</v>
      </c>
      <c r="DL79" s="265">
        <f t="shared" si="260"/>
        <v>0</v>
      </c>
      <c r="DM79" s="265">
        <f t="shared" si="260"/>
        <v>0</v>
      </c>
      <c r="DN79" s="265">
        <f t="shared" si="260"/>
        <v>0</v>
      </c>
      <c r="DO79" s="265">
        <f t="shared" si="260"/>
        <v>0</v>
      </c>
      <c r="DP79" s="265">
        <f t="shared" si="260"/>
        <v>0</v>
      </c>
      <c r="DQ79" s="265">
        <f t="shared" si="260"/>
        <v>0</v>
      </c>
      <c r="DR79" s="265">
        <f t="shared" si="260"/>
        <v>0</v>
      </c>
      <c r="DS79" s="265">
        <f t="shared" si="260"/>
        <v>0</v>
      </c>
      <c r="DT79" s="265">
        <f t="shared" si="260"/>
        <v>0</v>
      </c>
      <c r="DU79" s="292">
        <f t="shared" si="260"/>
        <v>0</v>
      </c>
      <c r="DV79" s="291">
        <f t="shared" si="261"/>
        <v>0</v>
      </c>
      <c r="DW79" s="265">
        <f t="shared" si="261"/>
        <v>0</v>
      </c>
      <c r="DX79" s="265">
        <f t="shared" si="261"/>
        <v>0</v>
      </c>
      <c r="DY79" s="265">
        <f t="shared" si="261"/>
        <v>0</v>
      </c>
      <c r="DZ79" s="265">
        <f t="shared" si="261"/>
        <v>0</v>
      </c>
      <c r="EA79" s="265">
        <f t="shared" si="261"/>
        <v>0</v>
      </c>
      <c r="EB79" s="265">
        <f t="shared" si="261"/>
        <v>0</v>
      </c>
      <c r="EC79" s="265">
        <f t="shared" si="261"/>
        <v>0</v>
      </c>
      <c r="ED79" s="265">
        <f t="shared" si="261"/>
        <v>0</v>
      </c>
      <c r="EE79" s="265">
        <f t="shared" si="261"/>
        <v>0</v>
      </c>
      <c r="EF79" s="265">
        <f t="shared" si="262"/>
        <v>0</v>
      </c>
      <c r="EG79" s="265">
        <f t="shared" si="262"/>
        <v>0</v>
      </c>
      <c r="EH79" s="265">
        <f t="shared" si="262"/>
        <v>0</v>
      </c>
      <c r="EI79" s="265">
        <f t="shared" si="262"/>
        <v>0</v>
      </c>
      <c r="EJ79" s="265">
        <f t="shared" si="262"/>
        <v>0</v>
      </c>
      <c r="EK79" s="265">
        <f t="shared" si="262"/>
        <v>0</v>
      </c>
      <c r="EL79" s="265">
        <f t="shared" si="262"/>
        <v>0</v>
      </c>
      <c r="EM79" s="265">
        <f t="shared" si="262"/>
        <v>0</v>
      </c>
      <c r="EN79" s="265">
        <f t="shared" si="262"/>
        <v>0</v>
      </c>
      <c r="EO79" s="265">
        <f t="shared" si="262"/>
        <v>0</v>
      </c>
      <c r="EP79" s="292">
        <f t="shared" si="262"/>
        <v>0</v>
      </c>
      <c r="EQ79" s="414">
        <f t="shared" si="263"/>
        <v>0</v>
      </c>
      <c r="ER79" s="265">
        <f t="shared" si="263"/>
        <v>0</v>
      </c>
      <c r="ES79" s="265">
        <f t="shared" si="263"/>
        <v>0</v>
      </c>
      <c r="ET79" s="265">
        <f t="shared" si="263"/>
        <v>0</v>
      </c>
      <c r="EU79" s="265">
        <f t="shared" si="263"/>
        <v>0</v>
      </c>
      <c r="EV79" s="265">
        <f t="shared" si="263"/>
        <v>0</v>
      </c>
      <c r="EW79" s="265">
        <f t="shared" si="263"/>
        <v>0</v>
      </c>
      <c r="EX79" s="265">
        <f t="shared" si="263"/>
        <v>0</v>
      </c>
      <c r="EY79" s="265">
        <f t="shared" si="263"/>
        <v>0</v>
      </c>
      <c r="EZ79" s="265">
        <f t="shared" si="263"/>
        <v>0</v>
      </c>
      <c r="FA79" s="265">
        <f t="shared" si="264"/>
        <v>0</v>
      </c>
      <c r="FB79" s="265">
        <f t="shared" si="264"/>
        <v>0</v>
      </c>
      <c r="FC79" s="265">
        <f t="shared" si="264"/>
        <v>0</v>
      </c>
      <c r="FD79" s="265">
        <f t="shared" si="264"/>
        <v>0</v>
      </c>
      <c r="FE79" s="265">
        <f t="shared" si="264"/>
        <v>0</v>
      </c>
      <c r="FF79" s="265">
        <f t="shared" si="264"/>
        <v>0</v>
      </c>
      <c r="FG79" s="265">
        <f t="shared" si="264"/>
        <v>0</v>
      </c>
      <c r="FH79" s="265">
        <f t="shared" si="264"/>
        <v>0</v>
      </c>
      <c r="FI79" s="265">
        <f t="shared" si="264"/>
        <v>0</v>
      </c>
      <c r="FJ79" s="265">
        <f t="shared" si="264"/>
        <v>0</v>
      </c>
      <c r="FK79" s="415">
        <f t="shared" si="264"/>
        <v>0</v>
      </c>
      <c r="FL79" s="291">
        <f t="shared" si="265"/>
        <v>0</v>
      </c>
      <c r="FM79" s="265">
        <f t="shared" si="265"/>
        <v>0</v>
      </c>
      <c r="FN79" s="265">
        <f t="shared" si="265"/>
        <v>0</v>
      </c>
      <c r="FO79" s="265">
        <f t="shared" si="265"/>
        <v>0</v>
      </c>
      <c r="FP79" s="265">
        <f t="shared" si="265"/>
        <v>0</v>
      </c>
      <c r="FQ79" s="265">
        <f t="shared" si="265"/>
        <v>0</v>
      </c>
      <c r="FR79" s="265">
        <f t="shared" si="265"/>
        <v>0</v>
      </c>
      <c r="FS79" s="265">
        <f t="shared" si="265"/>
        <v>0</v>
      </c>
      <c r="FT79" s="265">
        <f t="shared" si="265"/>
        <v>0</v>
      </c>
      <c r="FU79" s="265">
        <f t="shared" si="265"/>
        <v>0</v>
      </c>
      <c r="FV79" s="265">
        <f t="shared" si="266"/>
        <v>0</v>
      </c>
      <c r="FW79" s="265">
        <f t="shared" si="266"/>
        <v>0</v>
      </c>
      <c r="FX79" s="265">
        <f t="shared" si="266"/>
        <v>0</v>
      </c>
      <c r="FY79" s="265">
        <f t="shared" si="266"/>
        <v>0</v>
      </c>
      <c r="FZ79" s="265">
        <f t="shared" si="266"/>
        <v>0</v>
      </c>
      <c r="GA79" s="265">
        <f t="shared" si="266"/>
        <v>0</v>
      </c>
      <c r="GB79" s="265">
        <f t="shared" si="266"/>
        <v>0</v>
      </c>
      <c r="GC79" s="265">
        <f t="shared" si="266"/>
        <v>0</v>
      </c>
      <c r="GD79" s="265">
        <f t="shared" si="266"/>
        <v>0</v>
      </c>
      <c r="GE79" s="265">
        <f t="shared" si="266"/>
        <v>0</v>
      </c>
      <c r="GF79" s="292">
        <f t="shared" si="266"/>
        <v>0</v>
      </c>
      <c r="GG79" s="345">
        <f t="shared" si="267"/>
        <v>0</v>
      </c>
      <c r="GH79" s="346">
        <f t="shared" si="258"/>
        <v>0</v>
      </c>
      <c r="GI79" s="346">
        <f t="shared" si="258"/>
        <v>0</v>
      </c>
      <c r="GJ79" s="346">
        <f t="shared" si="258"/>
        <v>0</v>
      </c>
      <c r="GK79" s="346">
        <f t="shared" si="258"/>
        <v>0</v>
      </c>
      <c r="GL79" s="346">
        <f t="shared" si="258"/>
        <v>0</v>
      </c>
      <c r="GM79" s="346">
        <f t="shared" si="258"/>
        <v>0</v>
      </c>
      <c r="GN79" s="346">
        <f t="shared" si="258"/>
        <v>0</v>
      </c>
      <c r="GO79" s="346">
        <f t="shared" si="258"/>
        <v>0</v>
      </c>
      <c r="GP79" s="346">
        <f t="shared" si="258"/>
        <v>0</v>
      </c>
      <c r="GQ79" s="346">
        <f t="shared" si="258"/>
        <v>0</v>
      </c>
      <c r="GR79" s="346">
        <f t="shared" si="258"/>
        <v>0</v>
      </c>
      <c r="GS79" s="346">
        <f t="shared" si="258"/>
        <v>0</v>
      </c>
      <c r="GT79" s="346">
        <f t="shared" si="258"/>
        <v>0</v>
      </c>
      <c r="GU79" s="346">
        <f t="shared" si="258"/>
        <v>0</v>
      </c>
      <c r="GV79" s="346">
        <f t="shared" si="258"/>
        <v>0</v>
      </c>
      <c r="GW79" s="346">
        <f t="shared" si="258"/>
        <v>0</v>
      </c>
      <c r="GX79" s="346">
        <f t="shared" si="258"/>
        <v>0</v>
      </c>
      <c r="GY79" s="346">
        <f t="shared" si="258"/>
        <v>0</v>
      </c>
      <c r="GZ79" s="346">
        <f t="shared" si="258"/>
        <v>0</v>
      </c>
      <c r="HA79" s="347">
        <f t="shared" si="258"/>
        <v>0</v>
      </c>
      <c r="HB79" s="336">
        <f t="shared" si="142"/>
        <v>0</v>
      </c>
      <c r="HC79" s="337">
        <f t="shared" si="143"/>
        <v>0</v>
      </c>
      <c r="HD79" s="337">
        <f t="shared" si="144"/>
        <v>0</v>
      </c>
      <c r="HE79" s="337">
        <f t="shared" si="145"/>
        <v>0</v>
      </c>
      <c r="HF79" s="337">
        <f t="shared" si="146"/>
        <v>0</v>
      </c>
      <c r="HG79" s="337">
        <f t="shared" si="147"/>
        <v>0</v>
      </c>
      <c r="HH79" s="337">
        <f t="shared" si="148"/>
        <v>0</v>
      </c>
      <c r="HI79" s="337">
        <f t="shared" si="149"/>
        <v>0</v>
      </c>
      <c r="HJ79" s="337">
        <f t="shared" si="150"/>
        <v>0</v>
      </c>
      <c r="HK79" s="337">
        <f t="shared" si="151"/>
        <v>0</v>
      </c>
      <c r="HL79" s="337">
        <f t="shared" si="152"/>
        <v>0</v>
      </c>
      <c r="HM79" s="337">
        <f t="shared" si="153"/>
        <v>0</v>
      </c>
      <c r="HN79" s="337">
        <f t="shared" si="154"/>
        <v>0</v>
      </c>
      <c r="HO79" s="337">
        <f t="shared" si="155"/>
        <v>0</v>
      </c>
      <c r="HP79" s="337">
        <f t="shared" si="156"/>
        <v>0</v>
      </c>
      <c r="HQ79" s="337">
        <f t="shared" si="157"/>
        <v>0</v>
      </c>
      <c r="HR79" s="337">
        <f t="shared" si="158"/>
        <v>0</v>
      </c>
      <c r="HS79" s="337">
        <f t="shared" si="159"/>
        <v>0</v>
      </c>
      <c r="HT79" s="337">
        <f t="shared" si="160"/>
        <v>0</v>
      </c>
      <c r="HU79" s="337">
        <f t="shared" si="161"/>
        <v>0</v>
      </c>
      <c r="HV79" s="338">
        <f t="shared" si="162"/>
        <v>0</v>
      </c>
      <c r="HW79" s="297" t="str">
        <f t="shared" si="214"/>
        <v/>
      </c>
      <c r="HX79" s="264" t="str">
        <f t="shared" si="215"/>
        <v/>
      </c>
      <c r="HY79" s="264" t="str">
        <f t="shared" si="216"/>
        <v/>
      </c>
      <c r="HZ79" s="264" t="str">
        <f t="shared" si="217"/>
        <v/>
      </c>
      <c r="IA79" s="264" t="str">
        <f t="shared" si="218"/>
        <v/>
      </c>
      <c r="IB79" s="264" t="str">
        <f t="shared" si="219"/>
        <v/>
      </c>
      <c r="IC79" s="264" t="str">
        <f t="shared" si="220"/>
        <v/>
      </c>
      <c r="ID79" s="264" t="str">
        <f t="shared" si="221"/>
        <v/>
      </c>
      <c r="IE79" s="264" t="str">
        <f t="shared" si="222"/>
        <v/>
      </c>
      <c r="IF79" s="264" t="str">
        <f t="shared" si="223"/>
        <v/>
      </c>
      <c r="IG79" s="264" t="str">
        <f t="shared" si="224"/>
        <v/>
      </c>
      <c r="IH79" s="264" t="str">
        <f t="shared" si="225"/>
        <v/>
      </c>
      <c r="II79" s="264" t="str">
        <f t="shared" si="226"/>
        <v/>
      </c>
      <c r="IJ79" s="264" t="str">
        <f t="shared" si="227"/>
        <v/>
      </c>
      <c r="IK79" s="264" t="str">
        <f t="shared" si="228"/>
        <v/>
      </c>
      <c r="IL79" s="264" t="str">
        <f t="shared" si="229"/>
        <v/>
      </c>
      <c r="IM79" s="264" t="str">
        <f t="shared" si="230"/>
        <v/>
      </c>
      <c r="IN79" s="264" t="str">
        <f t="shared" si="231"/>
        <v/>
      </c>
      <c r="IO79" s="264" t="str">
        <f t="shared" si="232"/>
        <v/>
      </c>
      <c r="IP79" s="264" t="str">
        <f t="shared" si="233"/>
        <v/>
      </c>
      <c r="IQ79" s="284" t="str">
        <f t="shared" si="234"/>
        <v/>
      </c>
      <c r="IR79" s="265">
        <f t="shared" si="105"/>
        <v>0</v>
      </c>
      <c r="IS79" s="266">
        <f t="shared" si="235"/>
        <v>48</v>
      </c>
      <c r="IT79" s="266">
        <f t="shared" si="106"/>
        <v>0</v>
      </c>
      <c r="IU79" s="266">
        <f t="shared" si="236"/>
        <v>0</v>
      </c>
      <c r="IV79" s="302">
        <f t="shared" si="268"/>
        <v>0</v>
      </c>
      <c r="IW79" s="266">
        <f t="shared" si="268"/>
        <v>0</v>
      </c>
      <c r="IX79" s="266">
        <f t="shared" si="268"/>
        <v>0</v>
      </c>
      <c r="IY79" s="266">
        <f t="shared" si="268"/>
        <v>0</v>
      </c>
      <c r="IZ79" s="266">
        <f t="shared" si="268"/>
        <v>0</v>
      </c>
      <c r="JA79" s="266">
        <f t="shared" si="268"/>
        <v>0</v>
      </c>
      <c r="JB79" s="266">
        <f t="shared" si="268"/>
        <v>0</v>
      </c>
      <c r="JC79" s="266">
        <f t="shared" si="268"/>
        <v>0</v>
      </c>
      <c r="JD79" s="266">
        <f t="shared" si="268"/>
        <v>0</v>
      </c>
      <c r="JE79" s="266">
        <f t="shared" si="268"/>
        <v>0</v>
      </c>
      <c r="JF79" s="266">
        <f t="shared" si="269"/>
        <v>0</v>
      </c>
      <c r="JG79" s="266">
        <f t="shared" si="269"/>
        <v>0</v>
      </c>
      <c r="JH79" s="266">
        <f t="shared" si="269"/>
        <v>0</v>
      </c>
      <c r="JI79" s="266">
        <f t="shared" si="269"/>
        <v>0</v>
      </c>
      <c r="JJ79" s="266">
        <f t="shared" si="269"/>
        <v>0</v>
      </c>
      <c r="JK79" s="266">
        <f t="shared" si="269"/>
        <v>0</v>
      </c>
      <c r="JL79" s="266">
        <f t="shared" si="269"/>
        <v>0</v>
      </c>
      <c r="JM79" s="266">
        <f t="shared" si="269"/>
        <v>0</v>
      </c>
      <c r="JN79" s="266">
        <f t="shared" si="269"/>
        <v>0</v>
      </c>
      <c r="JO79" s="266">
        <f t="shared" si="269"/>
        <v>0</v>
      </c>
      <c r="JP79" s="303">
        <f t="shared" si="269"/>
        <v>0</v>
      </c>
      <c r="JQ79" s="291">
        <f t="shared" si="270"/>
        <v>0</v>
      </c>
      <c r="JR79" s="265">
        <f t="shared" si="270"/>
        <v>0</v>
      </c>
      <c r="JS79" s="265">
        <f t="shared" si="270"/>
        <v>0</v>
      </c>
      <c r="JT79" s="265">
        <f t="shared" si="270"/>
        <v>0</v>
      </c>
      <c r="JU79" s="265">
        <f t="shared" si="270"/>
        <v>0</v>
      </c>
      <c r="JV79" s="265">
        <f t="shared" si="270"/>
        <v>0</v>
      </c>
      <c r="JW79" s="265">
        <f t="shared" si="270"/>
        <v>0</v>
      </c>
      <c r="JX79" s="265">
        <f t="shared" si="270"/>
        <v>0</v>
      </c>
      <c r="JY79" s="265">
        <f t="shared" si="270"/>
        <v>0</v>
      </c>
      <c r="JZ79" s="265">
        <f t="shared" si="270"/>
        <v>0</v>
      </c>
      <c r="KA79" s="265">
        <f t="shared" si="271"/>
        <v>0</v>
      </c>
      <c r="KB79" s="265">
        <f t="shared" si="271"/>
        <v>0</v>
      </c>
      <c r="KC79" s="265">
        <f t="shared" si="271"/>
        <v>0</v>
      </c>
      <c r="KD79" s="265">
        <f t="shared" si="271"/>
        <v>0</v>
      </c>
      <c r="KE79" s="265">
        <f t="shared" si="271"/>
        <v>0</v>
      </c>
      <c r="KF79" s="265">
        <f t="shared" si="271"/>
        <v>0</v>
      </c>
      <c r="KG79" s="265">
        <f t="shared" si="271"/>
        <v>0</v>
      </c>
      <c r="KH79" s="265">
        <f t="shared" si="271"/>
        <v>0</v>
      </c>
      <c r="KI79" s="265">
        <f t="shared" si="271"/>
        <v>0</v>
      </c>
      <c r="KJ79" s="265">
        <f t="shared" si="271"/>
        <v>0</v>
      </c>
      <c r="KK79" s="292">
        <f t="shared" si="271"/>
        <v>0</v>
      </c>
      <c r="KL79" s="279">
        <f t="shared" si="107"/>
        <v>48</v>
      </c>
      <c r="KN79" s="262" t="str">
        <f t="shared" si="273"/>
        <v>Sat</v>
      </c>
      <c r="KO79" s="405" t="str">
        <f>IF(OR(F79=Dropdown_list!$AA$20,F79=Dropdown_list!$AA$21,ISBLANK(F79)), "", LEFT(F79,FIND(":",F79)-1)/RIGHT(F79,LEN(F79)-(FIND(":",F79))))</f>
        <v/>
      </c>
      <c r="KP79" s="406" t="str">
        <f>IF(OR(G79=Dropdown_list!$AA$20,G79=Dropdown_list!$AA$21,ISBLANK(G79)), "", LEFT(G79,FIND(":",G79)-1)/RIGHT(G79,LEN(G79)-(FIND(":",G79))))</f>
        <v/>
      </c>
      <c r="KQ79" s="406" t="str">
        <f>IF(OR(H79=Dropdown_list!$AA$20,H79=Dropdown_list!$AA$21,ISBLANK(H79)), "", LEFT(H79,FIND(":",H79)-1)/RIGHT(H79,LEN(H79)-(FIND(":",H79))))</f>
        <v/>
      </c>
      <c r="KR79" s="406" t="str">
        <f>IF(OR(I79=Dropdown_list!$AA$20,I79=Dropdown_list!$AA$21,ISBLANK(I79)), "", LEFT(I79,FIND(":",I79)-1)/RIGHT(I79,LEN(I79)-(FIND(":",I79))))</f>
        <v/>
      </c>
      <c r="KS79" s="406" t="str">
        <f>IF(OR(J79=Dropdown_list!$AA$20,J79=Dropdown_list!$AA$21,ISBLANK(J79)), "", LEFT(J79,FIND(":",J79)-1)/RIGHT(J79,LEN(J79)-(FIND(":",J79))))</f>
        <v/>
      </c>
      <c r="KT79" s="406" t="str">
        <f>IF(OR(K79=Dropdown_list!$AA$20,K79=Dropdown_list!$AA$21,ISBLANK(K79)), "", LEFT(K79,FIND(":",K79)-1)/RIGHT(K79,LEN(K79)-(FIND(":",K79))))</f>
        <v/>
      </c>
      <c r="KU79" s="406" t="str">
        <f>IF(OR(L79=Dropdown_list!$AA$20,L79=Dropdown_list!$AA$21,ISBLANK(L79)), "", LEFT(L79,FIND(":",L79)-1)/RIGHT(L79,LEN(L79)-(FIND(":",L79))))</f>
        <v/>
      </c>
      <c r="KV79" s="406" t="str">
        <f>IF(OR(M79=Dropdown_list!$AA$20,M79=Dropdown_list!$AA$21,ISBLANK(M79)), "", LEFT(M79,FIND(":",M79)-1)/RIGHT(M79,LEN(M79)-(FIND(":",M79))))</f>
        <v/>
      </c>
      <c r="KW79" s="406" t="str">
        <f>IF(OR(N79=Dropdown_list!$AA$20,N79=Dropdown_list!$AA$21,ISBLANK(N79)), "", LEFT(N79,FIND(":",N79)-1)/RIGHT(N79,LEN(N79)-(FIND(":",N79))))</f>
        <v/>
      </c>
      <c r="KX79" s="406" t="str">
        <f>IF(OR(O79=Dropdown_list!$AA$20,O79=Dropdown_list!$AA$21,ISBLANK(O79)), "", LEFT(O79,FIND(":",O79)-1)/RIGHT(O79,LEN(O79)-(FIND(":",O79))))</f>
        <v/>
      </c>
      <c r="KY79" s="406" t="str">
        <f>IF(OR(P79=Dropdown_list!$AA$20,P79=Dropdown_list!$AA$21,ISBLANK(P79)), "", LEFT(P79,FIND(":",P79)-1)/RIGHT(P79,LEN(P79)-(FIND(":",P79))))</f>
        <v/>
      </c>
      <c r="KZ79" s="406" t="str">
        <f>IF(OR(Q79=Dropdown_list!$AA$20,Q79=Dropdown_list!$AA$21,ISBLANK(Q79)), "", LEFT(Q79,FIND(":",Q79)-1)/RIGHT(Q79,LEN(Q79)-(FIND(":",Q79))))</f>
        <v/>
      </c>
      <c r="LA79" s="406" t="str">
        <f>IF(OR(R79=Dropdown_list!$AA$20,R79=Dropdown_list!$AA$21,ISBLANK(R79)), "", LEFT(R79,FIND(":",R79)-1)/RIGHT(R79,LEN(R79)-(FIND(":",R79))))</f>
        <v/>
      </c>
      <c r="LB79" s="406" t="str">
        <f>IF(OR(S79=Dropdown_list!$AA$20,S79=Dropdown_list!$AA$21,ISBLANK(S79)), "", LEFT(S79,FIND(":",S79)-1)/RIGHT(S79,LEN(S79)-(FIND(":",S79))))</f>
        <v/>
      </c>
      <c r="LC79" s="406" t="str">
        <f>IF(OR(T79=Dropdown_list!$AA$20,T79=Dropdown_list!$AA$21,ISBLANK(T79)), "", LEFT(T79,FIND(":",T79)-1)/RIGHT(T79,LEN(T79)-(FIND(":",T79))))</f>
        <v/>
      </c>
      <c r="LD79" s="406" t="str">
        <f>IF(OR(U79=Dropdown_list!$AA$20,U79=Dropdown_list!$AA$21,ISBLANK(U79)), "", LEFT(U79,FIND(":",U79)-1)/RIGHT(U79,LEN(U79)-(FIND(":",U79))))</f>
        <v/>
      </c>
      <c r="LE79" s="406" t="str">
        <f>IF(OR(V79=Dropdown_list!$AA$20,V79=Dropdown_list!$AA$21,ISBLANK(V79)), "", LEFT(V79,FIND(":",V79)-1)/RIGHT(V79,LEN(V79)-(FIND(":",V79))))</f>
        <v/>
      </c>
      <c r="LF79" s="406" t="str">
        <f>IF(OR(W79=Dropdown_list!$AA$20,W79=Dropdown_list!$AA$21,ISBLANK(W79)), "", LEFT(W79,FIND(":",W79)-1)/RIGHT(W79,LEN(W79)-(FIND(":",W79))))</f>
        <v/>
      </c>
      <c r="LG79" s="406" t="str">
        <f>IF(OR(X79=Dropdown_list!$AA$20,X79=Dropdown_list!$AA$21,ISBLANK(X79)), "", LEFT(X79,FIND(":",X79)-1)/RIGHT(X79,LEN(X79)-(FIND(":",X79))))</f>
        <v/>
      </c>
      <c r="LH79" s="406" t="str">
        <f>IF(OR(Y79=Dropdown_list!$AA$20,Y79=Dropdown_list!$AA$21,ISBLANK(Y79)), "", LEFT(Y79,FIND(":",Y79)-1)/RIGHT(Y79,LEN(Y79)-(FIND(":",Y79))))</f>
        <v/>
      </c>
      <c r="LI79" s="406" t="str">
        <f>IF(OR(Z79=Dropdown_list!$AA$20,Z79=Dropdown_list!$AA$21,ISBLANK(Z79)), "", LEFT(Z79,FIND(":",Z79)-1)/RIGHT(Z79,LEN(Z79)-(FIND(":",Z79))))</f>
        <v/>
      </c>
      <c r="LJ79" s="406" t="str">
        <f>IF(OR(AA79=Dropdown_list!$AA$20,AA79=Dropdown_list!$AA$21,ISBLANK(AA79)), "", LEFT(AA79,FIND(":",AA79)-1)/RIGHT(AA79,LEN(AA79)-(FIND(":",AA79))))</f>
        <v/>
      </c>
      <c r="LK79" s="406" t="str">
        <f>IF(OR(AB79=Dropdown_list!$AA$20,AB79=Dropdown_list!$AA$21,ISBLANK(AB79)), "", LEFT(AB79,FIND(":",AB79)-1)/RIGHT(AB79,LEN(AB79)-(FIND(":",AB79))))</f>
        <v/>
      </c>
      <c r="LL79" s="406" t="str">
        <f>IF(OR(AC79=Dropdown_list!$AA$20,AC79=Dropdown_list!$AA$21,ISBLANK(AC79)), "", LEFT(AC79,FIND(":",AC79)-1)/RIGHT(AC79,LEN(AC79)-(FIND(":",AC79))))</f>
        <v/>
      </c>
      <c r="LM79" s="406" t="str">
        <f>IF(OR(AD79=Dropdown_list!$AA$20,AD79=Dropdown_list!$AA$21,ISBLANK(AD79)), "", LEFT(AD79,FIND(":",AD79)-1)/RIGHT(AD79,LEN(AD79)-(FIND(":",AD79))))</f>
        <v/>
      </c>
      <c r="LN79" s="406" t="str">
        <f>IF(OR(AE79=Dropdown_list!$AA$20,AE79=Dropdown_list!$AA$21,ISBLANK(AE79)), "", LEFT(AE79,FIND(":",AE79)-1)/RIGHT(AE79,LEN(AE79)-(FIND(":",AE79))))</f>
        <v/>
      </c>
      <c r="LO79" s="406" t="str">
        <f>IF(OR(AF79=Dropdown_list!$AA$20,AF79=Dropdown_list!$AA$21,ISBLANK(AF79)), "", LEFT(AF79,FIND(":",AF79)-1)/RIGHT(AF79,LEN(AF79)-(FIND(":",AF79))))</f>
        <v/>
      </c>
      <c r="LP79" s="406" t="str">
        <f>IF(OR(AG79=Dropdown_list!$AA$20,AG79=Dropdown_list!$AA$21,ISBLANK(AG79)), "", LEFT(AG79,FIND(":",AG79)-1)/RIGHT(AG79,LEN(AG79)-(FIND(":",AG79))))</f>
        <v/>
      </c>
      <c r="LQ79" s="406" t="str">
        <f>IF(OR(AH79=Dropdown_list!$AA$20,AH79=Dropdown_list!$AA$21,ISBLANK(AH79)), "", LEFT(AH79,FIND(":",AH79)-1)/RIGHT(AH79,LEN(AH79)-(FIND(":",AH79))))</f>
        <v/>
      </c>
      <c r="LR79" s="406" t="str">
        <f>IF(OR(AI79=Dropdown_list!$AA$20,AI79=Dropdown_list!$AA$21,ISBLANK(AI79)), "", LEFT(AI79,FIND(":",AI79)-1)/RIGHT(AI79,LEN(AI79)-(FIND(":",AI79))))</f>
        <v/>
      </c>
      <c r="LS79" s="406" t="str">
        <f>IF(OR(AJ79=Dropdown_list!$AA$20,AJ79=Dropdown_list!$AA$21,ISBLANK(AJ79)), "", LEFT(AJ79,FIND(":",AJ79)-1)/RIGHT(AJ79,LEN(AJ79)-(FIND(":",AJ79))))</f>
        <v/>
      </c>
      <c r="LT79" s="406" t="str">
        <f>IF(OR(AK79=Dropdown_list!$AA$20,AK79=Dropdown_list!$AA$21,ISBLANK(AK79)), "", LEFT(AK79,FIND(":",AK79)-1)/RIGHT(AK79,LEN(AK79)-(FIND(":",AK79))))</f>
        <v/>
      </c>
      <c r="LU79" s="406" t="str">
        <f>IF(OR(AL79=Dropdown_list!$AA$20,AL79=Dropdown_list!$AA$21,ISBLANK(AL79)), "", LEFT(AL79,FIND(":",AL79)-1)/RIGHT(AL79,LEN(AL79)-(FIND(":",AL79))))</f>
        <v/>
      </c>
      <c r="LV79" s="406" t="str">
        <f>IF(OR(AM79=Dropdown_list!$AA$20,AM79=Dropdown_list!$AA$21,ISBLANK(AM79)), "", LEFT(AM79,FIND(":",AM79)-1)/RIGHT(AM79,LEN(AM79)-(FIND(":",AM79))))</f>
        <v/>
      </c>
      <c r="LW79" s="406" t="str">
        <f>IF(OR(AN79=Dropdown_list!$AA$20,AN79=Dropdown_list!$AA$21,ISBLANK(AN79)), "", LEFT(AN79,FIND(":",AN79)-1)/RIGHT(AN79,LEN(AN79)-(FIND(":",AN79))))</f>
        <v/>
      </c>
      <c r="LX79" s="406" t="str">
        <f>IF(OR(AO79=Dropdown_list!$AA$20,AO79=Dropdown_list!$AA$21,ISBLANK(AO79)), "", LEFT(AO79,FIND(":",AO79)-1)/RIGHT(AO79,LEN(AO79)-(FIND(":",AO79))))</f>
        <v/>
      </c>
      <c r="LY79" s="406" t="str">
        <f>IF(OR(AP79=Dropdown_list!$AA$20,AP79=Dropdown_list!$AA$21,ISBLANK(AP79)), "", LEFT(AP79,FIND(":",AP79)-1)/RIGHT(AP79,LEN(AP79)-(FIND(":",AP79))))</f>
        <v/>
      </c>
      <c r="LZ79" s="406" t="str">
        <f>IF(OR(AQ79=Dropdown_list!$AA$20,AQ79=Dropdown_list!$AA$21,ISBLANK(AQ79)), "", LEFT(AQ79,FIND(":",AQ79)-1)/RIGHT(AQ79,LEN(AQ79)-(FIND(":",AQ79))))</f>
        <v/>
      </c>
      <c r="MA79" s="406" t="str">
        <f>IF(OR(AR79=Dropdown_list!$AA$20,AR79=Dropdown_list!$AA$21,ISBLANK(AR79)), "", LEFT(AR79,FIND(":",AR79)-1)/RIGHT(AR79,LEN(AR79)-(FIND(":",AR79))))</f>
        <v/>
      </c>
      <c r="MB79" s="406" t="str">
        <f>IF(OR(AS79=Dropdown_list!$AA$20,AS79=Dropdown_list!$AA$21,ISBLANK(AS79)), "", LEFT(AS79,FIND(":",AS79)-1)/RIGHT(AS79,LEN(AS79)-(FIND(":",AS79))))</f>
        <v/>
      </c>
      <c r="MC79" s="406" t="str">
        <f>IF(OR(AT79=Dropdown_list!$AA$20,AT79=Dropdown_list!$AA$21,ISBLANK(AT79)), "", LEFT(AT79,FIND(":",AT79)-1)/RIGHT(AT79,LEN(AT79)-(FIND(":",AT79))))</f>
        <v/>
      </c>
      <c r="MD79" s="406" t="str">
        <f>IF(OR(AU79=Dropdown_list!$AA$20,AU79=Dropdown_list!$AA$21,ISBLANK(AU79)), "", LEFT(AU79,FIND(":",AU79)-1)/RIGHT(AU79,LEN(AU79)-(FIND(":",AU79))))</f>
        <v/>
      </c>
      <c r="ME79" s="406" t="str">
        <f>IF(OR(AV79=Dropdown_list!$AA$20,AV79=Dropdown_list!$AA$21,ISBLANK(AV79)), "", LEFT(AV79,FIND(":",AV79)-1)/RIGHT(AV79,LEN(AV79)-(FIND(":",AV79))))</f>
        <v/>
      </c>
      <c r="MF79" s="406" t="str">
        <f>IF(OR(AW79=Dropdown_list!$AA$20,AW79=Dropdown_list!$AA$21,ISBLANK(AW79)), "", LEFT(AW79,FIND(":",AW79)-1)/RIGHT(AW79,LEN(AW79)-(FIND(":",AW79))))</f>
        <v/>
      </c>
      <c r="MG79" s="406" t="str">
        <f>IF(OR(AX79=Dropdown_list!$AA$20,AX79=Dropdown_list!$AA$21,ISBLANK(AX79)), "", LEFT(AX79,FIND(":",AX79)-1)/RIGHT(AX79,LEN(AX79)-(FIND(":",AX79))))</f>
        <v/>
      </c>
      <c r="MH79" s="406" t="str">
        <f>IF(OR(AY79=Dropdown_list!$AA$20,AY79=Dropdown_list!$AA$21,ISBLANK(AY79)), "", LEFT(AY79,FIND(":",AY79)-1)/RIGHT(AY79,LEN(AY79)-(FIND(":",AY79))))</f>
        <v/>
      </c>
      <c r="MI79" s="406" t="str">
        <f>IF(OR(AZ79=Dropdown_list!$AA$20,AZ79=Dropdown_list!$AA$21,ISBLANK(AZ79)), "", LEFT(AZ79,FIND(":",AZ79)-1)/RIGHT(AZ79,LEN(AZ79)-(FIND(":",AZ79))))</f>
        <v/>
      </c>
      <c r="MJ79" s="407" t="str">
        <f>IF(OR(BA79=Dropdown_list!$AA$20,BA79=Dropdown_list!$AA$21,ISBLANK(BA79)), "", LEFT(BA79,FIND(":",BA79)-1)/RIGHT(BA79,LEN(BA79)-(FIND(":",BA79))))</f>
        <v/>
      </c>
      <c r="ML79" s="414" t="str">
        <f t="shared" si="256"/>
        <v/>
      </c>
      <c r="MM79" s="265" t="str">
        <f t="shared" si="256"/>
        <v/>
      </c>
      <c r="MN79" s="265" t="str">
        <f t="shared" si="256"/>
        <v/>
      </c>
      <c r="MO79" s="265" t="str">
        <f t="shared" si="256"/>
        <v/>
      </c>
      <c r="MP79" s="265" t="str">
        <f t="shared" si="256"/>
        <v/>
      </c>
      <c r="MQ79" s="265" t="str">
        <f t="shared" si="256"/>
        <v/>
      </c>
      <c r="MR79" s="265" t="str">
        <f t="shared" si="256"/>
        <v/>
      </c>
      <c r="MS79" s="265" t="str">
        <f t="shared" si="256"/>
        <v/>
      </c>
      <c r="MT79" s="265" t="str">
        <f t="shared" si="256"/>
        <v/>
      </c>
      <c r="MU79" s="265" t="str">
        <f t="shared" si="256"/>
        <v/>
      </c>
      <c r="MV79" s="265" t="str">
        <f t="shared" si="256"/>
        <v/>
      </c>
      <c r="MW79" s="265" t="str">
        <f t="shared" si="256"/>
        <v/>
      </c>
      <c r="MX79" s="265" t="str">
        <f t="shared" si="256"/>
        <v/>
      </c>
      <c r="MY79" s="265" t="str">
        <f t="shared" si="256"/>
        <v/>
      </c>
      <c r="MZ79" s="265" t="str">
        <f t="shared" si="256"/>
        <v/>
      </c>
      <c r="NA79" s="265" t="str">
        <f t="shared" si="256"/>
        <v/>
      </c>
      <c r="NB79" s="265" t="str">
        <f t="shared" si="257"/>
        <v/>
      </c>
      <c r="NC79" s="265" t="str">
        <f t="shared" si="257"/>
        <v/>
      </c>
      <c r="ND79" s="265" t="str">
        <f t="shared" si="257"/>
        <v/>
      </c>
      <c r="NE79" s="265" t="str">
        <f t="shared" si="257"/>
        <v/>
      </c>
      <c r="NF79" s="265" t="str">
        <f t="shared" si="257"/>
        <v/>
      </c>
      <c r="NG79" s="265" t="str">
        <f t="shared" si="257"/>
        <v/>
      </c>
      <c r="NH79" s="265" t="str">
        <f t="shared" si="257"/>
        <v/>
      </c>
      <c r="NI79" s="265" t="str">
        <f t="shared" si="257"/>
        <v/>
      </c>
      <c r="NJ79" s="265" t="str">
        <f t="shared" si="257"/>
        <v/>
      </c>
      <c r="NK79" s="265" t="str">
        <f t="shared" si="257"/>
        <v/>
      </c>
      <c r="NL79" s="265" t="str">
        <f t="shared" si="257"/>
        <v/>
      </c>
      <c r="NM79" s="265" t="str">
        <f t="shared" si="257"/>
        <v/>
      </c>
      <c r="NN79" s="265" t="str">
        <f t="shared" si="257"/>
        <v/>
      </c>
      <c r="NO79" s="265" t="str">
        <f t="shared" si="257"/>
        <v/>
      </c>
      <c r="NP79" s="265" t="str">
        <f t="shared" si="257"/>
        <v/>
      </c>
      <c r="NQ79" s="265" t="str">
        <f t="shared" si="257"/>
        <v/>
      </c>
      <c r="NR79" s="265" t="str">
        <f t="shared" si="274"/>
        <v/>
      </c>
      <c r="NS79" s="265" t="str">
        <f t="shared" si="274"/>
        <v/>
      </c>
      <c r="NT79" s="265" t="str">
        <f t="shared" si="274"/>
        <v/>
      </c>
      <c r="NU79" s="265" t="str">
        <f t="shared" si="274"/>
        <v/>
      </c>
      <c r="NV79" s="265" t="str">
        <f t="shared" si="274"/>
        <v/>
      </c>
      <c r="NW79" s="265" t="str">
        <f t="shared" si="274"/>
        <v/>
      </c>
      <c r="NX79" s="265" t="str">
        <f t="shared" si="274"/>
        <v/>
      </c>
      <c r="NY79" s="265" t="str">
        <f t="shared" si="274"/>
        <v/>
      </c>
      <c r="NZ79" s="265" t="str">
        <f t="shared" si="274"/>
        <v/>
      </c>
      <c r="OA79" s="265" t="str">
        <f t="shared" si="274"/>
        <v/>
      </c>
      <c r="OB79" s="265" t="str">
        <f t="shared" si="274"/>
        <v/>
      </c>
      <c r="OC79" s="265" t="str">
        <f t="shared" si="274"/>
        <v/>
      </c>
      <c r="OD79" s="265" t="str">
        <f t="shared" si="274"/>
        <v/>
      </c>
      <c r="OE79" s="265" t="str">
        <f t="shared" si="274"/>
        <v/>
      </c>
      <c r="OF79" s="265" t="str">
        <f t="shared" si="274"/>
        <v/>
      </c>
      <c r="OG79" s="415" t="str">
        <f t="shared" si="274"/>
        <v/>
      </c>
    </row>
    <row r="80" spans="2:397" ht="15" customHeight="1" thickBot="1">
      <c r="B80" s="66"/>
      <c r="D80" s="786"/>
      <c r="E80" s="229">
        <f t="shared" si="177"/>
        <v>0</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4"/>
      <c r="BC80" s="668"/>
      <c r="BD80" s="61"/>
      <c r="BE80" s="61"/>
      <c r="BF80" s="88"/>
      <c r="BG80" s="232"/>
      <c r="BH80" s="61"/>
      <c r="BI80" s="61"/>
      <c r="BJ80" s="4"/>
      <c r="BL80" s="84" t="str">
        <f t="shared" si="196"/>
        <v/>
      </c>
      <c r="BM80" s="260">
        <f t="shared" si="197"/>
        <v>0</v>
      </c>
      <c r="BN80" s="525">
        <f t="shared" si="254"/>
        <v>0</v>
      </c>
      <c r="BO80" s="526" t="str">
        <f t="shared" si="139"/>
        <v/>
      </c>
      <c r="BP80" s="525">
        <f t="shared" si="255"/>
        <v>0</v>
      </c>
      <c r="BQ80" s="527">
        <f t="shared" si="198"/>
        <v>0</v>
      </c>
      <c r="BR80" s="527">
        <f t="shared" si="199"/>
        <v>0</v>
      </c>
      <c r="BS80" s="528">
        <f t="shared" si="140"/>
        <v>0</v>
      </c>
      <c r="BT80" s="263" t="str">
        <f t="shared" si="14"/>
        <v/>
      </c>
      <c r="BU80" s="263" t="str">
        <f>IF(BQ80=1, IF(ISBLANK(#REF!),message_complete,""),"")</f>
        <v/>
      </c>
      <c r="BV80" s="263" t="str">
        <f t="shared" si="200"/>
        <v/>
      </c>
      <c r="BW80" s="263" t="str">
        <f t="shared" si="201"/>
        <v/>
      </c>
      <c r="BX80" s="261"/>
      <c r="BY80" s="330" t="str">
        <f t="shared" si="116"/>
        <v/>
      </c>
      <c r="BZ80" s="278" t="str">
        <f t="shared" si="202"/>
        <v/>
      </c>
      <c r="CA80" s="278" t="str">
        <f t="shared" si="203"/>
        <v/>
      </c>
      <c r="CB80" s="278" t="str">
        <f t="shared" si="204"/>
        <v/>
      </c>
      <c r="CC80" s="278" t="str">
        <f t="shared" si="205"/>
        <v/>
      </c>
      <c r="CD80" s="278" t="str">
        <f t="shared" si="117"/>
        <v/>
      </c>
      <c r="CE80" s="278" t="str">
        <f t="shared" si="206"/>
        <v/>
      </c>
      <c r="CF80" s="278" t="str">
        <f t="shared" si="118"/>
        <v/>
      </c>
      <c r="CG80" s="278" t="str">
        <f t="shared" si="119"/>
        <v/>
      </c>
      <c r="CH80" s="278" t="str">
        <f t="shared" si="120"/>
        <v/>
      </c>
      <c r="CI80" s="278" t="str">
        <f t="shared" si="121"/>
        <v/>
      </c>
      <c r="CJ80" s="331" t="str">
        <f t="shared" si="122"/>
        <v/>
      </c>
      <c r="CL80" s="423" t="str">
        <f t="shared" si="77"/>
        <v/>
      </c>
      <c r="CM80" s="419" t="str">
        <f t="shared" si="78"/>
        <v/>
      </c>
      <c r="CN80" s="419" t="str">
        <f t="shared" si="79"/>
        <v/>
      </c>
      <c r="CO80" s="419" t="str">
        <f t="shared" si="80"/>
        <v/>
      </c>
      <c r="CP80" s="419" t="str">
        <f t="shared" si="81"/>
        <v/>
      </c>
      <c r="CQ80" s="424" t="str">
        <f t="shared" si="82"/>
        <v/>
      </c>
      <c r="CR80" s="121" t="str">
        <f t="shared" si="207"/>
        <v/>
      </c>
      <c r="CS80" s="285" t="str">
        <f t="shared" si="208"/>
        <v/>
      </c>
      <c r="CT80" s="286" t="str">
        <f t="shared" si="209"/>
        <v/>
      </c>
      <c r="CU80" s="286" t="str">
        <f t="shared" si="210"/>
        <v/>
      </c>
      <c r="CV80" s="286" t="str">
        <f t="shared" si="211"/>
        <v/>
      </c>
      <c r="CW80" s="286" t="str">
        <f t="shared" si="212"/>
        <v/>
      </c>
      <c r="CX80" s="287" t="str">
        <f t="shared" si="213"/>
        <v/>
      </c>
      <c r="CY80" s="263">
        <f t="shared" si="83"/>
        <v>0</v>
      </c>
      <c r="CZ80" s="263"/>
      <c r="DA80" s="293">
        <f t="shared" si="259"/>
        <v>0</v>
      </c>
      <c r="DB80" s="294">
        <f t="shared" si="259"/>
        <v>0</v>
      </c>
      <c r="DC80" s="294">
        <f t="shared" si="259"/>
        <v>0</v>
      </c>
      <c r="DD80" s="294">
        <f t="shared" si="259"/>
        <v>0</v>
      </c>
      <c r="DE80" s="294">
        <f t="shared" si="259"/>
        <v>0</v>
      </c>
      <c r="DF80" s="294">
        <f t="shared" si="259"/>
        <v>0</v>
      </c>
      <c r="DG80" s="294">
        <f t="shared" si="259"/>
        <v>0</v>
      </c>
      <c r="DH80" s="294">
        <f t="shared" si="259"/>
        <v>0</v>
      </c>
      <c r="DI80" s="294">
        <f t="shared" si="259"/>
        <v>0</v>
      </c>
      <c r="DJ80" s="294">
        <f t="shared" si="259"/>
        <v>0</v>
      </c>
      <c r="DK80" s="294">
        <f t="shared" si="260"/>
        <v>0</v>
      </c>
      <c r="DL80" s="294">
        <f t="shared" si="260"/>
        <v>0</v>
      </c>
      <c r="DM80" s="294">
        <f t="shared" si="260"/>
        <v>0</v>
      </c>
      <c r="DN80" s="294">
        <f t="shared" si="260"/>
        <v>0</v>
      </c>
      <c r="DO80" s="294">
        <f t="shared" si="260"/>
        <v>0</v>
      </c>
      <c r="DP80" s="294">
        <f t="shared" si="260"/>
        <v>0</v>
      </c>
      <c r="DQ80" s="294">
        <f t="shared" si="260"/>
        <v>0</v>
      </c>
      <c r="DR80" s="294">
        <f t="shared" si="260"/>
        <v>0</v>
      </c>
      <c r="DS80" s="294">
        <f t="shared" si="260"/>
        <v>0</v>
      </c>
      <c r="DT80" s="294">
        <f t="shared" si="260"/>
        <v>0</v>
      </c>
      <c r="DU80" s="295">
        <f t="shared" si="260"/>
        <v>0</v>
      </c>
      <c r="DV80" s="293">
        <f t="shared" si="261"/>
        <v>0</v>
      </c>
      <c r="DW80" s="294">
        <f t="shared" si="261"/>
        <v>0</v>
      </c>
      <c r="DX80" s="294">
        <f t="shared" si="261"/>
        <v>0</v>
      </c>
      <c r="DY80" s="294">
        <f t="shared" si="261"/>
        <v>0</v>
      </c>
      <c r="DZ80" s="294">
        <f t="shared" si="261"/>
        <v>0</v>
      </c>
      <c r="EA80" s="294">
        <f t="shared" si="261"/>
        <v>0</v>
      </c>
      <c r="EB80" s="294">
        <f t="shared" si="261"/>
        <v>0</v>
      </c>
      <c r="EC80" s="294">
        <f t="shared" si="261"/>
        <v>0</v>
      </c>
      <c r="ED80" s="294">
        <f t="shared" si="261"/>
        <v>0</v>
      </c>
      <c r="EE80" s="294">
        <f t="shared" si="261"/>
        <v>0</v>
      </c>
      <c r="EF80" s="294">
        <f t="shared" si="262"/>
        <v>0</v>
      </c>
      <c r="EG80" s="294">
        <f t="shared" si="262"/>
        <v>0</v>
      </c>
      <c r="EH80" s="294">
        <f t="shared" si="262"/>
        <v>0</v>
      </c>
      <c r="EI80" s="294">
        <f t="shared" si="262"/>
        <v>0</v>
      </c>
      <c r="EJ80" s="294">
        <f t="shared" si="262"/>
        <v>0</v>
      </c>
      <c r="EK80" s="294">
        <f t="shared" si="262"/>
        <v>0</v>
      </c>
      <c r="EL80" s="294">
        <f t="shared" si="262"/>
        <v>0</v>
      </c>
      <c r="EM80" s="294">
        <f t="shared" si="262"/>
        <v>0</v>
      </c>
      <c r="EN80" s="294">
        <f t="shared" si="262"/>
        <v>0</v>
      </c>
      <c r="EO80" s="294">
        <f t="shared" si="262"/>
        <v>0</v>
      </c>
      <c r="EP80" s="295">
        <f t="shared" si="262"/>
        <v>0</v>
      </c>
      <c r="EQ80" s="416">
        <f t="shared" si="263"/>
        <v>0</v>
      </c>
      <c r="ER80" s="417">
        <f t="shared" si="263"/>
        <v>0</v>
      </c>
      <c r="ES80" s="417">
        <f t="shared" si="263"/>
        <v>0</v>
      </c>
      <c r="ET80" s="417">
        <f t="shared" si="263"/>
        <v>0</v>
      </c>
      <c r="EU80" s="417">
        <f t="shared" si="263"/>
        <v>0</v>
      </c>
      <c r="EV80" s="417">
        <f t="shared" si="263"/>
        <v>0</v>
      </c>
      <c r="EW80" s="417">
        <f t="shared" si="263"/>
        <v>0</v>
      </c>
      <c r="EX80" s="417">
        <f t="shared" si="263"/>
        <v>0</v>
      </c>
      <c r="EY80" s="417">
        <f t="shared" si="263"/>
        <v>0</v>
      </c>
      <c r="EZ80" s="417">
        <f t="shared" si="263"/>
        <v>0</v>
      </c>
      <c r="FA80" s="417">
        <f t="shared" si="264"/>
        <v>0</v>
      </c>
      <c r="FB80" s="417">
        <f t="shared" si="264"/>
        <v>0</v>
      </c>
      <c r="FC80" s="417">
        <f t="shared" si="264"/>
        <v>0</v>
      </c>
      <c r="FD80" s="417">
        <f t="shared" si="264"/>
        <v>0</v>
      </c>
      <c r="FE80" s="417">
        <f t="shared" si="264"/>
        <v>0</v>
      </c>
      <c r="FF80" s="417">
        <f t="shared" si="264"/>
        <v>0</v>
      </c>
      <c r="FG80" s="417">
        <f t="shared" si="264"/>
        <v>0</v>
      </c>
      <c r="FH80" s="417">
        <f t="shared" si="264"/>
        <v>0</v>
      </c>
      <c r="FI80" s="417">
        <f t="shared" si="264"/>
        <v>0</v>
      </c>
      <c r="FJ80" s="417">
        <f t="shared" si="264"/>
        <v>0</v>
      </c>
      <c r="FK80" s="418">
        <f t="shared" si="264"/>
        <v>0</v>
      </c>
      <c r="FL80" s="293">
        <f t="shared" si="265"/>
        <v>0</v>
      </c>
      <c r="FM80" s="294">
        <f t="shared" si="265"/>
        <v>0</v>
      </c>
      <c r="FN80" s="294">
        <f t="shared" si="265"/>
        <v>0</v>
      </c>
      <c r="FO80" s="294">
        <f t="shared" si="265"/>
        <v>0</v>
      </c>
      <c r="FP80" s="294">
        <f t="shared" si="265"/>
        <v>0</v>
      </c>
      <c r="FQ80" s="294">
        <f t="shared" si="265"/>
        <v>0</v>
      </c>
      <c r="FR80" s="294">
        <f t="shared" si="265"/>
        <v>0</v>
      </c>
      <c r="FS80" s="294">
        <f t="shared" si="265"/>
        <v>0</v>
      </c>
      <c r="FT80" s="294">
        <f t="shared" si="265"/>
        <v>0</v>
      </c>
      <c r="FU80" s="294">
        <f t="shared" si="265"/>
        <v>0</v>
      </c>
      <c r="FV80" s="294">
        <f t="shared" si="266"/>
        <v>0</v>
      </c>
      <c r="FW80" s="294">
        <f t="shared" si="266"/>
        <v>0</v>
      </c>
      <c r="FX80" s="294">
        <f t="shared" si="266"/>
        <v>0</v>
      </c>
      <c r="FY80" s="294">
        <f t="shared" si="266"/>
        <v>0</v>
      </c>
      <c r="FZ80" s="294">
        <f t="shared" si="266"/>
        <v>0</v>
      </c>
      <c r="GA80" s="294">
        <f t="shared" si="266"/>
        <v>0</v>
      </c>
      <c r="GB80" s="294">
        <f t="shared" si="266"/>
        <v>0</v>
      </c>
      <c r="GC80" s="294">
        <f t="shared" si="266"/>
        <v>0</v>
      </c>
      <c r="GD80" s="294">
        <f t="shared" si="266"/>
        <v>0</v>
      </c>
      <c r="GE80" s="294">
        <f t="shared" si="266"/>
        <v>0</v>
      </c>
      <c r="GF80" s="295">
        <f t="shared" si="266"/>
        <v>0</v>
      </c>
      <c r="GG80" s="345">
        <f t="shared" si="267"/>
        <v>0</v>
      </c>
      <c r="GH80" s="346">
        <f t="shared" si="258"/>
        <v>0</v>
      </c>
      <c r="GI80" s="346">
        <f t="shared" si="258"/>
        <v>0</v>
      </c>
      <c r="GJ80" s="346">
        <f t="shared" si="258"/>
        <v>0</v>
      </c>
      <c r="GK80" s="346">
        <f t="shared" si="258"/>
        <v>0</v>
      </c>
      <c r="GL80" s="346">
        <f t="shared" si="258"/>
        <v>0</v>
      </c>
      <c r="GM80" s="346">
        <f t="shared" si="258"/>
        <v>0</v>
      </c>
      <c r="GN80" s="346">
        <f t="shared" si="258"/>
        <v>0</v>
      </c>
      <c r="GO80" s="346">
        <f t="shared" si="258"/>
        <v>0</v>
      </c>
      <c r="GP80" s="346">
        <f t="shared" si="258"/>
        <v>0</v>
      </c>
      <c r="GQ80" s="346">
        <f t="shared" si="258"/>
        <v>0</v>
      </c>
      <c r="GR80" s="346">
        <f t="shared" si="258"/>
        <v>0</v>
      </c>
      <c r="GS80" s="346">
        <f t="shared" si="258"/>
        <v>0</v>
      </c>
      <c r="GT80" s="346">
        <f t="shared" si="258"/>
        <v>0</v>
      </c>
      <c r="GU80" s="346">
        <f t="shared" si="258"/>
        <v>0</v>
      </c>
      <c r="GV80" s="346">
        <f t="shared" si="258"/>
        <v>0</v>
      </c>
      <c r="GW80" s="346">
        <f t="shared" si="258"/>
        <v>0</v>
      </c>
      <c r="GX80" s="346">
        <f t="shared" si="258"/>
        <v>0</v>
      </c>
      <c r="GY80" s="346">
        <f t="shared" si="258"/>
        <v>0</v>
      </c>
      <c r="GZ80" s="346">
        <f t="shared" si="258"/>
        <v>0</v>
      </c>
      <c r="HA80" s="347">
        <f t="shared" si="258"/>
        <v>0</v>
      </c>
      <c r="HB80" s="339">
        <f t="shared" si="142"/>
        <v>0</v>
      </c>
      <c r="HC80" s="340">
        <f t="shared" si="143"/>
        <v>0</v>
      </c>
      <c r="HD80" s="340">
        <f t="shared" si="144"/>
        <v>0</v>
      </c>
      <c r="HE80" s="340">
        <f t="shared" si="145"/>
        <v>0</v>
      </c>
      <c r="HF80" s="340">
        <f t="shared" si="146"/>
        <v>0</v>
      </c>
      <c r="HG80" s="340">
        <f t="shared" si="147"/>
        <v>0</v>
      </c>
      <c r="HH80" s="340">
        <f t="shared" si="148"/>
        <v>0</v>
      </c>
      <c r="HI80" s="340">
        <f t="shared" si="149"/>
        <v>0</v>
      </c>
      <c r="HJ80" s="340">
        <f t="shared" si="150"/>
        <v>0</v>
      </c>
      <c r="HK80" s="340">
        <f t="shared" si="151"/>
        <v>0</v>
      </c>
      <c r="HL80" s="340">
        <f t="shared" si="152"/>
        <v>0</v>
      </c>
      <c r="HM80" s="340">
        <f t="shared" si="153"/>
        <v>0</v>
      </c>
      <c r="HN80" s="340">
        <f t="shared" si="154"/>
        <v>0</v>
      </c>
      <c r="HO80" s="340">
        <f t="shared" si="155"/>
        <v>0</v>
      </c>
      <c r="HP80" s="340">
        <f t="shared" si="156"/>
        <v>0</v>
      </c>
      <c r="HQ80" s="340">
        <f t="shared" si="157"/>
        <v>0</v>
      </c>
      <c r="HR80" s="340">
        <f t="shared" si="158"/>
        <v>0</v>
      </c>
      <c r="HS80" s="340">
        <f t="shared" si="159"/>
        <v>0</v>
      </c>
      <c r="HT80" s="340">
        <f t="shared" si="160"/>
        <v>0</v>
      </c>
      <c r="HU80" s="340">
        <f t="shared" si="161"/>
        <v>0</v>
      </c>
      <c r="HV80" s="341">
        <f t="shared" si="162"/>
        <v>0</v>
      </c>
      <c r="HW80" s="298" t="str">
        <f t="shared" si="214"/>
        <v/>
      </c>
      <c r="HX80" s="286" t="str">
        <f t="shared" si="215"/>
        <v/>
      </c>
      <c r="HY80" s="286" t="str">
        <f t="shared" si="216"/>
        <v/>
      </c>
      <c r="HZ80" s="286" t="str">
        <f t="shared" si="217"/>
        <v/>
      </c>
      <c r="IA80" s="286" t="str">
        <f t="shared" si="218"/>
        <v/>
      </c>
      <c r="IB80" s="286" t="str">
        <f t="shared" si="219"/>
        <v/>
      </c>
      <c r="IC80" s="286" t="str">
        <f t="shared" si="220"/>
        <v/>
      </c>
      <c r="ID80" s="286" t="str">
        <f t="shared" si="221"/>
        <v/>
      </c>
      <c r="IE80" s="286" t="str">
        <f t="shared" si="222"/>
        <v/>
      </c>
      <c r="IF80" s="286" t="str">
        <f t="shared" si="223"/>
        <v/>
      </c>
      <c r="IG80" s="286" t="str">
        <f t="shared" si="224"/>
        <v/>
      </c>
      <c r="IH80" s="286" t="str">
        <f t="shared" si="225"/>
        <v/>
      </c>
      <c r="II80" s="286" t="str">
        <f t="shared" si="226"/>
        <v/>
      </c>
      <c r="IJ80" s="286" t="str">
        <f t="shared" si="227"/>
        <v/>
      </c>
      <c r="IK80" s="286" t="str">
        <f t="shared" si="228"/>
        <v/>
      </c>
      <c r="IL80" s="286" t="str">
        <f t="shared" si="229"/>
        <v/>
      </c>
      <c r="IM80" s="286" t="str">
        <f t="shared" si="230"/>
        <v/>
      </c>
      <c r="IN80" s="286" t="str">
        <f t="shared" si="231"/>
        <v/>
      </c>
      <c r="IO80" s="286" t="str">
        <f t="shared" si="232"/>
        <v/>
      </c>
      <c r="IP80" s="286" t="str">
        <f t="shared" si="233"/>
        <v/>
      </c>
      <c r="IQ80" s="287" t="str">
        <f t="shared" si="234"/>
        <v/>
      </c>
      <c r="IR80" s="265">
        <f t="shared" si="105"/>
        <v>0</v>
      </c>
      <c r="IS80" s="266">
        <f t="shared" si="235"/>
        <v>48</v>
      </c>
      <c r="IT80" s="266">
        <f t="shared" si="106"/>
        <v>0</v>
      </c>
      <c r="IU80" s="266">
        <f t="shared" si="236"/>
        <v>0</v>
      </c>
      <c r="IV80" s="304">
        <f t="shared" si="268"/>
        <v>0</v>
      </c>
      <c r="IW80" s="305">
        <f t="shared" si="268"/>
        <v>0</v>
      </c>
      <c r="IX80" s="305">
        <f t="shared" si="268"/>
        <v>0</v>
      </c>
      <c r="IY80" s="305">
        <f t="shared" si="268"/>
        <v>0</v>
      </c>
      <c r="IZ80" s="305">
        <f t="shared" si="268"/>
        <v>0</v>
      </c>
      <c r="JA80" s="305">
        <f t="shared" si="268"/>
        <v>0</v>
      </c>
      <c r="JB80" s="305">
        <f t="shared" si="268"/>
        <v>0</v>
      </c>
      <c r="JC80" s="305">
        <f t="shared" si="268"/>
        <v>0</v>
      </c>
      <c r="JD80" s="305">
        <f t="shared" si="268"/>
        <v>0</v>
      </c>
      <c r="JE80" s="305">
        <f t="shared" si="268"/>
        <v>0</v>
      </c>
      <c r="JF80" s="305">
        <f t="shared" si="269"/>
        <v>0</v>
      </c>
      <c r="JG80" s="305">
        <f t="shared" si="269"/>
        <v>0</v>
      </c>
      <c r="JH80" s="305">
        <f t="shared" si="269"/>
        <v>0</v>
      </c>
      <c r="JI80" s="305">
        <f t="shared" si="269"/>
        <v>0</v>
      </c>
      <c r="JJ80" s="305">
        <f t="shared" si="269"/>
        <v>0</v>
      </c>
      <c r="JK80" s="305">
        <f t="shared" si="269"/>
        <v>0</v>
      </c>
      <c r="JL80" s="305">
        <f t="shared" si="269"/>
        <v>0</v>
      </c>
      <c r="JM80" s="305">
        <f t="shared" si="269"/>
        <v>0</v>
      </c>
      <c r="JN80" s="305">
        <f t="shared" si="269"/>
        <v>0</v>
      </c>
      <c r="JO80" s="305">
        <f t="shared" si="269"/>
        <v>0</v>
      </c>
      <c r="JP80" s="306">
        <f t="shared" si="269"/>
        <v>0</v>
      </c>
      <c r="JQ80" s="293">
        <f t="shared" si="270"/>
        <v>0</v>
      </c>
      <c r="JR80" s="294">
        <f t="shared" si="270"/>
        <v>0</v>
      </c>
      <c r="JS80" s="294">
        <f t="shared" si="270"/>
        <v>0</v>
      </c>
      <c r="JT80" s="294">
        <f t="shared" si="270"/>
        <v>0</v>
      </c>
      <c r="JU80" s="294">
        <f t="shared" si="270"/>
        <v>0</v>
      </c>
      <c r="JV80" s="294">
        <f t="shared" si="270"/>
        <v>0</v>
      </c>
      <c r="JW80" s="294">
        <f t="shared" si="270"/>
        <v>0</v>
      </c>
      <c r="JX80" s="294">
        <f t="shared" si="270"/>
        <v>0</v>
      </c>
      <c r="JY80" s="294">
        <f t="shared" si="270"/>
        <v>0</v>
      </c>
      <c r="JZ80" s="294">
        <f t="shared" si="270"/>
        <v>0</v>
      </c>
      <c r="KA80" s="294">
        <f t="shared" si="271"/>
        <v>0</v>
      </c>
      <c r="KB80" s="294">
        <f t="shared" si="271"/>
        <v>0</v>
      </c>
      <c r="KC80" s="294">
        <f t="shared" si="271"/>
        <v>0</v>
      </c>
      <c r="KD80" s="294">
        <f t="shared" si="271"/>
        <v>0</v>
      </c>
      <c r="KE80" s="294">
        <f t="shared" si="271"/>
        <v>0</v>
      </c>
      <c r="KF80" s="294">
        <f t="shared" si="271"/>
        <v>0</v>
      </c>
      <c r="KG80" s="294">
        <f t="shared" si="271"/>
        <v>0</v>
      </c>
      <c r="KH80" s="294">
        <f t="shared" si="271"/>
        <v>0</v>
      </c>
      <c r="KI80" s="294">
        <f t="shared" si="271"/>
        <v>0</v>
      </c>
      <c r="KJ80" s="294">
        <f t="shared" si="271"/>
        <v>0</v>
      </c>
      <c r="KK80" s="295">
        <f t="shared" si="271"/>
        <v>0</v>
      </c>
      <c r="KL80" s="279">
        <f t="shared" si="107"/>
        <v>48</v>
      </c>
      <c r="KN80" s="262" t="str">
        <f t="shared" si="273"/>
        <v>Sat</v>
      </c>
      <c r="KO80" s="408" t="str">
        <f>IF(OR(F80=Dropdown_list!$AA$20,F80=Dropdown_list!$AA$21,ISBLANK(F80)), "", LEFT(F80,FIND(":",F80)-1)/RIGHT(F80,LEN(F80)-(FIND(":",F80))))</f>
        <v/>
      </c>
      <c r="KP80" s="409" t="str">
        <f>IF(OR(G80=Dropdown_list!$AA$20,G80=Dropdown_list!$AA$21,ISBLANK(G80)), "", LEFT(G80,FIND(":",G80)-1)/RIGHT(G80,LEN(G80)-(FIND(":",G80))))</f>
        <v/>
      </c>
      <c r="KQ80" s="409" t="str">
        <f>IF(OR(H80=Dropdown_list!$AA$20,H80=Dropdown_list!$AA$21,ISBLANK(H80)), "", LEFT(H80,FIND(":",H80)-1)/RIGHT(H80,LEN(H80)-(FIND(":",H80))))</f>
        <v/>
      </c>
      <c r="KR80" s="409" t="str">
        <f>IF(OR(I80=Dropdown_list!$AA$20,I80=Dropdown_list!$AA$21,ISBLANK(I80)), "", LEFT(I80,FIND(":",I80)-1)/RIGHT(I80,LEN(I80)-(FIND(":",I80))))</f>
        <v/>
      </c>
      <c r="KS80" s="409" t="str">
        <f>IF(OR(J80=Dropdown_list!$AA$20,J80=Dropdown_list!$AA$21,ISBLANK(J80)), "", LEFT(J80,FIND(":",J80)-1)/RIGHT(J80,LEN(J80)-(FIND(":",J80))))</f>
        <v/>
      </c>
      <c r="KT80" s="409" t="str">
        <f>IF(OR(K80=Dropdown_list!$AA$20,K80=Dropdown_list!$AA$21,ISBLANK(K80)), "", LEFT(K80,FIND(":",K80)-1)/RIGHT(K80,LEN(K80)-(FIND(":",K80))))</f>
        <v/>
      </c>
      <c r="KU80" s="409" t="str">
        <f>IF(OR(L80=Dropdown_list!$AA$20,L80=Dropdown_list!$AA$21,ISBLANK(L80)), "", LEFT(L80,FIND(":",L80)-1)/RIGHT(L80,LEN(L80)-(FIND(":",L80))))</f>
        <v/>
      </c>
      <c r="KV80" s="409" t="str">
        <f>IF(OR(M80=Dropdown_list!$AA$20,M80=Dropdown_list!$AA$21,ISBLANK(M80)), "", LEFT(M80,FIND(":",M80)-1)/RIGHT(M80,LEN(M80)-(FIND(":",M80))))</f>
        <v/>
      </c>
      <c r="KW80" s="409" t="str">
        <f>IF(OR(N80=Dropdown_list!$AA$20,N80=Dropdown_list!$AA$21,ISBLANK(N80)), "", LEFT(N80,FIND(":",N80)-1)/RIGHT(N80,LEN(N80)-(FIND(":",N80))))</f>
        <v/>
      </c>
      <c r="KX80" s="409" t="str">
        <f>IF(OR(O80=Dropdown_list!$AA$20,O80=Dropdown_list!$AA$21,ISBLANK(O80)), "", LEFT(O80,FIND(":",O80)-1)/RIGHT(O80,LEN(O80)-(FIND(":",O80))))</f>
        <v/>
      </c>
      <c r="KY80" s="409" t="str">
        <f>IF(OR(P80=Dropdown_list!$AA$20,P80=Dropdown_list!$AA$21,ISBLANK(P80)), "", LEFT(P80,FIND(":",P80)-1)/RIGHT(P80,LEN(P80)-(FIND(":",P80))))</f>
        <v/>
      </c>
      <c r="KZ80" s="409" t="str">
        <f>IF(OR(Q80=Dropdown_list!$AA$20,Q80=Dropdown_list!$AA$21,ISBLANK(Q80)), "", LEFT(Q80,FIND(":",Q80)-1)/RIGHT(Q80,LEN(Q80)-(FIND(":",Q80))))</f>
        <v/>
      </c>
      <c r="LA80" s="409" t="str">
        <f>IF(OR(R80=Dropdown_list!$AA$20,R80=Dropdown_list!$AA$21,ISBLANK(R80)), "", LEFT(R80,FIND(":",R80)-1)/RIGHT(R80,LEN(R80)-(FIND(":",R80))))</f>
        <v/>
      </c>
      <c r="LB80" s="409" t="str">
        <f>IF(OR(S80=Dropdown_list!$AA$20,S80=Dropdown_list!$AA$21,ISBLANK(S80)), "", LEFT(S80,FIND(":",S80)-1)/RIGHT(S80,LEN(S80)-(FIND(":",S80))))</f>
        <v/>
      </c>
      <c r="LC80" s="409" t="str">
        <f>IF(OR(T80=Dropdown_list!$AA$20,T80=Dropdown_list!$AA$21,ISBLANK(T80)), "", LEFT(T80,FIND(":",T80)-1)/RIGHT(T80,LEN(T80)-(FIND(":",T80))))</f>
        <v/>
      </c>
      <c r="LD80" s="409" t="str">
        <f>IF(OR(U80=Dropdown_list!$AA$20,U80=Dropdown_list!$AA$21,ISBLANK(U80)), "", LEFT(U80,FIND(":",U80)-1)/RIGHT(U80,LEN(U80)-(FIND(":",U80))))</f>
        <v/>
      </c>
      <c r="LE80" s="409" t="str">
        <f>IF(OR(V80=Dropdown_list!$AA$20,V80=Dropdown_list!$AA$21,ISBLANK(V80)), "", LEFT(V80,FIND(":",V80)-1)/RIGHT(V80,LEN(V80)-(FIND(":",V80))))</f>
        <v/>
      </c>
      <c r="LF80" s="409" t="str">
        <f>IF(OR(W80=Dropdown_list!$AA$20,W80=Dropdown_list!$AA$21,ISBLANK(W80)), "", LEFT(W80,FIND(":",W80)-1)/RIGHT(W80,LEN(W80)-(FIND(":",W80))))</f>
        <v/>
      </c>
      <c r="LG80" s="409" t="str">
        <f>IF(OR(X80=Dropdown_list!$AA$20,X80=Dropdown_list!$AA$21,ISBLANK(X80)), "", LEFT(X80,FIND(":",X80)-1)/RIGHT(X80,LEN(X80)-(FIND(":",X80))))</f>
        <v/>
      </c>
      <c r="LH80" s="409" t="str">
        <f>IF(OR(Y80=Dropdown_list!$AA$20,Y80=Dropdown_list!$AA$21,ISBLANK(Y80)), "", LEFT(Y80,FIND(":",Y80)-1)/RIGHT(Y80,LEN(Y80)-(FIND(":",Y80))))</f>
        <v/>
      </c>
      <c r="LI80" s="409" t="str">
        <f>IF(OR(Z80=Dropdown_list!$AA$20,Z80=Dropdown_list!$AA$21,ISBLANK(Z80)), "", LEFT(Z80,FIND(":",Z80)-1)/RIGHT(Z80,LEN(Z80)-(FIND(":",Z80))))</f>
        <v/>
      </c>
      <c r="LJ80" s="409" t="str">
        <f>IF(OR(AA80=Dropdown_list!$AA$20,AA80=Dropdown_list!$AA$21,ISBLANK(AA80)), "", LEFT(AA80,FIND(":",AA80)-1)/RIGHT(AA80,LEN(AA80)-(FIND(":",AA80))))</f>
        <v/>
      </c>
      <c r="LK80" s="409" t="str">
        <f>IF(OR(AB80=Dropdown_list!$AA$20,AB80=Dropdown_list!$AA$21,ISBLANK(AB80)), "", LEFT(AB80,FIND(":",AB80)-1)/RIGHT(AB80,LEN(AB80)-(FIND(":",AB80))))</f>
        <v/>
      </c>
      <c r="LL80" s="409" t="str">
        <f>IF(OR(AC80=Dropdown_list!$AA$20,AC80=Dropdown_list!$AA$21,ISBLANK(AC80)), "", LEFT(AC80,FIND(":",AC80)-1)/RIGHT(AC80,LEN(AC80)-(FIND(":",AC80))))</f>
        <v/>
      </c>
      <c r="LM80" s="409" t="str">
        <f>IF(OR(AD80=Dropdown_list!$AA$20,AD80=Dropdown_list!$AA$21,ISBLANK(AD80)), "", LEFT(AD80,FIND(":",AD80)-1)/RIGHT(AD80,LEN(AD80)-(FIND(":",AD80))))</f>
        <v/>
      </c>
      <c r="LN80" s="409" t="str">
        <f>IF(OR(AE80=Dropdown_list!$AA$20,AE80=Dropdown_list!$AA$21,ISBLANK(AE80)), "", LEFT(AE80,FIND(":",AE80)-1)/RIGHT(AE80,LEN(AE80)-(FIND(":",AE80))))</f>
        <v/>
      </c>
      <c r="LO80" s="409" t="str">
        <f>IF(OR(AF80=Dropdown_list!$AA$20,AF80=Dropdown_list!$AA$21,ISBLANK(AF80)), "", LEFT(AF80,FIND(":",AF80)-1)/RIGHT(AF80,LEN(AF80)-(FIND(":",AF80))))</f>
        <v/>
      </c>
      <c r="LP80" s="409" t="str">
        <f>IF(OR(AG80=Dropdown_list!$AA$20,AG80=Dropdown_list!$AA$21,ISBLANK(AG80)), "", LEFT(AG80,FIND(":",AG80)-1)/RIGHT(AG80,LEN(AG80)-(FIND(":",AG80))))</f>
        <v/>
      </c>
      <c r="LQ80" s="409" t="str">
        <f>IF(OR(AH80=Dropdown_list!$AA$20,AH80=Dropdown_list!$AA$21,ISBLANK(AH80)), "", LEFT(AH80,FIND(":",AH80)-1)/RIGHT(AH80,LEN(AH80)-(FIND(":",AH80))))</f>
        <v/>
      </c>
      <c r="LR80" s="409" t="str">
        <f>IF(OR(AI80=Dropdown_list!$AA$20,AI80=Dropdown_list!$AA$21,ISBLANK(AI80)), "", LEFT(AI80,FIND(":",AI80)-1)/RIGHT(AI80,LEN(AI80)-(FIND(":",AI80))))</f>
        <v/>
      </c>
      <c r="LS80" s="409" t="str">
        <f>IF(OR(AJ80=Dropdown_list!$AA$20,AJ80=Dropdown_list!$AA$21,ISBLANK(AJ80)), "", LEFT(AJ80,FIND(":",AJ80)-1)/RIGHT(AJ80,LEN(AJ80)-(FIND(":",AJ80))))</f>
        <v/>
      </c>
      <c r="LT80" s="409" t="str">
        <f>IF(OR(AK80=Dropdown_list!$AA$20,AK80=Dropdown_list!$AA$21,ISBLANK(AK80)), "", LEFT(AK80,FIND(":",AK80)-1)/RIGHT(AK80,LEN(AK80)-(FIND(":",AK80))))</f>
        <v/>
      </c>
      <c r="LU80" s="409" t="str">
        <f>IF(OR(AL80=Dropdown_list!$AA$20,AL80=Dropdown_list!$AA$21,ISBLANK(AL80)), "", LEFT(AL80,FIND(":",AL80)-1)/RIGHT(AL80,LEN(AL80)-(FIND(":",AL80))))</f>
        <v/>
      </c>
      <c r="LV80" s="409" t="str">
        <f>IF(OR(AM80=Dropdown_list!$AA$20,AM80=Dropdown_list!$AA$21,ISBLANK(AM80)), "", LEFT(AM80,FIND(":",AM80)-1)/RIGHT(AM80,LEN(AM80)-(FIND(":",AM80))))</f>
        <v/>
      </c>
      <c r="LW80" s="409" t="str">
        <f>IF(OR(AN80=Dropdown_list!$AA$20,AN80=Dropdown_list!$AA$21,ISBLANK(AN80)), "", LEFT(AN80,FIND(":",AN80)-1)/RIGHT(AN80,LEN(AN80)-(FIND(":",AN80))))</f>
        <v/>
      </c>
      <c r="LX80" s="409" t="str">
        <f>IF(OR(AO80=Dropdown_list!$AA$20,AO80=Dropdown_list!$AA$21,ISBLANK(AO80)), "", LEFT(AO80,FIND(":",AO80)-1)/RIGHT(AO80,LEN(AO80)-(FIND(":",AO80))))</f>
        <v/>
      </c>
      <c r="LY80" s="409" t="str">
        <f>IF(OR(AP80=Dropdown_list!$AA$20,AP80=Dropdown_list!$AA$21,ISBLANK(AP80)), "", LEFT(AP80,FIND(":",AP80)-1)/RIGHT(AP80,LEN(AP80)-(FIND(":",AP80))))</f>
        <v/>
      </c>
      <c r="LZ80" s="409" t="str">
        <f>IF(OR(AQ80=Dropdown_list!$AA$20,AQ80=Dropdown_list!$AA$21,ISBLANK(AQ80)), "", LEFT(AQ80,FIND(":",AQ80)-1)/RIGHT(AQ80,LEN(AQ80)-(FIND(":",AQ80))))</f>
        <v/>
      </c>
      <c r="MA80" s="409" t="str">
        <f>IF(OR(AR80=Dropdown_list!$AA$20,AR80=Dropdown_list!$AA$21,ISBLANK(AR80)), "", LEFT(AR80,FIND(":",AR80)-1)/RIGHT(AR80,LEN(AR80)-(FIND(":",AR80))))</f>
        <v/>
      </c>
      <c r="MB80" s="409" t="str">
        <f>IF(OR(AS80=Dropdown_list!$AA$20,AS80=Dropdown_list!$AA$21,ISBLANK(AS80)), "", LEFT(AS80,FIND(":",AS80)-1)/RIGHT(AS80,LEN(AS80)-(FIND(":",AS80))))</f>
        <v/>
      </c>
      <c r="MC80" s="409" t="str">
        <f>IF(OR(AT80=Dropdown_list!$AA$20,AT80=Dropdown_list!$AA$21,ISBLANK(AT80)), "", LEFT(AT80,FIND(":",AT80)-1)/RIGHT(AT80,LEN(AT80)-(FIND(":",AT80))))</f>
        <v/>
      </c>
      <c r="MD80" s="409" t="str">
        <f>IF(OR(AU80=Dropdown_list!$AA$20,AU80=Dropdown_list!$AA$21,ISBLANK(AU80)), "", LEFT(AU80,FIND(":",AU80)-1)/RIGHT(AU80,LEN(AU80)-(FIND(":",AU80))))</f>
        <v/>
      </c>
      <c r="ME80" s="409" t="str">
        <f>IF(OR(AV80=Dropdown_list!$AA$20,AV80=Dropdown_list!$AA$21,ISBLANK(AV80)), "", LEFT(AV80,FIND(":",AV80)-1)/RIGHT(AV80,LEN(AV80)-(FIND(":",AV80))))</f>
        <v/>
      </c>
      <c r="MF80" s="409" t="str">
        <f>IF(OR(AW80=Dropdown_list!$AA$20,AW80=Dropdown_list!$AA$21,ISBLANK(AW80)), "", LEFT(AW80,FIND(":",AW80)-1)/RIGHT(AW80,LEN(AW80)-(FIND(":",AW80))))</f>
        <v/>
      </c>
      <c r="MG80" s="409" t="str">
        <f>IF(OR(AX80=Dropdown_list!$AA$20,AX80=Dropdown_list!$AA$21,ISBLANK(AX80)), "", LEFT(AX80,FIND(":",AX80)-1)/RIGHT(AX80,LEN(AX80)-(FIND(":",AX80))))</f>
        <v/>
      </c>
      <c r="MH80" s="409" t="str">
        <f>IF(OR(AY80=Dropdown_list!$AA$20,AY80=Dropdown_list!$AA$21,ISBLANK(AY80)), "", LEFT(AY80,FIND(":",AY80)-1)/RIGHT(AY80,LEN(AY80)-(FIND(":",AY80))))</f>
        <v/>
      </c>
      <c r="MI80" s="409" t="str">
        <f>IF(OR(AZ80=Dropdown_list!$AA$20,AZ80=Dropdown_list!$AA$21,ISBLANK(AZ80)), "", LEFT(AZ80,FIND(":",AZ80)-1)/RIGHT(AZ80,LEN(AZ80)-(FIND(":",AZ80))))</f>
        <v/>
      </c>
      <c r="MJ80" s="410" t="str">
        <f>IF(OR(BA80=Dropdown_list!$AA$20,BA80=Dropdown_list!$AA$21,ISBLANK(BA80)), "", LEFT(BA80,FIND(":",BA80)-1)/RIGHT(BA80,LEN(BA80)-(FIND(":",BA80))))</f>
        <v/>
      </c>
      <c r="ML80" s="416" t="str">
        <f t="shared" si="256"/>
        <v/>
      </c>
      <c r="MM80" s="417" t="str">
        <f t="shared" si="256"/>
        <v/>
      </c>
      <c r="MN80" s="417" t="str">
        <f t="shared" si="256"/>
        <v/>
      </c>
      <c r="MO80" s="417" t="str">
        <f t="shared" si="256"/>
        <v/>
      </c>
      <c r="MP80" s="417" t="str">
        <f t="shared" si="256"/>
        <v/>
      </c>
      <c r="MQ80" s="417" t="str">
        <f t="shared" si="256"/>
        <v/>
      </c>
      <c r="MR80" s="417" t="str">
        <f t="shared" si="256"/>
        <v/>
      </c>
      <c r="MS80" s="417" t="str">
        <f t="shared" si="256"/>
        <v/>
      </c>
      <c r="MT80" s="417" t="str">
        <f t="shared" si="256"/>
        <v/>
      </c>
      <c r="MU80" s="417" t="str">
        <f t="shared" si="256"/>
        <v/>
      </c>
      <c r="MV80" s="417" t="str">
        <f t="shared" si="256"/>
        <v/>
      </c>
      <c r="MW80" s="417" t="str">
        <f t="shared" si="256"/>
        <v/>
      </c>
      <c r="MX80" s="417" t="str">
        <f t="shared" si="256"/>
        <v/>
      </c>
      <c r="MY80" s="417" t="str">
        <f t="shared" si="256"/>
        <v/>
      </c>
      <c r="MZ80" s="417" t="str">
        <f t="shared" si="256"/>
        <v/>
      </c>
      <c r="NA80" s="417" t="str">
        <f t="shared" si="256"/>
        <v/>
      </c>
      <c r="NB80" s="417" t="str">
        <f t="shared" si="257"/>
        <v/>
      </c>
      <c r="NC80" s="417" t="str">
        <f t="shared" si="257"/>
        <v/>
      </c>
      <c r="ND80" s="417" t="str">
        <f t="shared" si="257"/>
        <v/>
      </c>
      <c r="NE80" s="417" t="str">
        <f t="shared" si="257"/>
        <v/>
      </c>
      <c r="NF80" s="417" t="str">
        <f t="shared" si="257"/>
        <v/>
      </c>
      <c r="NG80" s="417" t="str">
        <f t="shared" si="257"/>
        <v/>
      </c>
      <c r="NH80" s="417" t="str">
        <f t="shared" si="257"/>
        <v/>
      </c>
      <c r="NI80" s="417" t="str">
        <f t="shared" si="257"/>
        <v/>
      </c>
      <c r="NJ80" s="417" t="str">
        <f t="shared" si="257"/>
        <v/>
      </c>
      <c r="NK80" s="417" t="str">
        <f t="shared" si="257"/>
        <v/>
      </c>
      <c r="NL80" s="417" t="str">
        <f t="shared" si="257"/>
        <v/>
      </c>
      <c r="NM80" s="417" t="str">
        <f t="shared" si="257"/>
        <v/>
      </c>
      <c r="NN80" s="417" t="str">
        <f t="shared" si="257"/>
        <v/>
      </c>
      <c r="NO80" s="417" t="str">
        <f t="shared" si="257"/>
        <v/>
      </c>
      <c r="NP80" s="417" t="str">
        <f t="shared" si="257"/>
        <v/>
      </c>
      <c r="NQ80" s="417" t="str">
        <f t="shared" si="257"/>
        <v/>
      </c>
      <c r="NR80" s="417" t="str">
        <f t="shared" si="274"/>
        <v/>
      </c>
      <c r="NS80" s="417" t="str">
        <f t="shared" si="274"/>
        <v/>
      </c>
      <c r="NT80" s="417" t="str">
        <f t="shared" si="274"/>
        <v/>
      </c>
      <c r="NU80" s="417" t="str">
        <f t="shared" si="274"/>
        <v/>
      </c>
      <c r="NV80" s="417" t="str">
        <f t="shared" si="274"/>
        <v/>
      </c>
      <c r="NW80" s="417" t="str">
        <f t="shared" si="274"/>
        <v/>
      </c>
      <c r="NX80" s="417" t="str">
        <f t="shared" si="274"/>
        <v/>
      </c>
      <c r="NY80" s="417" t="str">
        <f t="shared" si="274"/>
        <v/>
      </c>
      <c r="NZ80" s="417" t="str">
        <f t="shared" si="274"/>
        <v/>
      </c>
      <c r="OA80" s="417" t="str">
        <f t="shared" si="274"/>
        <v/>
      </c>
      <c r="OB80" s="417" t="str">
        <f t="shared" si="274"/>
        <v/>
      </c>
      <c r="OC80" s="417" t="str">
        <f t="shared" si="274"/>
        <v/>
      </c>
      <c r="OD80" s="417" t="str">
        <f t="shared" si="274"/>
        <v/>
      </c>
      <c r="OE80" s="417" t="str">
        <f t="shared" si="274"/>
        <v/>
      </c>
      <c r="OF80" s="417" t="str">
        <f t="shared" si="274"/>
        <v/>
      </c>
      <c r="OG80" s="418" t="str">
        <f t="shared" si="274"/>
        <v/>
      </c>
    </row>
    <row r="81" spans="2:397" ht="15" customHeight="1">
      <c r="B81" s="66"/>
      <c r="D81" s="785" t="s">
        <v>34</v>
      </c>
      <c r="E81" s="228">
        <f t="shared" si="177"/>
        <v>0</v>
      </c>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4"/>
      <c r="BC81" s="668"/>
      <c r="BD81" s="61"/>
      <c r="BE81" s="61"/>
      <c r="BF81" s="88"/>
      <c r="BG81" s="232"/>
      <c r="BH81" s="61"/>
      <c r="BI81" s="61"/>
      <c r="BJ81" s="4"/>
      <c r="BL81" s="84" t="str">
        <f t="shared" si="196"/>
        <v/>
      </c>
      <c r="BM81" s="260">
        <f t="shared" si="197"/>
        <v>0</v>
      </c>
      <c r="BN81" s="525">
        <f t="shared" si="254"/>
        <v>0</v>
      </c>
      <c r="BO81" s="526" t="str">
        <f t="shared" si="139"/>
        <v/>
      </c>
      <c r="BP81" s="525">
        <f t="shared" si="255"/>
        <v>0</v>
      </c>
      <c r="BQ81" s="527">
        <f t="shared" si="198"/>
        <v>0</v>
      </c>
      <c r="BR81" s="527">
        <f t="shared" si="199"/>
        <v>0</v>
      </c>
      <c r="BS81" s="528">
        <f t="shared" si="140"/>
        <v>0</v>
      </c>
      <c r="BT81" s="263" t="str">
        <f t="shared" si="14"/>
        <v/>
      </c>
      <c r="BU81" s="263" t="str">
        <f>IF(BQ81=1, IF(ISBLANK(#REF!),message_complete,""),"")</f>
        <v/>
      </c>
      <c r="BV81" s="263" t="str">
        <f t="shared" si="200"/>
        <v/>
      </c>
      <c r="BW81" s="263" t="str">
        <f t="shared" si="201"/>
        <v/>
      </c>
      <c r="BX81" s="261"/>
      <c r="BY81" s="275" t="str">
        <f t="shared" si="116"/>
        <v/>
      </c>
      <c r="BZ81" s="276" t="str">
        <f t="shared" si="202"/>
        <v/>
      </c>
      <c r="CA81" s="276" t="str">
        <f t="shared" si="203"/>
        <v/>
      </c>
      <c r="CB81" s="276" t="str">
        <f t="shared" si="204"/>
        <v/>
      </c>
      <c r="CC81" s="276" t="str">
        <f t="shared" si="205"/>
        <v/>
      </c>
      <c r="CD81" s="276" t="str">
        <f t="shared" si="117"/>
        <v/>
      </c>
      <c r="CE81" s="276" t="str">
        <f t="shared" si="206"/>
        <v/>
      </c>
      <c r="CF81" s="276" t="str">
        <f t="shared" si="118"/>
        <v/>
      </c>
      <c r="CG81" s="276" t="str">
        <f t="shared" si="119"/>
        <v/>
      </c>
      <c r="CH81" s="276" t="str">
        <f t="shared" si="120"/>
        <v/>
      </c>
      <c r="CI81" s="276" t="str">
        <f t="shared" si="121"/>
        <v/>
      </c>
      <c r="CJ81" s="277" t="str">
        <f t="shared" si="122"/>
        <v/>
      </c>
      <c r="CL81" s="423" t="str">
        <f t="shared" si="77"/>
        <v/>
      </c>
      <c r="CM81" s="419" t="str">
        <f t="shared" si="78"/>
        <v/>
      </c>
      <c r="CN81" s="419" t="str">
        <f t="shared" si="79"/>
        <v/>
      </c>
      <c r="CO81" s="419" t="str">
        <f t="shared" si="80"/>
        <v/>
      </c>
      <c r="CP81" s="419" t="str">
        <f t="shared" si="81"/>
        <v/>
      </c>
      <c r="CQ81" s="424" t="str">
        <f t="shared" si="82"/>
        <v/>
      </c>
      <c r="CR81" s="121" t="str">
        <f t="shared" si="207"/>
        <v/>
      </c>
      <c r="CS81" s="280" t="str">
        <f t="shared" si="208"/>
        <v/>
      </c>
      <c r="CT81" s="281" t="str">
        <f t="shared" si="209"/>
        <v/>
      </c>
      <c r="CU81" s="281" t="str">
        <f t="shared" si="210"/>
        <v/>
      </c>
      <c r="CV81" s="281" t="str">
        <f t="shared" si="211"/>
        <v/>
      </c>
      <c r="CW81" s="281" t="str">
        <f t="shared" si="212"/>
        <v/>
      </c>
      <c r="CX81" s="282" t="str">
        <f t="shared" si="213"/>
        <v/>
      </c>
      <c r="CY81" s="263">
        <f t="shared" si="83"/>
        <v>0</v>
      </c>
      <c r="CZ81" s="263"/>
      <c r="DA81" s="288">
        <f t="shared" ref="DA81:DJ90" si="275">COUNTIFS($F81:$BA81,DA$19,$F$18:$BA$18,"&gt;="&amp;$BY81,$F$18:$BA$18,"&lt;"&amp;$BZ81)</f>
        <v>0</v>
      </c>
      <c r="DB81" s="289">
        <f t="shared" si="275"/>
        <v>0</v>
      </c>
      <c r="DC81" s="289">
        <f t="shared" si="275"/>
        <v>0</v>
      </c>
      <c r="DD81" s="289">
        <f t="shared" si="275"/>
        <v>0</v>
      </c>
      <c r="DE81" s="289">
        <f t="shared" si="275"/>
        <v>0</v>
      </c>
      <c r="DF81" s="289">
        <f t="shared" si="275"/>
        <v>0</v>
      </c>
      <c r="DG81" s="289">
        <f t="shared" si="275"/>
        <v>0</v>
      </c>
      <c r="DH81" s="289">
        <f t="shared" si="275"/>
        <v>0</v>
      </c>
      <c r="DI81" s="289">
        <f t="shared" si="275"/>
        <v>0</v>
      </c>
      <c r="DJ81" s="289">
        <f t="shared" si="275"/>
        <v>0</v>
      </c>
      <c r="DK81" s="289">
        <f t="shared" ref="DK81:DU90" si="276">COUNTIFS($F81:$BA81,DK$19,$F$18:$BA$18,"&gt;="&amp;$BY81,$F$18:$BA$18,"&lt;"&amp;$BZ81)</f>
        <v>0</v>
      </c>
      <c r="DL81" s="289">
        <f t="shared" si="276"/>
        <v>0</v>
      </c>
      <c r="DM81" s="289">
        <f t="shared" si="276"/>
        <v>0</v>
      </c>
      <c r="DN81" s="289">
        <f t="shared" si="276"/>
        <v>0</v>
      </c>
      <c r="DO81" s="289">
        <f t="shared" si="276"/>
        <v>0</v>
      </c>
      <c r="DP81" s="289">
        <f t="shared" si="276"/>
        <v>0</v>
      </c>
      <c r="DQ81" s="289">
        <f t="shared" si="276"/>
        <v>0</v>
      </c>
      <c r="DR81" s="289">
        <f t="shared" si="276"/>
        <v>0</v>
      </c>
      <c r="DS81" s="289">
        <f t="shared" si="276"/>
        <v>0</v>
      </c>
      <c r="DT81" s="289">
        <f t="shared" si="276"/>
        <v>0</v>
      </c>
      <c r="DU81" s="290">
        <f t="shared" si="276"/>
        <v>0</v>
      </c>
      <c r="DV81" s="288">
        <f t="shared" ref="DV81:EE90" si="277">COUNTIFS($F81:$BA81,DV$19,$F$18:$BA$18,"&gt;="&amp;$CA81,$F$18:$BA$18,"&lt;"&amp;$CB81)</f>
        <v>0</v>
      </c>
      <c r="DW81" s="289">
        <f t="shared" si="277"/>
        <v>0</v>
      </c>
      <c r="DX81" s="289">
        <f t="shared" si="277"/>
        <v>0</v>
      </c>
      <c r="DY81" s="289">
        <f t="shared" si="277"/>
        <v>0</v>
      </c>
      <c r="DZ81" s="289">
        <f t="shared" si="277"/>
        <v>0</v>
      </c>
      <c r="EA81" s="289">
        <f t="shared" si="277"/>
        <v>0</v>
      </c>
      <c r="EB81" s="289">
        <f t="shared" si="277"/>
        <v>0</v>
      </c>
      <c r="EC81" s="289">
        <f t="shared" si="277"/>
        <v>0</v>
      </c>
      <c r="ED81" s="289">
        <f t="shared" si="277"/>
        <v>0</v>
      </c>
      <c r="EE81" s="289">
        <f t="shared" si="277"/>
        <v>0</v>
      </c>
      <c r="EF81" s="289">
        <f t="shared" ref="EF81:EP90" si="278">COUNTIFS($F81:$BA81,EF$19,$F$18:$BA$18,"&gt;="&amp;$CA81,$F$18:$BA$18,"&lt;"&amp;$CB81)</f>
        <v>0</v>
      </c>
      <c r="EG81" s="289">
        <f t="shared" si="278"/>
        <v>0</v>
      </c>
      <c r="EH81" s="289">
        <f t="shared" si="278"/>
        <v>0</v>
      </c>
      <c r="EI81" s="289">
        <f t="shared" si="278"/>
        <v>0</v>
      </c>
      <c r="EJ81" s="289">
        <f t="shared" si="278"/>
        <v>0</v>
      </c>
      <c r="EK81" s="289">
        <f t="shared" si="278"/>
        <v>0</v>
      </c>
      <c r="EL81" s="289">
        <f t="shared" si="278"/>
        <v>0</v>
      </c>
      <c r="EM81" s="289">
        <f t="shared" si="278"/>
        <v>0</v>
      </c>
      <c r="EN81" s="289">
        <f t="shared" si="278"/>
        <v>0</v>
      </c>
      <c r="EO81" s="289">
        <f t="shared" si="278"/>
        <v>0</v>
      </c>
      <c r="EP81" s="290">
        <f t="shared" si="278"/>
        <v>0</v>
      </c>
      <c r="EQ81" s="411">
        <f t="shared" ref="EQ81:EZ90" si="279">COUNTIFS($F81:$BA81,EQ$19,$F$18:$BA$18,"&gt;="&amp;$CE81)</f>
        <v>0</v>
      </c>
      <c r="ER81" s="412">
        <f t="shared" si="279"/>
        <v>0</v>
      </c>
      <c r="ES81" s="412">
        <f t="shared" si="279"/>
        <v>0</v>
      </c>
      <c r="ET81" s="412">
        <f t="shared" si="279"/>
        <v>0</v>
      </c>
      <c r="EU81" s="412">
        <f t="shared" si="279"/>
        <v>0</v>
      </c>
      <c r="EV81" s="412">
        <f t="shared" si="279"/>
        <v>0</v>
      </c>
      <c r="EW81" s="412">
        <f t="shared" si="279"/>
        <v>0</v>
      </c>
      <c r="EX81" s="412">
        <f t="shared" si="279"/>
        <v>0</v>
      </c>
      <c r="EY81" s="412">
        <f t="shared" si="279"/>
        <v>0</v>
      </c>
      <c r="EZ81" s="412">
        <f t="shared" si="279"/>
        <v>0</v>
      </c>
      <c r="FA81" s="412">
        <f t="shared" ref="FA81:FK90" si="280">COUNTIFS($F81:$BA81,FA$19,$F$18:$BA$18,"&gt;="&amp;$CE81)</f>
        <v>0</v>
      </c>
      <c r="FB81" s="412">
        <f t="shared" si="280"/>
        <v>0</v>
      </c>
      <c r="FC81" s="412">
        <f t="shared" si="280"/>
        <v>0</v>
      </c>
      <c r="FD81" s="412">
        <f t="shared" si="280"/>
        <v>0</v>
      </c>
      <c r="FE81" s="412">
        <f t="shared" si="280"/>
        <v>0</v>
      </c>
      <c r="FF81" s="412">
        <f t="shared" si="280"/>
        <v>0</v>
      </c>
      <c r="FG81" s="412">
        <f t="shared" si="280"/>
        <v>0</v>
      </c>
      <c r="FH81" s="412">
        <f t="shared" si="280"/>
        <v>0</v>
      </c>
      <c r="FI81" s="412">
        <f t="shared" si="280"/>
        <v>0</v>
      </c>
      <c r="FJ81" s="412">
        <f t="shared" si="280"/>
        <v>0</v>
      </c>
      <c r="FK81" s="413">
        <f t="shared" si="280"/>
        <v>0</v>
      </c>
      <c r="FL81" s="288">
        <f t="shared" ref="FL81:FU90" si="281">COUNTIFS($F81:$BA81,FL$19, $F$18:$BA$18,"&lt;"&amp;$CH81)</f>
        <v>0</v>
      </c>
      <c r="FM81" s="289">
        <f t="shared" si="281"/>
        <v>0</v>
      </c>
      <c r="FN81" s="289">
        <f t="shared" si="281"/>
        <v>0</v>
      </c>
      <c r="FO81" s="289">
        <f t="shared" si="281"/>
        <v>0</v>
      </c>
      <c r="FP81" s="289">
        <f t="shared" si="281"/>
        <v>0</v>
      </c>
      <c r="FQ81" s="289">
        <f t="shared" si="281"/>
        <v>0</v>
      </c>
      <c r="FR81" s="289">
        <f t="shared" si="281"/>
        <v>0</v>
      </c>
      <c r="FS81" s="289">
        <f t="shared" si="281"/>
        <v>0</v>
      </c>
      <c r="FT81" s="289">
        <f t="shared" si="281"/>
        <v>0</v>
      </c>
      <c r="FU81" s="289">
        <f t="shared" si="281"/>
        <v>0</v>
      </c>
      <c r="FV81" s="289">
        <f t="shared" ref="FV81:GF90" si="282">COUNTIFS($F81:$BA81,FV$19, $F$18:$BA$18,"&lt;"&amp;$CH81)</f>
        <v>0</v>
      </c>
      <c r="FW81" s="289">
        <f t="shared" si="282"/>
        <v>0</v>
      </c>
      <c r="FX81" s="289">
        <f t="shared" si="282"/>
        <v>0</v>
      </c>
      <c r="FY81" s="289">
        <f t="shared" si="282"/>
        <v>0</v>
      </c>
      <c r="FZ81" s="289">
        <f t="shared" si="282"/>
        <v>0</v>
      </c>
      <c r="GA81" s="289">
        <f t="shared" si="282"/>
        <v>0</v>
      </c>
      <c r="GB81" s="289">
        <f t="shared" si="282"/>
        <v>0</v>
      </c>
      <c r="GC81" s="289">
        <f t="shared" si="282"/>
        <v>0</v>
      </c>
      <c r="GD81" s="289">
        <f t="shared" si="282"/>
        <v>0</v>
      </c>
      <c r="GE81" s="289">
        <f t="shared" si="282"/>
        <v>0</v>
      </c>
      <c r="GF81" s="289">
        <f t="shared" si="282"/>
        <v>0</v>
      </c>
      <c r="GG81" s="354">
        <f>FL21</f>
        <v>0</v>
      </c>
      <c r="GH81" s="352">
        <f t="shared" ref="GH81:HA90" si="283">FM21</f>
        <v>0</v>
      </c>
      <c r="GI81" s="352">
        <f t="shared" si="283"/>
        <v>0</v>
      </c>
      <c r="GJ81" s="352">
        <f t="shared" si="283"/>
        <v>0</v>
      </c>
      <c r="GK81" s="352">
        <f t="shared" si="283"/>
        <v>0</v>
      </c>
      <c r="GL81" s="352">
        <f t="shared" si="283"/>
        <v>0</v>
      </c>
      <c r="GM81" s="352">
        <f t="shared" si="283"/>
        <v>0</v>
      </c>
      <c r="GN81" s="352">
        <f t="shared" si="283"/>
        <v>0</v>
      </c>
      <c r="GO81" s="352">
        <f t="shared" si="283"/>
        <v>0</v>
      </c>
      <c r="GP81" s="352">
        <f t="shared" si="283"/>
        <v>0</v>
      </c>
      <c r="GQ81" s="352">
        <f t="shared" si="283"/>
        <v>0</v>
      </c>
      <c r="GR81" s="352">
        <f t="shared" si="283"/>
        <v>0</v>
      </c>
      <c r="GS81" s="352">
        <f t="shared" si="283"/>
        <v>0</v>
      </c>
      <c r="GT81" s="352">
        <f t="shared" si="283"/>
        <v>0</v>
      </c>
      <c r="GU81" s="352">
        <f t="shared" si="283"/>
        <v>0</v>
      </c>
      <c r="GV81" s="352">
        <f t="shared" si="283"/>
        <v>0</v>
      </c>
      <c r="GW81" s="352">
        <f t="shared" si="283"/>
        <v>0</v>
      </c>
      <c r="GX81" s="352">
        <f t="shared" si="283"/>
        <v>0</v>
      </c>
      <c r="GY81" s="352">
        <f t="shared" si="283"/>
        <v>0</v>
      </c>
      <c r="GZ81" s="352">
        <f t="shared" si="283"/>
        <v>0</v>
      </c>
      <c r="HA81" s="355">
        <f t="shared" si="283"/>
        <v>0</v>
      </c>
      <c r="HB81" s="333">
        <f t="shared" si="142"/>
        <v>0</v>
      </c>
      <c r="HC81" s="334">
        <f t="shared" si="143"/>
        <v>0</v>
      </c>
      <c r="HD81" s="334">
        <f t="shared" si="144"/>
        <v>0</v>
      </c>
      <c r="HE81" s="334">
        <f t="shared" si="145"/>
        <v>0</v>
      </c>
      <c r="HF81" s="334">
        <f t="shared" si="146"/>
        <v>0</v>
      </c>
      <c r="HG81" s="334">
        <f t="shared" si="147"/>
        <v>0</v>
      </c>
      <c r="HH81" s="334">
        <f t="shared" si="148"/>
        <v>0</v>
      </c>
      <c r="HI81" s="334">
        <f t="shared" si="149"/>
        <v>0</v>
      </c>
      <c r="HJ81" s="334">
        <f t="shared" si="150"/>
        <v>0</v>
      </c>
      <c r="HK81" s="334">
        <f t="shared" si="151"/>
        <v>0</v>
      </c>
      <c r="HL81" s="334">
        <f t="shared" si="152"/>
        <v>0</v>
      </c>
      <c r="HM81" s="334">
        <f t="shared" si="153"/>
        <v>0</v>
      </c>
      <c r="HN81" s="334">
        <f t="shared" si="154"/>
        <v>0</v>
      </c>
      <c r="HO81" s="334">
        <f t="shared" si="155"/>
        <v>0</v>
      </c>
      <c r="HP81" s="334">
        <f t="shared" si="156"/>
        <v>0</v>
      </c>
      <c r="HQ81" s="334">
        <f t="shared" si="157"/>
        <v>0</v>
      </c>
      <c r="HR81" s="334">
        <f t="shared" si="158"/>
        <v>0</v>
      </c>
      <c r="HS81" s="334">
        <f t="shared" si="159"/>
        <v>0</v>
      </c>
      <c r="HT81" s="334">
        <f t="shared" si="160"/>
        <v>0</v>
      </c>
      <c r="HU81" s="334">
        <f t="shared" si="161"/>
        <v>0</v>
      </c>
      <c r="HV81" s="335">
        <f t="shared" si="162"/>
        <v>0</v>
      </c>
      <c r="HW81" s="296" t="str">
        <f t="shared" si="214"/>
        <v/>
      </c>
      <c r="HX81" s="281" t="str">
        <f t="shared" si="215"/>
        <v/>
      </c>
      <c r="HY81" s="281" t="str">
        <f t="shared" si="216"/>
        <v/>
      </c>
      <c r="HZ81" s="281" t="str">
        <f t="shared" si="217"/>
        <v/>
      </c>
      <c r="IA81" s="281" t="str">
        <f t="shared" si="218"/>
        <v/>
      </c>
      <c r="IB81" s="281" t="str">
        <f t="shared" si="219"/>
        <v/>
      </c>
      <c r="IC81" s="281" t="str">
        <f t="shared" si="220"/>
        <v/>
      </c>
      <c r="ID81" s="281" t="str">
        <f t="shared" si="221"/>
        <v/>
      </c>
      <c r="IE81" s="281" t="str">
        <f t="shared" si="222"/>
        <v/>
      </c>
      <c r="IF81" s="281" t="str">
        <f t="shared" si="223"/>
        <v/>
      </c>
      <c r="IG81" s="281" t="str">
        <f t="shared" si="224"/>
        <v/>
      </c>
      <c r="IH81" s="281" t="str">
        <f t="shared" si="225"/>
        <v/>
      </c>
      <c r="II81" s="281" t="str">
        <f t="shared" si="226"/>
        <v/>
      </c>
      <c r="IJ81" s="281" t="str">
        <f t="shared" si="227"/>
        <v/>
      </c>
      <c r="IK81" s="281" t="str">
        <f t="shared" si="228"/>
        <v/>
      </c>
      <c r="IL81" s="281" t="str">
        <f t="shared" si="229"/>
        <v/>
      </c>
      <c r="IM81" s="281" t="str">
        <f t="shared" si="230"/>
        <v/>
      </c>
      <c r="IN81" s="281" t="str">
        <f t="shared" si="231"/>
        <v/>
      </c>
      <c r="IO81" s="281" t="str">
        <f t="shared" si="232"/>
        <v/>
      </c>
      <c r="IP81" s="281" t="str">
        <f t="shared" si="233"/>
        <v/>
      </c>
      <c r="IQ81" s="282" t="str">
        <f t="shared" si="234"/>
        <v/>
      </c>
      <c r="IR81" s="265">
        <f t="shared" si="105"/>
        <v>0</v>
      </c>
      <c r="IS81" s="266">
        <f t="shared" si="235"/>
        <v>48</v>
      </c>
      <c r="IT81" s="266">
        <f t="shared" si="106"/>
        <v>0</v>
      </c>
      <c r="IU81" s="266">
        <f t="shared" si="236"/>
        <v>0</v>
      </c>
      <c r="IV81" s="299">
        <f t="shared" ref="IV81:JE90" si="284">COUNTIFS($F81:$BA81,IV$19,$F$18:$BA$18,"&gt;="&amp;$CI81,$F$18:$BA$18,"&lt;"&amp;$CJ81)</f>
        <v>0</v>
      </c>
      <c r="IW81" s="300">
        <f t="shared" si="284"/>
        <v>0</v>
      </c>
      <c r="IX81" s="300">
        <f t="shared" si="284"/>
        <v>0</v>
      </c>
      <c r="IY81" s="300">
        <f t="shared" si="284"/>
        <v>0</v>
      </c>
      <c r="IZ81" s="300">
        <f t="shared" si="284"/>
        <v>0</v>
      </c>
      <c r="JA81" s="300">
        <f t="shared" si="284"/>
        <v>0</v>
      </c>
      <c r="JB81" s="300">
        <f t="shared" si="284"/>
        <v>0</v>
      </c>
      <c r="JC81" s="300">
        <f t="shared" si="284"/>
        <v>0</v>
      </c>
      <c r="JD81" s="300">
        <f t="shared" si="284"/>
        <v>0</v>
      </c>
      <c r="JE81" s="300">
        <f t="shared" si="284"/>
        <v>0</v>
      </c>
      <c r="JF81" s="300">
        <f t="shared" ref="JF81:JP90" si="285">COUNTIFS($F81:$BA81,JF$19,$F$18:$BA$18,"&gt;="&amp;$CI81,$F$18:$BA$18,"&lt;"&amp;$CJ81)</f>
        <v>0</v>
      </c>
      <c r="JG81" s="300">
        <f t="shared" si="285"/>
        <v>0</v>
      </c>
      <c r="JH81" s="300">
        <f t="shared" si="285"/>
        <v>0</v>
      </c>
      <c r="JI81" s="300">
        <f t="shared" si="285"/>
        <v>0</v>
      </c>
      <c r="JJ81" s="300">
        <f t="shared" si="285"/>
        <v>0</v>
      </c>
      <c r="JK81" s="300">
        <f t="shared" si="285"/>
        <v>0</v>
      </c>
      <c r="JL81" s="300">
        <f t="shared" si="285"/>
        <v>0</v>
      </c>
      <c r="JM81" s="300">
        <f t="shared" si="285"/>
        <v>0</v>
      </c>
      <c r="JN81" s="300">
        <f t="shared" si="285"/>
        <v>0</v>
      </c>
      <c r="JO81" s="300">
        <f t="shared" si="285"/>
        <v>0</v>
      </c>
      <c r="JP81" s="301">
        <f t="shared" si="285"/>
        <v>0</v>
      </c>
      <c r="JQ81" s="288">
        <f t="shared" ref="JQ81:JZ90" si="286">COUNTIFS($F81:$BA81,JQ$19,$F$18:$BA$18,"&gt;="&amp;$CC81,$F$18:$BA$18,"&lt;"&amp;$CD81)</f>
        <v>0</v>
      </c>
      <c r="JR81" s="289">
        <f t="shared" si="286"/>
        <v>0</v>
      </c>
      <c r="JS81" s="289">
        <f t="shared" si="286"/>
        <v>0</v>
      </c>
      <c r="JT81" s="289">
        <f t="shared" si="286"/>
        <v>0</v>
      </c>
      <c r="JU81" s="289">
        <f t="shared" si="286"/>
        <v>0</v>
      </c>
      <c r="JV81" s="289">
        <f t="shared" si="286"/>
        <v>0</v>
      </c>
      <c r="JW81" s="289">
        <f t="shared" si="286"/>
        <v>0</v>
      </c>
      <c r="JX81" s="289">
        <f t="shared" si="286"/>
        <v>0</v>
      </c>
      <c r="JY81" s="289">
        <f t="shared" si="286"/>
        <v>0</v>
      </c>
      <c r="JZ81" s="289">
        <f t="shared" si="286"/>
        <v>0</v>
      </c>
      <c r="KA81" s="289">
        <f t="shared" ref="KA81:KK90" si="287">COUNTIFS($F81:$BA81,KA$19,$F$18:$BA$18,"&gt;="&amp;$CC81,$F$18:$BA$18,"&lt;"&amp;$CD81)</f>
        <v>0</v>
      </c>
      <c r="KB81" s="289">
        <f t="shared" si="287"/>
        <v>0</v>
      </c>
      <c r="KC81" s="289">
        <f t="shared" si="287"/>
        <v>0</v>
      </c>
      <c r="KD81" s="289">
        <f t="shared" si="287"/>
        <v>0</v>
      </c>
      <c r="KE81" s="289">
        <f t="shared" si="287"/>
        <v>0</v>
      </c>
      <c r="KF81" s="289">
        <f t="shared" si="287"/>
        <v>0</v>
      </c>
      <c r="KG81" s="289">
        <f t="shared" si="287"/>
        <v>0</v>
      </c>
      <c r="KH81" s="289">
        <f t="shared" si="287"/>
        <v>0</v>
      </c>
      <c r="KI81" s="289">
        <f t="shared" si="287"/>
        <v>0</v>
      </c>
      <c r="KJ81" s="289">
        <f t="shared" si="287"/>
        <v>0</v>
      </c>
      <c r="KK81" s="290">
        <f t="shared" si="287"/>
        <v>0</v>
      </c>
      <c r="KL81" s="279">
        <f t="shared" si="107"/>
        <v>48</v>
      </c>
      <c r="KN81" s="262" t="str">
        <f>$D$81</f>
        <v>Sun</v>
      </c>
      <c r="KO81" s="402" t="str">
        <f>IF(OR(F81=Dropdown_list!$AA$20,F81=Dropdown_list!$AA$21,ISBLANK(F81)), "", LEFT(F81,FIND(":",F81)-1)/RIGHT(F81,LEN(F81)-(FIND(":",F81))))</f>
        <v/>
      </c>
      <c r="KP81" s="403" t="str">
        <f>IF(OR(G81=Dropdown_list!$AA$20,G81=Dropdown_list!$AA$21,ISBLANK(G81)), "", LEFT(G81,FIND(":",G81)-1)/RIGHT(G81,LEN(G81)-(FIND(":",G81))))</f>
        <v/>
      </c>
      <c r="KQ81" s="403" t="str">
        <f>IF(OR(H81=Dropdown_list!$AA$20,H81=Dropdown_list!$AA$21,ISBLANK(H81)), "", LEFT(H81,FIND(":",H81)-1)/RIGHT(H81,LEN(H81)-(FIND(":",H81))))</f>
        <v/>
      </c>
      <c r="KR81" s="403" t="str">
        <f>IF(OR(I81=Dropdown_list!$AA$20,I81=Dropdown_list!$AA$21,ISBLANK(I81)), "", LEFT(I81,FIND(":",I81)-1)/RIGHT(I81,LEN(I81)-(FIND(":",I81))))</f>
        <v/>
      </c>
      <c r="KS81" s="403" t="str">
        <f>IF(OR(J81=Dropdown_list!$AA$20,J81=Dropdown_list!$AA$21,ISBLANK(J81)), "", LEFT(J81,FIND(":",J81)-1)/RIGHT(J81,LEN(J81)-(FIND(":",J81))))</f>
        <v/>
      </c>
      <c r="KT81" s="403" t="str">
        <f>IF(OR(K81=Dropdown_list!$AA$20,K81=Dropdown_list!$AA$21,ISBLANK(K81)), "", LEFT(K81,FIND(":",K81)-1)/RIGHT(K81,LEN(K81)-(FIND(":",K81))))</f>
        <v/>
      </c>
      <c r="KU81" s="403" t="str">
        <f>IF(OR(L81=Dropdown_list!$AA$20,L81=Dropdown_list!$AA$21,ISBLANK(L81)), "", LEFT(L81,FIND(":",L81)-1)/RIGHT(L81,LEN(L81)-(FIND(":",L81))))</f>
        <v/>
      </c>
      <c r="KV81" s="403" t="str">
        <f>IF(OR(M81=Dropdown_list!$AA$20,M81=Dropdown_list!$AA$21,ISBLANK(M81)), "", LEFT(M81,FIND(":",M81)-1)/RIGHT(M81,LEN(M81)-(FIND(":",M81))))</f>
        <v/>
      </c>
      <c r="KW81" s="403" t="str">
        <f>IF(OR(N81=Dropdown_list!$AA$20,N81=Dropdown_list!$AA$21,ISBLANK(N81)), "", LEFT(N81,FIND(":",N81)-1)/RIGHT(N81,LEN(N81)-(FIND(":",N81))))</f>
        <v/>
      </c>
      <c r="KX81" s="403" t="str">
        <f>IF(OR(O81=Dropdown_list!$AA$20,O81=Dropdown_list!$AA$21,ISBLANK(O81)), "", LEFT(O81,FIND(":",O81)-1)/RIGHT(O81,LEN(O81)-(FIND(":",O81))))</f>
        <v/>
      </c>
      <c r="KY81" s="403" t="str">
        <f>IF(OR(P81=Dropdown_list!$AA$20,P81=Dropdown_list!$AA$21,ISBLANK(P81)), "", LEFT(P81,FIND(":",P81)-1)/RIGHT(P81,LEN(P81)-(FIND(":",P81))))</f>
        <v/>
      </c>
      <c r="KZ81" s="403" t="str">
        <f>IF(OR(Q81=Dropdown_list!$AA$20,Q81=Dropdown_list!$AA$21,ISBLANK(Q81)), "", LEFT(Q81,FIND(":",Q81)-1)/RIGHT(Q81,LEN(Q81)-(FIND(":",Q81))))</f>
        <v/>
      </c>
      <c r="LA81" s="403" t="str">
        <f>IF(OR(R81=Dropdown_list!$AA$20,R81=Dropdown_list!$AA$21,ISBLANK(R81)), "", LEFT(R81,FIND(":",R81)-1)/RIGHT(R81,LEN(R81)-(FIND(":",R81))))</f>
        <v/>
      </c>
      <c r="LB81" s="403" t="str">
        <f>IF(OR(S81=Dropdown_list!$AA$20,S81=Dropdown_list!$AA$21,ISBLANK(S81)), "", LEFT(S81,FIND(":",S81)-1)/RIGHT(S81,LEN(S81)-(FIND(":",S81))))</f>
        <v/>
      </c>
      <c r="LC81" s="403" t="str">
        <f>IF(OR(T81=Dropdown_list!$AA$20,T81=Dropdown_list!$AA$21,ISBLANK(T81)), "", LEFT(T81,FIND(":",T81)-1)/RIGHT(T81,LEN(T81)-(FIND(":",T81))))</f>
        <v/>
      </c>
      <c r="LD81" s="403" t="str">
        <f>IF(OR(U81=Dropdown_list!$AA$20,U81=Dropdown_list!$AA$21,ISBLANK(U81)), "", LEFT(U81,FIND(":",U81)-1)/RIGHT(U81,LEN(U81)-(FIND(":",U81))))</f>
        <v/>
      </c>
      <c r="LE81" s="403" t="str">
        <f>IF(OR(V81=Dropdown_list!$AA$20,V81=Dropdown_list!$AA$21,ISBLANK(V81)), "", LEFT(V81,FIND(":",V81)-1)/RIGHT(V81,LEN(V81)-(FIND(":",V81))))</f>
        <v/>
      </c>
      <c r="LF81" s="403" t="str">
        <f>IF(OR(W81=Dropdown_list!$AA$20,W81=Dropdown_list!$AA$21,ISBLANK(W81)), "", LEFT(W81,FIND(":",W81)-1)/RIGHT(W81,LEN(W81)-(FIND(":",W81))))</f>
        <v/>
      </c>
      <c r="LG81" s="403" t="str">
        <f>IF(OR(X81=Dropdown_list!$AA$20,X81=Dropdown_list!$AA$21,ISBLANK(X81)), "", LEFT(X81,FIND(":",X81)-1)/RIGHT(X81,LEN(X81)-(FIND(":",X81))))</f>
        <v/>
      </c>
      <c r="LH81" s="403" t="str">
        <f>IF(OR(Y81=Dropdown_list!$AA$20,Y81=Dropdown_list!$AA$21,ISBLANK(Y81)), "", LEFT(Y81,FIND(":",Y81)-1)/RIGHT(Y81,LEN(Y81)-(FIND(":",Y81))))</f>
        <v/>
      </c>
      <c r="LI81" s="403" t="str">
        <f>IF(OR(Z81=Dropdown_list!$AA$20,Z81=Dropdown_list!$AA$21,ISBLANK(Z81)), "", LEFT(Z81,FIND(":",Z81)-1)/RIGHT(Z81,LEN(Z81)-(FIND(":",Z81))))</f>
        <v/>
      </c>
      <c r="LJ81" s="403" t="str">
        <f>IF(OR(AA81=Dropdown_list!$AA$20,AA81=Dropdown_list!$AA$21,ISBLANK(AA81)), "", LEFT(AA81,FIND(":",AA81)-1)/RIGHT(AA81,LEN(AA81)-(FIND(":",AA81))))</f>
        <v/>
      </c>
      <c r="LK81" s="403" t="str">
        <f>IF(OR(AB81=Dropdown_list!$AA$20,AB81=Dropdown_list!$AA$21,ISBLANK(AB81)), "", LEFT(AB81,FIND(":",AB81)-1)/RIGHT(AB81,LEN(AB81)-(FIND(":",AB81))))</f>
        <v/>
      </c>
      <c r="LL81" s="403" t="str">
        <f>IF(OR(AC81=Dropdown_list!$AA$20,AC81=Dropdown_list!$AA$21,ISBLANK(AC81)), "", LEFT(AC81,FIND(":",AC81)-1)/RIGHT(AC81,LEN(AC81)-(FIND(":",AC81))))</f>
        <v/>
      </c>
      <c r="LM81" s="403" t="str">
        <f>IF(OR(AD81=Dropdown_list!$AA$20,AD81=Dropdown_list!$AA$21,ISBLANK(AD81)), "", LEFT(AD81,FIND(":",AD81)-1)/RIGHT(AD81,LEN(AD81)-(FIND(":",AD81))))</f>
        <v/>
      </c>
      <c r="LN81" s="403" t="str">
        <f>IF(OR(AE81=Dropdown_list!$AA$20,AE81=Dropdown_list!$AA$21,ISBLANK(AE81)), "", LEFT(AE81,FIND(":",AE81)-1)/RIGHT(AE81,LEN(AE81)-(FIND(":",AE81))))</f>
        <v/>
      </c>
      <c r="LO81" s="403" t="str">
        <f>IF(OR(AF81=Dropdown_list!$AA$20,AF81=Dropdown_list!$AA$21,ISBLANK(AF81)), "", LEFT(AF81,FIND(":",AF81)-1)/RIGHT(AF81,LEN(AF81)-(FIND(":",AF81))))</f>
        <v/>
      </c>
      <c r="LP81" s="403" t="str">
        <f>IF(OR(AG81=Dropdown_list!$AA$20,AG81=Dropdown_list!$AA$21,ISBLANK(AG81)), "", LEFT(AG81,FIND(":",AG81)-1)/RIGHT(AG81,LEN(AG81)-(FIND(":",AG81))))</f>
        <v/>
      </c>
      <c r="LQ81" s="403" t="str">
        <f>IF(OR(AH81=Dropdown_list!$AA$20,AH81=Dropdown_list!$AA$21,ISBLANK(AH81)), "", LEFT(AH81,FIND(":",AH81)-1)/RIGHT(AH81,LEN(AH81)-(FIND(":",AH81))))</f>
        <v/>
      </c>
      <c r="LR81" s="403" t="str">
        <f>IF(OR(AI81=Dropdown_list!$AA$20,AI81=Dropdown_list!$AA$21,ISBLANK(AI81)), "", LEFT(AI81,FIND(":",AI81)-1)/RIGHT(AI81,LEN(AI81)-(FIND(":",AI81))))</f>
        <v/>
      </c>
      <c r="LS81" s="403" t="str">
        <f>IF(OR(AJ81=Dropdown_list!$AA$20,AJ81=Dropdown_list!$AA$21,ISBLANK(AJ81)), "", LEFT(AJ81,FIND(":",AJ81)-1)/RIGHT(AJ81,LEN(AJ81)-(FIND(":",AJ81))))</f>
        <v/>
      </c>
      <c r="LT81" s="403" t="str">
        <f>IF(OR(AK81=Dropdown_list!$AA$20,AK81=Dropdown_list!$AA$21,ISBLANK(AK81)), "", LEFT(AK81,FIND(":",AK81)-1)/RIGHT(AK81,LEN(AK81)-(FIND(":",AK81))))</f>
        <v/>
      </c>
      <c r="LU81" s="403" t="str">
        <f>IF(OR(AL81=Dropdown_list!$AA$20,AL81=Dropdown_list!$AA$21,ISBLANK(AL81)), "", LEFT(AL81,FIND(":",AL81)-1)/RIGHT(AL81,LEN(AL81)-(FIND(":",AL81))))</f>
        <v/>
      </c>
      <c r="LV81" s="403" t="str">
        <f>IF(OR(AM81=Dropdown_list!$AA$20,AM81=Dropdown_list!$AA$21,ISBLANK(AM81)), "", LEFT(AM81,FIND(":",AM81)-1)/RIGHT(AM81,LEN(AM81)-(FIND(":",AM81))))</f>
        <v/>
      </c>
      <c r="LW81" s="403" t="str">
        <f>IF(OR(AN81=Dropdown_list!$AA$20,AN81=Dropdown_list!$AA$21,ISBLANK(AN81)), "", LEFT(AN81,FIND(":",AN81)-1)/RIGHT(AN81,LEN(AN81)-(FIND(":",AN81))))</f>
        <v/>
      </c>
      <c r="LX81" s="403" t="str">
        <f>IF(OR(AO81=Dropdown_list!$AA$20,AO81=Dropdown_list!$AA$21,ISBLANK(AO81)), "", LEFT(AO81,FIND(":",AO81)-1)/RIGHT(AO81,LEN(AO81)-(FIND(":",AO81))))</f>
        <v/>
      </c>
      <c r="LY81" s="403" t="str">
        <f>IF(OR(AP81=Dropdown_list!$AA$20,AP81=Dropdown_list!$AA$21,ISBLANK(AP81)), "", LEFT(AP81,FIND(":",AP81)-1)/RIGHT(AP81,LEN(AP81)-(FIND(":",AP81))))</f>
        <v/>
      </c>
      <c r="LZ81" s="403" t="str">
        <f>IF(OR(AQ81=Dropdown_list!$AA$20,AQ81=Dropdown_list!$AA$21,ISBLANK(AQ81)), "", LEFT(AQ81,FIND(":",AQ81)-1)/RIGHT(AQ81,LEN(AQ81)-(FIND(":",AQ81))))</f>
        <v/>
      </c>
      <c r="MA81" s="403" t="str">
        <f>IF(OR(AR81=Dropdown_list!$AA$20,AR81=Dropdown_list!$AA$21,ISBLANK(AR81)), "", LEFT(AR81,FIND(":",AR81)-1)/RIGHT(AR81,LEN(AR81)-(FIND(":",AR81))))</f>
        <v/>
      </c>
      <c r="MB81" s="403" t="str">
        <f>IF(OR(AS81=Dropdown_list!$AA$20,AS81=Dropdown_list!$AA$21,ISBLANK(AS81)), "", LEFT(AS81,FIND(":",AS81)-1)/RIGHT(AS81,LEN(AS81)-(FIND(":",AS81))))</f>
        <v/>
      </c>
      <c r="MC81" s="403" t="str">
        <f>IF(OR(AT81=Dropdown_list!$AA$20,AT81=Dropdown_list!$AA$21,ISBLANK(AT81)), "", LEFT(AT81,FIND(":",AT81)-1)/RIGHT(AT81,LEN(AT81)-(FIND(":",AT81))))</f>
        <v/>
      </c>
      <c r="MD81" s="403" t="str">
        <f>IF(OR(AU81=Dropdown_list!$AA$20,AU81=Dropdown_list!$AA$21,ISBLANK(AU81)), "", LEFT(AU81,FIND(":",AU81)-1)/RIGHT(AU81,LEN(AU81)-(FIND(":",AU81))))</f>
        <v/>
      </c>
      <c r="ME81" s="403" t="str">
        <f>IF(OR(AV81=Dropdown_list!$AA$20,AV81=Dropdown_list!$AA$21,ISBLANK(AV81)), "", LEFT(AV81,FIND(":",AV81)-1)/RIGHT(AV81,LEN(AV81)-(FIND(":",AV81))))</f>
        <v/>
      </c>
      <c r="MF81" s="403" t="str">
        <f>IF(OR(AW81=Dropdown_list!$AA$20,AW81=Dropdown_list!$AA$21,ISBLANK(AW81)), "", LEFT(AW81,FIND(":",AW81)-1)/RIGHT(AW81,LEN(AW81)-(FIND(":",AW81))))</f>
        <v/>
      </c>
      <c r="MG81" s="403" t="str">
        <f>IF(OR(AX81=Dropdown_list!$AA$20,AX81=Dropdown_list!$AA$21,ISBLANK(AX81)), "", LEFT(AX81,FIND(":",AX81)-1)/RIGHT(AX81,LEN(AX81)-(FIND(":",AX81))))</f>
        <v/>
      </c>
      <c r="MH81" s="403" t="str">
        <f>IF(OR(AY81=Dropdown_list!$AA$20,AY81=Dropdown_list!$AA$21,ISBLANK(AY81)), "", LEFT(AY81,FIND(":",AY81)-1)/RIGHT(AY81,LEN(AY81)-(FIND(":",AY81))))</f>
        <v/>
      </c>
      <c r="MI81" s="403" t="str">
        <f>IF(OR(AZ81=Dropdown_list!$AA$20,AZ81=Dropdown_list!$AA$21,ISBLANK(AZ81)), "", LEFT(AZ81,FIND(":",AZ81)-1)/RIGHT(AZ81,LEN(AZ81)-(FIND(":",AZ81))))</f>
        <v/>
      </c>
      <c r="MJ81" s="404" t="str">
        <f>IF(OR(BA81=Dropdown_list!$AA$20,BA81=Dropdown_list!$AA$21,ISBLANK(BA81)), "", LEFT(BA81,FIND(":",BA81)-1)/RIGHT(BA81,LEN(BA81)-(FIND(":",BA81))))</f>
        <v/>
      </c>
      <c r="ML81" s="411" t="str">
        <f t="shared" si="256"/>
        <v/>
      </c>
      <c r="MM81" s="412" t="str">
        <f t="shared" si="256"/>
        <v/>
      </c>
      <c r="MN81" s="412" t="str">
        <f t="shared" si="256"/>
        <v/>
      </c>
      <c r="MO81" s="412" t="str">
        <f t="shared" si="256"/>
        <v/>
      </c>
      <c r="MP81" s="412" t="str">
        <f t="shared" si="256"/>
        <v/>
      </c>
      <c r="MQ81" s="412" t="str">
        <f t="shared" si="256"/>
        <v/>
      </c>
      <c r="MR81" s="412" t="str">
        <f t="shared" si="256"/>
        <v/>
      </c>
      <c r="MS81" s="412" t="str">
        <f t="shared" si="256"/>
        <v/>
      </c>
      <c r="MT81" s="412" t="str">
        <f t="shared" si="256"/>
        <v/>
      </c>
      <c r="MU81" s="412" t="str">
        <f t="shared" si="256"/>
        <v/>
      </c>
      <c r="MV81" s="412" t="str">
        <f t="shared" si="256"/>
        <v/>
      </c>
      <c r="MW81" s="412" t="str">
        <f t="shared" si="256"/>
        <v/>
      </c>
      <c r="MX81" s="412" t="str">
        <f t="shared" si="256"/>
        <v/>
      </c>
      <c r="MY81" s="412" t="str">
        <f t="shared" si="256"/>
        <v/>
      </c>
      <c r="MZ81" s="412" t="str">
        <f t="shared" si="256"/>
        <v/>
      </c>
      <c r="NA81" s="412" t="str">
        <f t="shared" si="256"/>
        <v/>
      </c>
      <c r="NB81" s="412" t="str">
        <f t="shared" si="257"/>
        <v/>
      </c>
      <c r="NC81" s="412" t="str">
        <f t="shared" si="257"/>
        <v/>
      </c>
      <c r="ND81" s="412" t="str">
        <f t="shared" si="257"/>
        <v/>
      </c>
      <c r="NE81" s="412" t="str">
        <f t="shared" si="257"/>
        <v/>
      </c>
      <c r="NF81" s="412" t="str">
        <f t="shared" si="257"/>
        <v/>
      </c>
      <c r="NG81" s="412" t="str">
        <f t="shared" si="257"/>
        <v/>
      </c>
      <c r="NH81" s="412" t="str">
        <f t="shared" si="257"/>
        <v/>
      </c>
      <c r="NI81" s="412" t="str">
        <f t="shared" si="257"/>
        <v/>
      </c>
      <c r="NJ81" s="412" t="str">
        <f t="shared" si="257"/>
        <v/>
      </c>
      <c r="NK81" s="412" t="str">
        <f t="shared" si="257"/>
        <v/>
      </c>
      <c r="NL81" s="412" t="str">
        <f t="shared" si="257"/>
        <v/>
      </c>
      <c r="NM81" s="412" t="str">
        <f t="shared" si="257"/>
        <v/>
      </c>
      <c r="NN81" s="412" t="str">
        <f t="shared" si="257"/>
        <v/>
      </c>
      <c r="NO81" s="412" t="str">
        <f t="shared" si="257"/>
        <v/>
      </c>
      <c r="NP81" s="412" t="str">
        <f t="shared" si="257"/>
        <v/>
      </c>
      <c r="NQ81" s="412" t="str">
        <f t="shared" si="257"/>
        <v/>
      </c>
      <c r="NR81" s="412" t="str">
        <f t="shared" si="274"/>
        <v/>
      </c>
      <c r="NS81" s="412" t="str">
        <f t="shared" si="274"/>
        <v/>
      </c>
      <c r="NT81" s="412" t="str">
        <f t="shared" si="274"/>
        <v/>
      </c>
      <c r="NU81" s="412" t="str">
        <f t="shared" si="274"/>
        <v/>
      </c>
      <c r="NV81" s="412" t="str">
        <f t="shared" si="274"/>
        <v/>
      </c>
      <c r="NW81" s="412" t="str">
        <f t="shared" si="274"/>
        <v/>
      </c>
      <c r="NX81" s="412" t="str">
        <f t="shared" si="274"/>
        <v/>
      </c>
      <c r="NY81" s="412" t="str">
        <f t="shared" si="274"/>
        <v/>
      </c>
      <c r="NZ81" s="412" t="str">
        <f t="shared" si="274"/>
        <v/>
      </c>
      <c r="OA81" s="412" t="str">
        <f t="shared" si="274"/>
        <v/>
      </c>
      <c r="OB81" s="412" t="str">
        <f t="shared" si="274"/>
        <v/>
      </c>
      <c r="OC81" s="412" t="str">
        <f t="shared" si="274"/>
        <v/>
      </c>
      <c r="OD81" s="412" t="str">
        <f t="shared" si="274"/>
        <v/>
      </c>
      <c r="OE81" s="412" t="str">
        <f t="shared" si="274"/>
        <v/>
      </c>
      <c r="OF81" s="412" t="str">
        <f t="shared" si="274"/>
        <v/>
      </c>
      <c r="OG81" s="413" t="str">
        <f t="shared" si="274"/>
        <v/>
      </c>
    </row>
    <row r="82" spans="2:397" ht="15" customHeight="1">
      <c r="B82" s="66"/>
      <c r="D82" s="786"/>
      <c r="E82" s="219">
        <f t="shared" si="177"/>
        <v>0</v>
      </c>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4"/>
      <c r="BC82" s="668"/>
      <c r="BD82" s="61"/>
      <c r="BE82" s="61"/>
      <c r="BF82" s="88"/>
      <c r="BG82" s="232"/>
      <c r="BH82" s="61"/>
      <c r="BI82" s="61"/>
      <c r="BJ82" s="4"/>
      <c r="BL82" s="84" t="str">
        <f t="shared" si="196"/>
        <v/>
      </c>
      <c r="BM82" s="260">
        <f t="shared" si="197"/>
        <v>0</v>
      </c>
      <c r="BN82" s="525">
        <f t="shared" si="254"/>
        <v>0</v>
      </c>
      <c r="BO82" s="526" t="str">
        <f t="shared" si="139"/>
        <v/>
      </c>
      <c r="BP82" s="525">
        <f t="shared" si="255"/>
        <v>0</v>
      </c>
      <c r="BQ82" s="527">
        <f t="shared" si="198"/>
        <v>0</v>
      </c>
      <c r="BR82" s="527">
        <f t="shared" si="199"/>
        <v>0</v>
      </c>
      <c r="BS82" s="528">
        <f t="shared" si="140"/>
        <v>0</v>
      </c>
      <c r="BT82" s="263" t="str">
        <f t="shared" si="14"/>
        <v/>
      </c>
      <c r="BU82" s="263" t="str">
        <f>IF(BQ82=1, IF(ISBLANK(#REF!),message_complete,""),"")</f>
        <v/>
      </c>
      <c r="BV82" s="263" t="str">
        <f t="shared" si="200"/>
        <v/>
      </c>
      <c r="BW82" s="263" t="str">
        <f t="shared" si="201"/>
        <v/>
      </c>
      <c r="BX82" s="261"/>
      <c r="BY82" s="328" t="str">
        <f t="shared" si="116"/>
        <v/>
      </c>
      <c r="BZ82" s="269" t="str">
        <f t="shared" si="202"/>
        <v/>
      </c>
      <c r="CA82" s="269" t="str">
        <f t="shared" si="203"/>
        <v/>
      </c>
      <c r="CB82" s="269" t="str">
        <f t="shared" si="204"/>
        <v/>
      </c>
      <c r="CC82" s="269" t="str">
        <f t="shared" si="205"/>
        <v/>
      </c>
      <c r="CD82" s="269" t="str">
        <f t="shared" si="117"/>
        <v/>
      </c>
      <c r="CE82" s="269" t="str">
        <f t="shared" si="206"/>
        <v/>
      </c>
      <c r="CF82" s="269" t="str">
        <f t="shared" si="118"/>
        <v/>
      </c>
      <c r="CG82" s="269" t="str">
        <f t="shared" si="119"/>
        <v/>
      </c>
      <c r="CH82" s="269" t="str">
        <f t="shared" si="120"/>
        <v/>
      </c>
      <c r="CI82" s="269" t="str">
        <f t="shared" si="121"/>
        <v/>
      </c>
      <c r="CJ82" s="329" t="str">
        <f t="shared" si="122"/>
        <v/>
      </c>
      <c r="CL82" s="423" t="str">
        <f t="shared" si="77"/>
        <v/>
      </c>
      <c r="CM82" s="419" t="str">
        <f t="shared" si="78"/>
        <v/>
      </c>
      <c r="CN82" s="419" t="str">
        <f t="shared" si="79"/>
        <v/>
      </c>
      <c r="CO82" s="419" t="str">
        <f t="shared" si="80"/>
        <v/>
      </c>
      <c r="CP82" s="419" t="str">
        <f t="shared" si="81"/>
        <v/>
      </c>
      <c r="CQ82" s="424" t="str">
        <f t="shared" si="82"/>
        <v/>
      </c>
      <c r="CR82" s="121" t="str">
        <f t="shared" si="207"/>
        <v/>
      </c>
      <c r="CS82" s="283" t="str">
        <f t="shared" si="208"/>
        <v/>
      </c>
      <c r="CT82" s="264" t="str">
        <f t="shared" si="209"/>
        <v/>
      </c>
      <c r="CU82" s="264" t="str">
        <f t="shared" si="210"/>
        <v/>
      </c>
      <c r="CV82" s="264" t="str">
        <f t="shared" si="211"/>
        <v/>
      </c>
      <c r="CW82" s="264" t="str">
        <f t="shared" si="212"/>
        <v/>
      </c>
      <c r="CX82" s="284" t="str">
        <f t="shared" si="213"/>
        <v/>
      </c>
      <c r="CY82" s="263">
        <f t="shared" si="83"/>
        <v>0</v>
      </c>
      <c r="CZ82" s="263"/>
      <c r="DA82" s="291">
        <f t="shared" si="275"/>
        <v>0</v>
      </c>
      <c r="DB82" s="265">
        <f t="shared" si="275"/>
        <v>0</v>
      </c>
      <c r="DC82" s="265">
        <f t="shared" si="275"/>
        <v>0</v>
      </c>
      <c r="DD82" s="265">
        <f t="shared" si="275"/>
        <v>0</v>
      </c>
      <c r="DE82" s="265">
        <f t="shared" si="275"/>
        <v>0</v>
      </c>
      <c r="DF82" s="265">
        <f t="shared" si="275"/>
        <v>0</v>
      </c>
      <c r="DG82" s="265">
        <f t="shared" si="275"/>
        <v>0</v>
      </c>
      <c r="DH82" s="265">
        <f t="shared" si="275"/>
        <v>0</v>
      </c>
      <c r="DI82" s="265">
        <f t="shared" si="275"/>
        <v>0</v>
      </c>
      <c r="DJ82" s="265">
        <f t="shared" si="275"/>
        <v>0</v>
      </c>
      <c r="DK82" s="265">
        <f t="shared" si="276"/>
        <v>0</v>
      </c>
      <c r="DL82" s="265">
        <f t="shared" si="276"/>
        <v>0</v>
      </c>
      <c r="DM82" s="265">
        <f t="shared" si="276"/>
        <v>0</v>
      </c>
      <c r="DN82" s="265">
        <f t="shared" si="276"/>
        <v>0</v>
      </c>
      <c r="DO82" s="265">
        <f t="shared" si="276"/>
        <v>0</v>
      </c>
      <c r="DP82" s="265">
        <f t="shared" si="276"/>
        <v>0</v>
      </c>
      <c r="DQ82" s="265">
        <f t="shared" si="276"/>
        <v>0</v>
      </c>
      <c r="DR82" s="265">
        <f t="shared" si="276"/>
        <v>0</v>
      </c>
      <c r="DS82" s="265">
        <f t="shared" si="276"/>
        <v>0</v>
      </c>
      <c r="DT82" s="265">
        <f t="shared" si="276"/>
        <v>0</v>
      </c>
      <c r="DU82" s="292">
        <f t="shared" si="276"/>
        <v>0</v>
      </c>
      <c r="DV82" s="291">
        <f t="shared" si="277"/>
        <v>0</v>
      </c>
      <c r="DW82" s="265">
        <f t="shared" si="277"/>
        <v>0</v>
      </c>
      <c r="DX82" s="265">
        <f t="shared" si="277"/>
        <v>0</v>
      </c>
      <c r="DY82" s="265">
        <f t="shared" si="277"/>
        <v>0</v>
      </c>
      <c r="DZ82" s="265">
        <f t="shared" si="277"/>
        <v>0</v>
      </c>
      <c r="EA82" s="265">
        <f t="shared" si="277"/>
        <v>0</v>
      </c>
      <c r="EB82" s="265">
        <f t="shared" si="277"/>
        <v>0</v>
      </c>
      <c r="EC82" s="265">
        <f t="shared" si="277"/>
        <v>0</v>
      </c>
      <c r="ED82" s="265">
        <f t="shared" si="277"/>
        <v>0</v>
      </c>
      <c r="EE82" s="265">
        <f t="shared" si="277"/>
        <v>0</v>
      </c>
      <c r="EF82" s="265">
        <f t="shared" si="278"/>
        <v>0</v>
      </c>
      <c r="EG82" s="265">
        <f t="shared" si="278"/>
        <v>0</v>
      </c>
      <c r="EH82" s="265">
        <f t="shared" si="278"/>
        <v>0</v>
      </c>
      <c r="EI82" s="265">
        <f t="shared" si="278"/>
        <v>0</v>
      </c>
      <c r="EJ82" s="265">
        <f t="shared" si="278"/>
        <v>0</v>
      </c>
      <c r="EK82" s="265">
        <f t="shared" si="278"/>
        <v>0</v>
      </c>
      <c r="EL82" s="265">
        <f t="shared" si="278"/>
        <v>0</v>
      </c>
      <c r="EM82" s="265">
        <f t="shared" si="278"/>
        <v>0</v>
      </c>
      <c r="EN82" s="265">
        <f t="shared" si="278"/>
        <v>0</v>
      </c>
      <c r="EO82" s="265">
        <f t="shared" si="278"/>
        <v>0</v>
      </c>
      <c r="EP82" s="292">
        <f t="shared" si="278"/>
        <v>0</v>
      </c>
      <c r="EQ82" s="414">
        <f t="shared" si="279"/>
        <v>0</v>
      </c>
      <c r="ER82" s="265">
        <f t="shared" si="279"/>
        <v>0</v>
      </c>
      <c r="ES82" s="265">
        <f t="shared" si="279"/>
        <v>0</v>
      </c>
      <c r="ET82" s="265">
        <f t="shared" si="279"/>
        <v>0</v>
      </c>
      <c r="EU82" s="265">
        <f t="shared" si="279"/>
        <v>0</v>
      </c>
      <c r="EV82" s="265">
        <f t="shared" si="279"/>
        <v>0</v>
      </c>
      <c r="EW82" s="265">
        <f t="shared" si="279"/>
        <v>0</v>
      </c>
      <c r="EX82" s="265">
        <f t="shared" si="279"/>
        <v>0</v>
      </c>
      <c r="EY82" s="265">
        <f t="shared" si="279"/>
        <v>0</v>
      </c>
      <c r="EZ82" s="265">
        <f t="shared" si="279"/>
        <v>0</v>
      </c>
      <c r="FA82" s="265">
        <f t="shared" si="280"/>
        <v>0</v>
      </c>
      <c r="FB82" s="265">
        <f t="shared" si="280"/>
        <v>0</v>
      </c>
      <c r="FC82" s="265">
        <f t="shared" si="280"/>
        <v>0</v>
      </c>
      <c r="FD82" s="265">
        <f t="shared" si="280"/>
        <v>0</v>
      </c>
      <c r="FE82" s="265">
        <f t="shared" si="280"/>
        <v>0</v>
      </c>
      <c r="FF82" s="265">
        <f t="shared" si="280"/>
        <v>0</v>
      </c>
      <c r="FG82" s="265">
        <f t="shared" si="280"/>
        <v>0</v>
      </c>
      <c r="FH82" s="265">
        <f t="shared" si="280"/>
        <v>0</v>
      </c>
      <c r="FI82" s="265">
        <f t="shared" si="280"/>
        <v>0</v>
      </c>
      <c r="FJ82" s="265">
        <f t="shared" si="280"/>
        <v>0</v>
      </c>
      <c r="FK82" s="415">
        <f t="shared" si="280"/>
        <v>0</v>
      </c>
      <c r="FL82" s="291">
        <f t="shared" si="281"/>
        <v>0</v>
      </c>
      <c r="FM82" s="265">
        <f t="shared" si="281"/>
        <v>0</v>
      </c>
      <c r="FN82" s="265">
        <f t="shared" si="281"/>
        <v>0</v>
      </c>
      <c r="FO82" s="265">
        <f t="shared" si="281"/>
        <v>0</v>
      </c>
      <c r="FP82" s="265">
        <f t="shared" si="281"/>
        <v>0</v>
      </c>
      <c r="FQ82" s="265">
        <f t="shared" si="281"/>
        <v>0</v>
      </c>
      <c r="FR82" s="265">
        <f t="shared" si="281"/>
        <v>0</v>
      </c>
      <c r="FS82" s="265">
        <f t="shared" si="281"/>
        <v>0</v>
      </c>
      <c r="FT82" s="265">
        <f t="shared" si="281"/>
        <v>0</v>
      </c>
      <c r="FU82" s="265">
        <f t="shared" si="281"/>
        <v>0</v>
      </c>
      <c r="FV82" s="265">
        <f t="shared" si="282"/>
        <v>0</v>
      </c>
      <c r="FW82" s="265">
        <f t="shared" si="282"/>
        <v>0</v>
      </c>
      <c r="FX82" s="265">
        <f t="shared" si="282"/>
        <v>0</v>
      </c>
      <c r="FY82" s="265">
        <f t="shared" si="282"/>
        <v>0</v>
      </c>
      <c r="FZ82" s="265">
        <f t="shared" si="282"/>
        <v>0</v>
      </c>
      <c r="GA82" s="265">
        <f t="shared" si="282"/>
        <v>0</v>
      </c>
      <c r="GB82" s="265">
        <f t="shared" si="282"/>
        <v>0</v>
      </c>
      <c r="GC82" s="265">
        <f t="shared" si="282"/>
        <v>0</v>
      </c>
      <c r="GD82" s="265">
        <f t="shared" si="282"/>
        <v>0</v>
      </c>
      <c r="GE82" s="265">
        <f t="shared" si="282"/>
        <v>0</v>
      </c>
      <c r="GF82" s="265">
        <f t="shared" si="282"/>
        <v>0</v>
      </c>
      <c r="GG82" s="356">
        <f t="shared" ref="GG82:GG90" si="288">FL22</f>
        <v>0</v>
      </c>
      <c r="GH82" s="353">
        <f t="shared" si="283"/>
        <v>0</v>
      </c>
      <c r="GI82" s="353">
        <f t="shared" si="283"/>
        <v>0</v>
      </c>
      <c r="GJ82" s="353">
        <f t="shared" si="283"/>
        <v>0</v>
      </c>
      <c r="GK82" s="353">
        <f t="shared" si="283"/>
        <v>0</v>
      </c>
      <c r="GL82" s="353">
        <f t="shared" si="283"/>
        <v>0</v>
      </c>
      <c r="GM82" s="353">
        <f t="shared" si="283"/>
        <v>0</v>
      </c>
      <c r="GN82" s="353">
        <f t="shared" si="283"/>
        <v>0</v>
      </c>
      <c r="GO82" s="353">
        <f t="shared" si="283"/>
        <v>0</v>
      </c>
      <c r="GP82" s="353">
        <f t="shared" si="283"/>
        <v>0</v>
      </c>
      <c r="GQ82" s="353">
        <f t="shared" si="283"/>
        <v>0</v>
      </c>
      <c r="GR82" s="353">
        <f t="shared" si="283"/>
        <v>0</v>
      </c>
      <c r="GS82" s="353">
        <f t="shared" si="283"/>
        <v>0</v>
      </c>
      <c r="GT82" s="353">
        <f t="shared" si="283"/>
        <v>0</v>
      </c>
      <c r="GU82" s="353">
        <f t="shared" si="283"/>
        <v>0</v>
      </c>
      <c r="GV82" s="353">
        <f t="shared" si="283"/>
        <v>0</v>
      </c>
      <c r="GW82" s="353">
        <f t="shared" si="283"/>
        <v>0</v>
      </c>
      <c r="GX82" s="353">
        <f t="shared" si="283"/>
        <v>0</v>
      </c>
      <c r="GY82" s="353">
        <f t="shared" si="283"/>
        <v>0</v>
      </c>
      <c r="GZ82" s="353">
        <f t="shared" si="283"/>
        <v>0</v>
      </c>
      <c r="HA82" s="357">
        <f t="shared" si="283"/>
        <v>0</v>
      </c>
      <c r="HB82" s="336">
        <f t="shared" si="142"/>
        <v>0</v>
      </c>
      <c r="HC82" s="337">
        <f t="shared" si="143"/>
        <v>0</v>
      </c>
      <c r="HD82" s="337">
        <f t="shared" si="144"/>
        <v>0</v>
      </c>
      <c r="HE82" s="337">
        <f t="shared" si="145"/>
        <v>0</v>
      </c>
      <c r="HF82" s="337">
        <f t="shared" si="146"/>
        <v>0</v>
      </c>
      <c r="HG82" s="337">
        <f t="shared" si="147"/>
        <v>0</v>
      </c>
      <c r="HH82" s="337">
        <f t="shared" si="148"/>
        <v>0</v>
      </c>
      <c r="HI82" s="337">
        <f t="shared" si="149"/>
        <v>0</v>
      </c>
      <c r="HJ82" s="337">
        <f t="shared" si="150"/>
        <v>0</v>
      </c>
      <c r="HK82" s="337">
        <f t="shared" si="151"/>
        <v>0</v>
      </c>
      <c r="HL82" s="337">
        <f t="shared" si="152"/>
        <v>0</v>
      </c>
      <c r="HM82" s="337">
        <f t="shared" si="153"/>
        <v>0</v>
      </c>
      <c r="HN82" s="337">
        <f t="shared" si="154"/>
        <v>0</v>
      </c>
      <c r="HO82" s="337">
        <f t="shared" si="155"/>
        <v>0</v>
      </c>
      <c r="HP82" s="337">
        <f t="shared" si="156"/>
        <v>0</v>
      </c>
      <c r="HQ82" s="337">
        <f t="shared" si="157"/>
        <v>0</v>
      </c>
      <c r="HR82" s="337">
        <f t="shared" si="158"/>
        <v>0</v>
      </c>
      <c r="HS82" s="337">
        <f t="shared" si="159"/>
        <v>0</v>
      </c>
      <c r="HT82" s="337">
        <f t="shared" si="160"/>
        <v>0</v>
      </c>
      <c r="HU82" s="337">
        <f t="shared" si="161"/>
        <v>0</v>
      </c>
      <c r="HV82" s="338">
        <f t="shared" si="162"/>
        <v>0</v>
      </c>
      <c r="HW82" s="297" t="str">
        <f t="shared" si="214"/>
        <v/>
      </c>
      <c r="HX82" s="264" t="str">
        <f t="shared" si="215"/>
        <v/>
      </c>
      <c r="HY82" s="264" t="str">
        <f t="shared" si="216"/>
        <v/>
      </c>
      <c r="HZ82" s="264" t="str">
        <f t="shared" si="217"/>
        <v/>
      </c>
      <c r="IA82" s="264" t="str">
        <f t="shared" si="218"/>
        <v/>
      </c>
      <c r="IB82" s="264" t="str">
        <f t="shared" si="219"/>
        <v/>
      </c>
      <c r="IC82" s="264" t="str">
        <f t="shared" si="220"/>
        <v/>
      </c>
      <c r="ID82" s="264" t="str">
        <f t="shared" si="221"/>
        <v/>
      </c>
      <c r="IE82" s="264" t="str">
        <f t="shared" si="222"/>
        <v/>
      </c>
      <c r="IF82" s="264" t="str">
        <f t="shared" si="223"/>
        <v/>
      </c>
      <c r="IG82" s="264" t="str">
        <f t="shared" si="224"/>
        <v/>
      </c>
      <c r="IH82" s="264" t="str">
        <f t="shared" si="225"/>
        <v/>
      </c>
      <c r="II82" s="264" t="str">
        <f t="shared" si="226"/>
        <v/>
      </c>
      <c r="IJ82" s="264" t="str">
        <f t="shared" si="227"/>
        <v/>
      </c>
      <c r="IK82" s="264" t="str">
        <f t="shared" si="228"/>
        <v/>
      </c>
      <c r="IL82" s="264" t="str">
        <f t="shared" si="229"/>
        <v/>
      </c>
      <c r="IM82" s="264" t="str">
        <f t="shared" si="230"/>
        <v/>
      </c>
      <c r="IN82" s="264" t="str">
        <f t="shared" si="231"/>
        <v/>
      </c>
      <c r="IO82" s="264" t="str">
        <f t="shared" si="232"/>
        <v/>
      </c>
      <c r="IP82" s="264" t="str">
        <f t="shared" si="233"/>
        <v/>
      </c>
      <c r="IQ82" s="284" t="str">
        <f t="shared" si="234"/>
        <v/>
      </c>
      <c r="IR82" s="265">
        <f t="shared" si="105"/>
        <v>0</v>
      </c>
      <c r="IS82" s="266">
        <f t="shared" si="235"/>
        <v>48</v>
      </c>
      <c r="IT82" s="266">
        <f t="shared" si="106"/>
        <v>0</v>
      </c>
      <c r="IU82" s="266">
        <f t="shared" si="236"/>
        <v>0</v>
      </c>
      <c r="IV82" s="302">
        <f t="shared" si="284"/>
        <v>0</v>
      </c>
      <c r="IW82" s="266">
        <f t="shared" si="284"/>
        <v>0</v>
      </c>
      <c r="IX82" s="266">
        <f t="shared" si="284"/>
        <v>0</v>
      </c>
      <c r="IY82" s="266">
        <f t="shared" si="284"/>
        <v>0</v>
      </c>
      <c r="IZ82" s="266">
        <f t="shared" si="284"/>
        <v>0</v>
      </c>
      <c r="JA82" s="266">
        <f t="shared" si="284"/>
        <v>0</v>
      </c>
      <c r="JB82" s="266">
        <f t="shared" si="284"/>
        <v>0</v>
      </c>
      <c r="JC82" s="266">
        <f t="shared" si="284"/>
        <v>0</v>
      </c>
      <c r="JD82" s="266">
        <f t="shared" si="284"/>
        <v>0</v>
      </c>
      <c r="JE82" s="266">
        <f t="shared" si="284"/>
        <v>0</v>
      </c>
      <c r="JF82" s="266">
        <f t="shared" si="285"/>
        <v>0</v>
      </c>
      <c r="JG82" s="266">
        <f t="shared" si="285"/>
        <v>0</v>
      </c>
      <c r="JH82" s="266">
        <f t="shared" si="285"/>
        <v>0</v>
      </c>
      <c r="JI82" s="266">
        <f t="shared" si="285"/>
        <v>0</v>
      </c>
      <c r="JJ82" s="266">
        <f t="shared" si="285"/>
        <v>0</v>
      </c>
      <c r="JK82" s="266">
        <f t="shared" si="285"/>
        <v>0</v>
      </c>
      <c r="JL82" s="266">
        <f t="shared" si="285"/>
        <v>0</v>
      </c>
      <c r="JM82" s="266">
        <f t="shared" si="285"/>
        <v>0</v>
      </c>
      <c r="JN82" s="266">
        <f t="shared" si="285"/>
        <v>0</v>
      </c>
      <c r="JO82" s="266">
        <f t="shared" si="285"/>
        <v>0</v>
      </c>
      <c r="JP82" s="303">
        <f t="shared" si="285"/>
        <v>0</v>
      </c>
      <c r="JQ82" s="291">
        <f t="shared" si="286"/>
        <v>0</v>
      </c>
      <c r="JR82" s="265">
        <f t="shared" si="286"/>
        <v>0</v>
      </c>
      <c r="JS82" s="265">
        <f t="shared" si="286"/>
        <v>0</v>
      </c>
      <c r="JT82" s="265">
        <f t="shared" si="286"/>
        <v>0</v>
      </c>
      <c r="JU82" s="265">
        <f t="shared" si="286"/>
        <v>0</v>
      </c>
      <c r="JV82" s="265">
        <f t="shared" si="286"/>
        <v>0</v>
      </c>
      <c r="JW82" s="265">
        <f t="shared" si="286"/>
        <v>0</v>
      </c>
      <c r="JX82" s="265">
        <f t="shared" si="286"/>
        <v>0</v>
      </c>
      <c r="JY82" s="265">
        <f t="shared" si="286"/>
        <v>0</v>
      </c>
      <c r="JZ82" s="265">
        <f t="shared" si="286"/>
        <v>0</v>
      </c>
      <c r="KA82" s="265">
        <f t="shared" si="287"/>
        <v>0</v>
      </c>
      <c r="KB82" s="265">
        <f t="shared" si="287"/>
        <v>0</v>
      </c>
      <c r="KC82" s="265">
        <f t="shared" si="287"/>
        <v>0</v>
      </c>
      <c r="KD82" s="265">
        <f t="shared" si="287"/>
        <v>0</v>
      </c>
      <c r="KE82" s="265">
        <f t="shared" si="287"/>
        <v>0</v>
      </c>
      <c r="KF82" s="265">
        <f t="shared" si="287"/>
        <v>0</v>
      </c>
      <c r="KG82" s="265">
        <f t="shared" si="287"/>
        <v>0</v>
      </c>
      <c r="KH82" s="265">
        <f t="shared" si="287"/>
        <v>0</v>
      </c>
      <c r="KI82" s="265">
        <f t="shared" si="287"/>
        <v>0</v>
      </c>
      <c r="KJ82" s="265">
        <f t="shared" si="287"/>
        <v>0</v>
      </c>
      <c r="KK82" s="292">
        <f t="shared" si="287"/>
        <v>0</v>
      </c>
      <c r="KL82" s="279">
        <f t="shared" si="107"/>
        <v>48</v>
      </c>
      <c r="KN82" s="262" t="str">
        <f t="shared" ref="KN82:KN90" si="289">$D$81</f>
        <v>Sun</v>
      </c>
      <c r="KO82" s="405" t="str">
        <f>IF(OR(F82=Dropdown_list!$AA$20,F82=Dropdown_list!$AA$21,ISBLANK(F82)), "", LEFT(F82,FIND(":",F82)-1)/RIGHT(F82,LEN(F82)-(FIND(":",F82))))</f>
        <v/>
      </c>
      <c r="KP82" s="406" t="str">
        <f>IF(OR(G82=Dropdown_list!$AA$20,G82=Dropdown_list!$AA$21,ISBLANK(G82)), "", LEFT(G82,FIND(":",G82)-1)/RIGHT(G82,LEN(G82)-(FIND(":",G82))))</f>
        <v/>
      </c>
      <c r="KQ82" s="406" t="str">
        <f>IF(OR(H82=Dropdown_list!$AA$20,H82=Dropdown_list!$AA$21,ISBLANK(H82)), "", LEFT(H82,FIND(":",H82)-1)/RIGHT(H82,LEN(H82)-(FIND(":",H82))))</f>
        <v/>
      </c>
      <c r="KR82" s="406" t="str">
        <f>IF(OR(I82=Dropdown_list!$AA$20,I82=Dropdown_list!$AA$21,ISBLANK(I82)), "", LEFT(I82,FIND(":",I82)-1)/RIGHT(I82,LEN(I82)-(FIND(":",I82))))</f>
        <v/>
      </c>
      <c r="KS82" s="406" t="str">
        <f>IF(OR(J82=Dropdown_list!$AA$20,J82=Dropdown_list!$AA$21,ISBLANK(J82)), "", LEFT(J82,FIND(":",J82)-1)/RIGHT(J82,LEN(J82)-(FIND(":",J82))))</f>
        <v/>
      </c>
      <c r="KT82" s="406" t="str">
        <f>IF(OR(K82=Dropdown_list!$AA$20,K82=Dropdown_list!$AA$21,ISBLANK(K82)), "", LEFT(K82,FIND(":",K82)-1)/RIGHT(K82,LEN(K82)-(FIND(":",K82))))</f>
        <v/>
      </c>
      <c r="KU82" s="406" t="str">
        <f>IF(OR(L82=Dropdown_list!$AA$20,L82=Dropdown_list!$AA$21,ISBLANK(L82)), "", LEFT(L82,FIND(":",L82)-1)/RIGHT(L82,LEN(L82)-(FIND(":",L82))))</f>
        <v/>
      </c>
      <c r="KV82" s="406" t="str">
        <f>IF(OR(M82=Dropdown_list!$AA$20,M82=Dropdown_list!$AA$21,ISBLANK(M82)), "", LEFT(M82,FIND(":",M82)-1)/RIGHT(M82,LEN(M82)-(FIND(":",M82))))</f>
        <v/>
      </c>
      <c r="KW82" s="406" t="str">
        <f>IF(OR(N82=Dropdown_list!$AA$20,N82=Dropdown_list!$AA$21,ISBLANK(N82)), "", LEFT(N82,FIND(":",N82)-1)/RIGHT(N82,LEN(N82)-(FIND(":",N82))))</f>
        <v/>
      </c>
      <c r="KX82" s="406" t="str">
        <f>IF(OR(O82=Dropdown_list!$AA$20,O82=Dropdown_list!$AA$21,ISBLANK(O82)), "", LEFT(O82,FIND(":",O82)-1)/RIGHT(O82,LEN(O82)-(FIND(":",O82))))</f>
        <v/>
      </c>
      <c r="KY82" s="406" t="str">
        <f>IF(OR(P82=Dropdown_list!$AA$20,P82=Dropdown_list!$AA$21,ISBLANK(P82)), "", LEFT(P82,FIND(":",P82)-1)/RIGHT(P82,LEN(P82)-(FIND(":",P82))))</f>
        <v/>
      </c>
      <c r="KZ82" s="406" t="str">
        <f>IF(OR(Q82=Dropdown_list!$AA$20,Q82=Dropdown_list!$AA$21,ISBLANK(Q82)), "", LEFT(Q82,FIND(":",Q82)-1)/RIGHT(Q82,LEN(Q82)-(FIND(":",Q82))))</f>
        <v/>
      </c>
      <c r="LA82" s="406" t="str">
        <f>IF(OR(R82=Dropdown_list!$AA$20,R82=Dropdown_list!$AA$21,ISBLANK(R82)), "", LEFT(R82,FIND(":",R82)-1)/RIGHT(R82,LEN(R82)-(FIND(":",R82))))</f>
        <v/>
      </c>
      <c r="LB82" s="406" t="str">
        <f>IF(OR(S82=Dropdown_list!$AA$20,S82=Dropdown_list!$AA$21,ISBLANK(S82)), "", LEFT(S82,FIND(":",S82)-1)/RIGHT(S82,LEN(S82)-(FIND(":",S82))))</f>
        <v/>
      </c>
      <c r="LC82" s="406" t="str">
        <f>IF(OR(T82=Dropdown_list!$AA$20,T82=Dropdown_list!$AA$21,ISBLANK(T82)), "", LEFT(T82,FIND(":",T82)-1)/RIGHT(T82,LEN(T82)-(FIND(":",T82))))</f>
        <v/>
      </c>
      <c r="LD82" s="406" t="str">
        <f>IF(OR(U82=Dropdown_list!$AA$20,U82=Dropdown_list!$AA$21,ISBLANK(U82)), "", LEFT(U82,FIND(":",U82)-1)/RIGHT(U82,LEN(U82)-(FIND(":",U82))))</f>
        <v/>
      </c>
      <c r="LE82" s="406" t="str">
        <f>IF(OR(V82=Dropdown_list!$AA$20,V82=Dropdown_list!$AA$21,ISBLANK(V82)), "", LEFT(V82,FIND(":",V82)-1)/RIGHT(V82,LEN(V82)-(FIND(":",V82))))</f>
        <v/>
      </c>
      <c r="LF82" s="406" t="str">
        <f>IF(OR(W82=Dropdown_list!$AA$20,W82=Dropdown_list!$AA$21,ISBLANK(W82)), "", LEFT(W82,FIND(":",W82)-1)/RIGHT(W82,LEN(W82)-(FIND(":",W82))))</f>
        <v/>
      </c>
      <c r="LG82" s="406" t="str">
        <f>IF(OR(X82=Dropdown_list!$AA$20,X82=Dropdown_list!$AA$21,ISBLANK(X82)), "", LEFT(X82,FIND(":",X82)-1)/RIGHT(X82,LEN(X82)-(FIND(":",X82))))</f>
        <v/>
      </c>
      <c r="LH82" s="406" t="str">
        <f>IF(OR(Y82=Dropdown_list!$AA$20,Y82=Dropdown_list!$AA$21,ISBLANK(Y82)), "", LEFT(Y82,FIND(":",Y82)-1)/RIGHT(Y82,LEN(Y82)-(FIND(":",Y82))))</f>
        <v/>
      </c>
      <c r="LI82" s="406" t="str">
        <f>IF(OR(Z82=Dropdown_list!$AA$20,Z82=Dropdown_list!$AA$21,ISBLANK(Z82)), "", LEFT(Z82,FIND(":",Z82)-1)/RIGHT(Z82,LEN(Z82)-(FIND(":",Z82))))</f>
        <v/>
      </c>
      <c r="LJ82" s="406" t="str">
        <f>IF(OR(AA82=Dropdown_list!$AA$20,AA82=Dropdown_list!$AA$21,ISBLANK(AA82)), "", LEFT(AA82,FIND(":",AA82)-1)/RIGHT(AA82,LEN(AA82)-(FIND(":",AA82))))</f>
        <v/>
      </c>
      <c r="LK82" s="406" t="str">
        <f>IF(OR(AB82=Dropdown_list!$AA$20,AB82=Dropdown_list!$AA$21,ISBLANK(AB82)), "", LEFT(AB82,FIND(":",AB82)-1)/RIGHT(AB82,LEN(AB82)-(FIND(":",AB82))))</f>
        <v/>
      </c>
      <c r="LL82" s="406" t="str">
        <f>IF(OR(AC82=Dropdown_list!$AA$20,AC82=Dropdown_list!$AA$21,ISBLANK(AC82)), "", LEFT(AC82,FIND(":",AC82)-1)/RIGHT(AC82,LEN(AC82)-(FIND(":",AC82))))</f>
        <v/>
      </c>
      <c r="LM82" s="406" t="str">
        <f>IF(OR(AD82=Dropdown_list!$AA$20,AD82=Dropdown_list!$AA$21,ISBLANK(AD82)), "", LEFT(AD82,FIND(":",AD82)-1)/RIGHT(AD82,LEN(AD82)-(FIND(":",AD82))))</f>
        <v/>
      </c>
      <c r="LN82" s="406" t="str">
        <f>IF(OR(AE82=Dropdown_list!$AA$20,AE82=Dropdown_list!$AA$21,ISBLANK(AE82)), "", LEFT(AE82,FIND(":",AE82)-1)/RIGHT(AE82,LEN(AE82)-(FIND(":",AE82))))</f>
        <v/>
      </c>
      <c r="LO82" s="406" t="str">
        <f>IF(OR(AF82=Dropdown_list!$AA$20,AF82=Dropdown_list!$AA$21,ISBLANK(AF82)), "", LEFT(AF82,FIND(":",AF82)-1)/RIGHT(AF82,LEN(AF82)-(FIND(":",AF82))))</f>
        <v/>
      </c>
      <c r="LP82" s="406" t="str">
        <f>IF(OR(AG82=Dropdown_list!$AA$20,AG82=Dropdown_list!$AA$21,ISBLANK(AG82)), "", LEFT(AG82,FIND(":",AG82)-1)/RIGHT(AG82,LEN(AG82)-(FIND(":",AG82))))</f>
        <v/>
      </c>
      <c r="LQ82" s="406" t="str">
        <f>IF(OR(AH82=Dropdown_list!$AA$20,AH82=Dropdown_list!$AA$21,ISBLANK(AH82)), "", LEFT(AH82,FIND(":",AH82)-1)/RIGHT(AH82,LEN(AH82)-(FIND(":",AH82))))</f>
        <v/>
      </c>
      <c r="LR82" s="406" t="str">
        <f>IF(OR(AI82=Dropdown_list!$AA$20,AI82=Dropdown_list!$AA$21,ISBLANK(AI82)), "", LEFT(AI82,FIND(":",AI82)-1)/RIGHT(AI82,LEN(AI82)-(FIND(":",AI82))))</f>
        <v/>
      </c>
      <c r="LS82" s="406" t="str">
        <f>IF(OR(AJ82=Dropdown_list!$AA$20,AJ82=Dropdown_list!$AA$21,ISBLANK(AJ82)), "", LEFT(AJ82,FIND(":",AJ82)-1)/RIGHT(AJ82,LEN(AJ82)-(FIND(":",AJ82))))</f>
        <v/>
      </c>
      <c r="LT82" s="406" t="str">
        <f>IF(OR(AK82=Dropdown_list!$AA$20,AK82=Dropdown_list!$AA$21,ISBLANK(AK82)), "", LEFT(AK82,FIND(":",AK82)-1)/RIGHT(AK82,LEN(AK82)-(FIND(":",AK82))))</f>
        <v/>
      </c>
      <c r="LU82" s="406" t="str">
        <f>IF(OR(AL82=Dropdown_list!$AA$20,AL82=Dropdown_list!$AA$21,ISBLANK(AL82)), "", LEFT(AL82,FIND(":",AL82)-1)/RIGHT(AL82,LEN(AL82)-(FIND(":",AL82))))</f>
        <v/>
      </c>
      <c r="LV82" s="406" t="str">
        <f>IF(OR(AM82=Dropdown_list!$AA$20,AM82=Dropdown_list!$AA$21,ISBLANK(AM82)), "", LEFT(AM82,FIND(":",AM82)-1)/RIGHT(AM82,LEN(AM82)-(FIND(":",AM82))))</f>
        <v/>
      </c>
      <c r="LW82" s="406" t="str">
        <f>IF(OR(AN82=Dropdown_list!$AA$20,AN82=Dropdown_list!$AA$21,ISBLANK(AN82)), "", LEFT(AN82,FIND(":",AN82)-1)/RIGHT(AN82,LEN(AN82)-(FIND(":",AN82))))</f>
        <v/>
      </c>
      <c r="LX82" s="406" t="str">
        <f>IF(OR(AO82=Dropdown_list!$AA$20,AO82=Dropdown_list!$AA$21,ISBLANK(AO82)), "", LEFT(AO82,FIND(":",AO82)-1)/RIGHT(AO82,LEN(AO82)-(FIND(":",AO82))))</f>
        <v/>
      </c>
      <c r="LY82" s="406" t="str">
        <f>IF(OR(AP82=Dropdown_list!$AA$20,AP82=Dropdown_list!$AA$21,ISBLANK(AP82)), "", LEFT(AP82,FIND(":",AP82)-1)/RIGHT(AP82,LEN(AP82)-(FIND(":",AP82))))</f>
        <v/>
      </c>
      <c r="LZ82" s="406" t="str">
        <f>IF(OR(AQ82=Dropdown_list!$AA$20,AQ82=Dropdown_list!$AA$21,ISBLANK(AQ82)), "", LEFT(AQ82,FIND(":",AQ82)-1)/RIGHT(AQ82,LEN(AQ82)-(FIND(":",AQ82))))</f>
        <v/>
      </c>
      <c r="MA82" s="406" t="str">
        <f>IF(OR(AR82=Dropdown_list!$AA$20,AR82=Dropdown_list!$AA$21,ISBLANK(AR82)), "", LEFT(AR82,FIND(":",AR82)-1)/RIGHT(AR82,LEN(AR82)-(FIND(":",AR82))))</f>
        <v/>
      </c>
      <c r="MB82" s="406" t="str">
        <f>IF(OR(AS82=Dropdown_list!$AA$20,AS82=Dropdown_list!$AA$21,ISBLANK(AS82)), "", LEFT(AS82,FIND(":",AS82)-1)/RIGHT(AS82,LEN(AS82)-(FIND(":",AS82))))</f>
        <v/>
      </c>
      <c r="MC82" s="406" t="str">
        <f>IF(OR(AT82=Dropdown_list!$AA$20,AT82=Dropdown_list!$AA$21,ISBLANK(AT82)), "", LEFT(AT82,FIND(":",AT82)-1)/RIGHT(AT82,LEN(AT82)-(FIND(":",AT82))))</f>
        <v/>
      </c>
      <c r="MD82" s="406" t="str">
        <f>IF(OR(AU82=Dropdown_list!$AA$20,AU82=Dropdown_list!$AA$21,ISBLANK(AU82)), "", LEFT(AU82,FIND(":",AU82)-1)/RIGHT(AU82,LEN(AU82)-(FIND(":",AU82))))</f>
        <v/>
      </c>
      <c r="ME82" s="406" t="str">
        <f>IF(OR(AV82=Dropdown_list!$AA$20,AV82=Dropdown_list!$AA$21,ISBLANK(AV82)), "", LEFT(AV82,FIND(":",AV82)-1)/RIGHT(AV82,LEN(AV82)-(FIND(":",AV82))))</f>
        <v/>
      </c>
      <c r="MF82" s="406" t="str">
        <f>IF(OR(AW82=Dropdown_list!$AA$20,AW82=Dropdown_list!$AA$21,ISBLANK(AW82)), "", LEFT(AW82,FIND(":",AW82)-1)/RIGHT(AW82,LEN(AW82)-(FIND(":",AW82))))</f>
        <v/>
      </c>
      <c r="MG82" s="406" t="str">
        <f>IF(OR(AX82=Dropdown_list!$AA$20,AX82=Dropdown_list!$AA$21,ISBLANK(AX82)), "", LEFT(AX82,FIND(":",AX82)-1)/RIGHT(AX82,LEN(AX82)-(FIND(":",AX82))))</f>
        <v/>
      </c>
      <c r="MH82" s="406" t="str">
        <f>IF(OR(AY82=Dropdown_list!$AA$20,AY82=Dropdown_list!$AA$21,ISBLANK(AY82)), "", LEFT(AY82,FIND(":",AY82)-1)/RIGHT(AY82,LEN(AY82)-(FIND(":",AY82))))</f>
        <v/>
      </c>
      <c r="MI82" s="406" t="str">
        <f>IF(OR(AZ82=Dropdown_list!$AA$20,AZ82=Dropdown_list!$AA$21,ISBLANK(AZ82)), "", LEFT(AZ82,FIND(":",AZ82)-1)/RIGHT(AZ82,LEN(AZ82)-(FIND(":",AZ82))))</f>
        <v/>
      </c>
      <c r="MJ82" s="407" t="str">
        <f>IF(OR(BA82=Dropdown_list!$AA$20,BA82=Dropdown_list!$AA$21,ISBLANK(BA82)), "", LEFT(BA82,FIND(":",BA82)-1)/RIGHT(BA82,LEN(BA82)-(FIND(":",BA82))))</f>
        <v/>
      </c>
      <c r="ML82" s="414" t="str">
        <f t="shared" si="256"/>
        <v/>
      </c>
      <c r="MM82" s="265" t="str">
        <f t="shared" si="256"/>
        <v/>
      </c>
      <c r="MN82" s="265" t="str">
        <f t="shared" si="256"/>
        <v/>
      </c>
      <c r="MO82" s="265" t="str">
        <f t="shared" si="256"/>
        <v/>
      </c>
      <c r="MP82" s="265" t="str">
        <f t="shared" si="256"/>
        <v/>
      </c>
      <c r="MQ82" s="265" t="str">
        <f t="shared" si="256"/>
        <v/>
      </c>
      <c r="MR82" s="265" t="str">
        <f t="shared" si="256"/>
        <v/>
      </c>
      <c r="MS82" s="265" t="str">
        <f t="shared" si="256"/>
        <v/>
      </c>
      <c r="MT82" s="265" t="str">
        <f t="shared" si="256"/>
        <v/>
      </c>
      <c r="MU82" s="265" t="str">
        <f t="shared" si="256"/>
        <v/>
      </c>
      <c r="MV82" s="265" t="str">
        <f t="shared" si="256"/>
        <v/>
      </c>
      <c r="MW82" s="265" t="str">
        <f t="shared" si="256"/>
        <v/>
      </c>
      <c r="MX82" s="265" t="str">
        <f t="shared" si="256"/>
        <v/>
      </c>
      <c r="MY82" s="265" t="str">
        <f t="shared" si="256"/>
        <v/>
      </c>
      <c r="MZ82" s="265" t="str">
        <f t="shared" si="256"/>
        <v/>
      </c>
      <c r="NA82" s="265" t="str">
        <f t="shared" si="256"/>
        <v/>
      </c>
      <c r="NB82" s="265" t="str">
        <f t="shared" si="257"/>
        <v/>
      </c>
      <c r="NC82" s="265" t="str">
        <f t="shared" si="257"/>
        <v/>
      </c>
      <c r="ND82" s="265" t="str">
        <f t="shared" si="257"/>
        <v/>
      </c>
      <c r="NE82" s="265" t="str">
        <f t="shared" si="257"/>
        <v/>
      </c>
      <c r="NF82" s="265" t="str">
        <f t="shared" si="257"/>
        <v/>
      </c>
      <c r="NG82" s="265" t="str">
        <f t="shared" si="257"/>
        <v/>
      </c>
      <c r="NH82" s="265" t="str">
        <f t="shared" si="257"/>
        <v/>
      </c>
      <c r="NI82" s="265" t="str">
        <f t="shared" si="257"/>
        <v/>
      </c>
      <c r="NJ82" s="265" t="str">
        <f t="shared" si="257"/>
        <v/>
      </c>
      <c r="NK82" s="265" t="str">
        <f t="shared" si="257"/>
        <v/>
      </c>
      <c r="NL82" s="265" t="str">
        <f t="shared" si="257"/>
        <v/>
      </c>
      <c r="NM82" s="265" t="str">
        <f t="shared" si="257"/>
        <v/>
      </c>
      <c r="NN82" s="265" t="str">
        <f t="shared" si="257"/>
        <v/>
      </c>
      <c r="NO82" s="265" t="str">
        <f t="shared" si="257"/>
        <v/>
      </c>
      <c r="NP82" s="265" t="str">
        <f t="shared" si="257"/>
        <v/>
      </c>
      <c r="NQ82" s="265" t="str">
        <f t="shared" si="257"/>
        <v/>
      </c>
      <c r="NR82" s="265" t="str">
        <f t="shared" si="274"/>
        <v/>
      </c>
      <c r="NS82" s="265" t="str">
        <f t="shared" si="274"/>
        <v/>
      </c>
      <c r="NT82" s="265" t="str">
        <f t="shared" si="274"/>
        <v/>
      </c>
      <c r="NU82" s="265" t="str">
        <f t="shared" si="274"/>
        <v/>
      </c>
      <c r="NV82" s="265" t="str">
        <f t="shared" si="274"/>
        <v/>
      </c>
      <c r="NW82" s="265" t="str">
        <f t="shared" si="274"/>
        <v/>
      </c>
      <c r="NX82" s="265" t="str">
        <f t="shared" si="274"/>
        <v/>
      </c>
      <c r="NY82" s="265" t="str">
        <f t="shared" si="274"/>
        <v/>
      </c>
      <c r="NZ82" s="265" t="str">
        <f t="shared" si="274"/>
        <v/>
      </c>
      <c r="OA82" s="265" t="str">
        <f t="shared" si="274"/>
        <v/>
      </c>
      <c r="OB82" s="265" t="str">
        <f t="shared" si="274"/>
        <v/>
      </c>
      <c r="OC82" s="265" t="str">
        <f t="shared" si="274"/>
        <v/>
      </c>
      <c r="OD82" s="265" t="str">
        <f t="shared" si="274"/>
        <v/>
      </c>
      <c r="OE82" s="265" t="str">
        <f t="shared" si="274"/>
        <v/>
      </c>
      <c r="OF82" s="265" t="str">
        <f t="shared" si="274"/>
        <v/>
      </c>
      <c r="OG82" s="415" t="str">
        <f t="shared" si="274"/>
        <v/>
      </c>
    </row>
    <row r="83" spans="2:397" ht="15" customHeight="1">
      <c r="B83" s="66"/>
      <c r="D83" s="786"/>
      <c r="E83" s="220">
        <f t="shared" si="177"/>
        <v>0</v>
      </c>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4"/>
      <c r="BC83" s="668"/>
      <c r="BD83" s="61"/>
      <c r="BE83" s="61"/>
      <c r="BF83" s="88"/>
      <c r="BG83" s="232"/>
      <c r="BH83" s="61"/>
      <c r="BI83" s="61"/>
      <c r="BJ83" s="4"/>
      <c r="BL83" s="84" t="str">
        <f t="shared" si="196"/>
        <v/>
      </c>
      <c r="BM83" s="260">
        <f t="shared" si="197"/>
        <v>0</v>
      </c>
      <c r="BN83" s="525">
        <f t="shared" si="254"/>
        <v>0</v>
      </c>
      <c r="BO83" s="526" t="str">
        <f t="shared" si="139"/>
        <v/>
      </c>
      <c r="BP83" s="525">
        <f t="shared" si="255"/>
        <v>0</v>
      </c>
      <c r="BQ83" s="527">
        <f t="shared" si="198"/>
        <v>0</v>
      </c>
      <c r="BR83" s="527">
        <f t="shared" si="199"/>
        <v>0</v>
      </c>
      <c r="BS83" s="528">
        <f t="shared" si="140"/>
        <v>0</v>
      </c>
      <c r="BT83" s="263" t="str">
        <f t="shared" si="14"/>
        <v/>
      </c>
      <c r="BU83" s="263" t="str">
        <f>IF(BQ83=1, IF(ISBLANK(#REF!),message_complete,""),"")</f>
        <v/>
      </c>
      <c r="BV83" s="263" t="str">
        <f t="shared" si="200"/>
        <v/>
      </c>
      <c r="BW83" s="263" t="str">
        <f t="shared" si="201"/>
        <v/>
      </c>
      <c r="BX83" s="261"/>
      <c r="BY83" s="328" t="str">
        <f t="shared" si="116"/>
        <v/>
      </c>
      <c r="BZ83" s="269" t="str">
        <f t="shared" si="202"/>
        <v/>
      </c>
      <c r="CA83" s="269" t="str">
        <f t="shared" si="203"/>
        <v/>
      </c>
      <c r="CB83" s="269" t="str">
        <f t="shared" si="204"/>
        <v/>
      </c>
      <c r="CC83" s="269" t="str">
        <f t="shared" si="205"/>
        <v/>
      </c>
      <c r="CD83" s="269" t="str">
        <f t="shared" si="117"/>
        <v/>
      </c>
      <c r="CE83" s="269" t="str">
        <f t="shared" si="206"/>
        <v/>
      </c>
      <c r="CF83" s="269" t="str">
        <f t="shared" si="118"/>
        <v/>
      </c>
      <c r="CG83" s="269" t="str">
        <f t="shared" si="119"/>
        <v/>
      </c>
      <c r="CH83" s="269" t="str">
        <f t="shared" si="120"/>
        <v/>
      </c>
      <c r="CI83" s="269" t="str">
        <f t="shared" si="121"/>
        <v/>
      </c>
      <c r="CJ83" s="329" t="str">
        <f t="shared" si="122"/>
        <v/>
      </c>
      <c r="CL83" s="423" t="str">
        <f t="shared" si="77"/>
        <v/>
      </c>
      <c r="CM83" s="419" t="str">
        <f t="shared" si="78"/>
        <v/>
      </c>
      <c r="CN83" s="419" t="str">
        <f t="shared" si="79"/>
        <v/>
      </c>
      <c r="CO83" s="419" t="str">
        <f t="shared" si="80"/>
        <v/>
      </c>
      <c r="CP83" s="419" t="str">
        <f t="shared" si="81"/>
        <v/>
      </c>
      <c r="CQ83" s="424" t="str">
        <f t="shared" si="82"/>
        <v/>
      </c>
      <c r="CR83" s="121" t="str">
        <f t="shared" si="207"/>
        <v/>
      </c>
      <c r="CS83" s="283" t="str">
        <f t="shared" si="208"/>
        <v/>
      </c>
      <c r="CT83" s="264" t="str">
        <f t="shared" si="209"/>
        <v/>
      </c>
      <c r="CU83" s="264" t="str">
        <f t="shared" si="210"/>
        <v/>
      </c>
      <c r="CV83" s="264" t="str">
        <f t="shared" si="211"/>
        <v/>
      </c>
      <c r="CW83" s="264" t="str">
        <f t="shared" si="212"/>
        <v/>
      </c>
      <c r="CX83" s="284" t="str">
        <f t="shared" si="213"/>
        <v/>
      </c>
      <c r="CY83" s="263">
        <f t="shared" si="83"/>
        <v>0</v>
      </c>
      <c r="CZ83" s="263"/>
      <c r="DA83" s="291">
        <f t="shared" si="275"/>
        <v>0</v>
      </c>
      <c r="DB83" s="265">
        <f t="shared" si="275"/>
        <v>0</v>
      </c>
      <c r="DC83" s="265">
        <f t="shared" si="275"/>
        <v>0</v>
      </c>
      <c r="DD83" s="265">
        <f t="shared" si="275"/>
        <v>0</v>
      </c>
      <c r="DE83" s="265">
        <f t="shared" si="275"/>
        <v>0</v>
      </c>
      <c r="DF83" s="265">
        <f t="shared" si="275"/>
        <v>0</v>
      </c>
      <c r="DG83" s="265">
        <f t="shared" si="275"/>
        <v>0</v>
      </c>
      <c r="DH83" s="265">
        <f t="shared" si="275"/>
        <v>0</v>
      </c>
      <c r="DI83" s="265">
        <f t="shared" si="275"/>
        <v>0</v>
      </c>
      <c r="DJ83" s="265">
        <f t="shared" si="275"/>
        <v>0</v>
      </c>
      <c r="DK83" s="265">
        <f t="shared" si="276"/>
        <v>0</v>
      </c>
      <c r="DL83" s="265">
        <f t="shared" si="276"/>
        <v>0</v>
      </c>
      <c r="DM83" s="265">
        <f t="shared" si="276"/>
        <v>0</v>
      </c>
      <c r="DN83" s="265">
        <f t="shared" si="276"/>
        <v>0</v>
      </c>
      <c r="DO83" s="265">
        <f t="shared" si="276"/>
        <v>0</v>
      </c>
      <c r="DP83" s="265">
        <f t="shared" si="276"/>
        <v>0</v>
      </c>
      <c r="DQ83" s="265">
        <f t="shared" si="276"/>
        <v>0</v>
      </c>
      <c r="DR83" s="265">
        <f t="shared" si="276"/>
        <v>0</v>
      </c>
      <c r="DS83" s="265">
        <f t="shared" si="276"/>
        <v>0</v>
      </c>
      <c r="DT83" s="265">
        <f t="shared" si="276"/>
        <v>0</v>
      </c>
      <c r="DU83" s="292">
        <f t="shared" si="276"/>
        <v>0</v>
      </c>
      <c r="DV83" s="291">
        <f t="shared" si="277"/>
        <v>0</v>
      </c>
      <c r="DW83" s="265">
        <f t="shared" si="277"/>
        <v>0</v>
      </c>
      <c r="DX83" s="265">
        <f t="shared" si="277"/>
        <v>0</v>
      </c>
      <c r="DY83" s="265">
        <f t="shared" si="277"/>
        <v>0</v>
      </c>
      <c r="DZ83" s="265">
        <f t="shared" si="277"/>
        <v>0</v>
      </c>
      <c r="EA83" s="265">
        <f t="shared" si="277"/>
        <v>0</v>
      </c>
      <c r="EB83" s="265">
        <f t="shared" si="277"/>
        <v>0</v>
      </c>
      <c r="EC83" s="265">
        <f t="shared" si="277"/>
        <v>0</v>
      </c>
      <c r="ED83" s="265">
        <f t="shared" si="277"/>
        <v>0</v>
      </c>
      <c r="EE83" s="265">
        <f t="shared" si="277"/>
        <v>0</v>
      </c>
      <c r="EF83" s="265">
        <f t="shared" si="278"/>
        <v>0</v>
      </c>
      <c r="EG83" s="265">
        <f t="shared" si="278"/>
        <v>0</v>
      </c>
      <c r="EH83" s="265">
        <f t="shared" si="278"/>
        <v>0</v>
      </c>
      <c r="EI83" s="265">
        <f t="shared" si="278"/>
        <v>0</v>
      </c>
      <c r="EJ83" s="265">
        <f t="shared" si="278"/>
        <v>0</v>
      </c>
      <c r="EK83" s="265">
        <f t="shared" si="278"/>
        <v>0</v>
      </c>
      <c r="EL83" s="265">
        <f t="shared" si="278"/>
        <v>0</v>
      </c>
      <c r="EM83" s="265">
        <f t="shared" si="278"/>
        <v>0</v>
      </c>
      <c r="EN83" s="265">
        <f t="shared" si="278"/>
        <v>0</v>
      </c>
      <c r="EO83" s="265">
        <f t="shared" si="278"/>
        <v>0</v>
      </c>
      <c r="EP83" s="292">
        <f t="shared" si="278"/>
        <v>0</v>
      </c>
      <c r="EQ83" s="414">
        <f t="shared" si="279"/>
        <v>0</v>
      </c>
      <c r="ER83" s="265">
        <f t="shared" si="279"/>
        <v>0</v>
      </c>
      <c r="ES83" s="265">
        <f t="shared" si="279"/>
        <v>0</v>
      </c>
      <c r="ET83" s="265">
        <f t="shared" si="279"/>
        <v>0</v>
      </c>
      <c r="EU83" s="265">
        <f t="shared" si="279"/>
        <v>0</v>
      </c>
      <c r="EV83" s="265">
        <f t="shared" si="279"/>
        <v>0</v>
      </c>
      <c r="EW83" s="265">
        <f t="shared" si="279"/>
        <v>0</v>
      </c>
      <c r="EX83" s="265">
        <f t="shared" si="279"/>
        <v>0</v>
      </c>
      <c r="EY83" s="265">
        <f t="shared" si="279"/>
        <v>0</v>
      </c>
      <c r="EZ83" s="265">
        <f t="shared" si="279"/>
        <v>0</v>
      </c>
      <c r="FA83" s="265">
        <f t="shared" si="280"/>
        <v>0</v>
      </c>
      <c r="FB83" s="265">
        <f t="shared" si="280"/>
        <v>0</v>
      </c>
      <c r="FC83" s="265">
        <f t="shared" si="280"/>
        <v>0</v>
      </c>
      <c r="FD83" s="265">
        <f t="shared" si="280"/>
        <v>0</v>
      </c>
      <c r="FE83" s="265">
        <f t="shared" si="280"/>
        <v>0</v>
      </c>
      <c r="FF83" s="265">
        <f t="shared" si="280"/>
        <v>0</v>
      </c>
      <c r="FG83" s="265">
        <f t="shared" si="280"/>
        <v>0</v>
      </c>
      <c r="FH83" s="265">
        <f t="shared" si="280"/>
        <v>0</v>
      </c>
      <c r="FI83" s="265">
        <f t="shared" si="280"/>
        <v>0</v>
      </c>
      <c r="FJ83" s="265">
        <f t="shared" si="280"/>
        <v>0</v>
      </c>
      <c r="FK83" s="415">
        <f t="shared" si="280"/>
        <v>0</v>
      </c>
      <c r="FL83" s="291">
        <f t="shared" si="281"/>
        <v>0</v>
      </c>
      <c r="FM83" s="265">
        <f t="shared" si="281"/>
        <v>0</v>
      </c>
      <c r="FN83" s="265">
        <f t="shared" si="281"/>
        <v>0</v>
      </c>
      <c r="FO83" s="265">
        <f t="shared" si="281"/>
        <v>0</v>
      </c>
      <c r="FP83" s="265">
        <f t="shared" si="281"/>
        <v>0</v>
      </c>
      <c r="FQ83" s="265">
        <f t="shared" si="281"/>
        <v>0</v>
      </c>
      <c r="FR83" s="265">
        <f t="shared" si="281"/>
        <v>0</v>
      </c>
      <c r="FS83" s="265">
        <f t="shared" si="281"/>
        <v>0</v>
      </c>
      <c r="FT83" s="265">
        <f t="shared" si="281"/>
        <v>0</v>
      </c>
      <c r="FU83" s="265">
        <f t="shared" si="281"/>
        <v>0</v>
      </c>
      <c r="FV83" s="265">
        <f t="shared" si="282"/>
        <v>0</v>
      </c>
      <c r="FW83" s="265">
        <f t="shared" si="282"/>
        <v>0</v>
      </c>
      <c r="FX83" s="265">
        <f t="shared" si="282"/>
        <v>0</v>
      </c>
      <c r="FY83" s="265">
        <f t="shared" si="282"/>
        <v>0</v>
      </c>
      <c r="FZ83" s="265">
        <f t="shared" si="282"/>
        <v>0</v>
      </c>
      <c r="GA83" s="265">
        <f t="shared" si="282"/>
        <v>0</v>
      </c>
      <c r="GB83" s="265">
        <f t="shared" si="282"/>
        <v>0</v>
      </c>
      <c r="GC83" s="265">
        <f t="shared" si="282"/>
        <v>0</v>
      </c>
      <c r="GD83" s="265">
        <f t="shared" si="282"/>
        <v>0</v>
      </c>
      <c r="GE83" s="265">
        <f t="shared" si="282"/>
        <v>0</v>
      </c>
      <c r="GF83" s="265">
        <f t="shared" si="282"/>
        <v>0</v>
      </c>
      <c r="GG83" s="356">
        <f t="shared" si="288"/>
        <v>0</v>
      </c>
      <c r="GH83" s="353">
        <f t="shared" si="283"/>
        <v>0</v>
      </c>
      <c r="GI83" s="353">
        <f t="shared" si="283"/>
        <v>0</v>
      </c>
      <c r="GJ83" s="353">
        <f t="shared" si="283"/>
        <v>0</v>
      </c>
      <c r="GK83" s="353">
        <f t="shared" si="283"/>
        <v>0</v>
      </c>
      <c r="GL83" s="353">
        <f t="shared" si="283"/>
        <v>0</v>
      </c>
      <c r="GM83" s="353">
        <f t="shared" si="283"/>
        <v>0</v>
      </c>
      <c r="GN83" s="353">
        <f t="shared" si="283"/>
        <v>0</v>
      </c>
      <c r="GO83" s="353">
        <f t="shared" si="283"/>
        <v>0</v>
      </c>
      <c r="GP83" s="353">
        <f t="shared" si="283"/>
        <v>0</v>
      </c>
      <c r="GQ83" s="353">
        <f t="shared" si="283"/>
        <v>0</v>
      </c>
      <c r="GR83" s="353">
        <f t="shared" si="283"/>
        <v>0</v>
      </c>
      <c r="GS83" s="353">
        <f t="shared" si="283"/>
        <v>0</v>
      </c>
      <c r="GT83" s="353">
        <f t="shared" si="283"/>
        <v>0</v>
      </c>
      <c r="GU83" s="353">
        <f t="shared" si="283"/>
        <v>0</v>
      </c>
      <c r="GV83" s="353">
        <f t="shared" si="283"/>
        <v>0</v>
      </c>
      <c r="GW83" s="353">
        <f t="shared" si="283"/>
        <v>0</v>
      </c>
      <c r="GX83" s="353">
        <f t="shared" si="283"/>
        <v>0</v>
      </c>
      <c r="GY83" s="353">
        <f t="shared" si="283"/>
        <v>0</v>
      </c>
      <c r="GZ83" s="353">
        <f t="shared" si="283"/>
        <v>0</v>
      </c>
      <c r="HA83" s="357">
        <f t="shared" si="283"/>
        <v>0</v>
      </c>
      <c r="HB83" s="336">
        <f t="shared" si="142"/>
        <v>0</v>
      </c>
      <c r="HC83" s="337">
        <f t="shared" si="143"/>
        <v>0</v>
      </c>
      <c r="HD83" s="337">
        <f t="shared" si="144"/>
        <v>0</v>
      </c>
      <c r="HE83" s="337">
        <f t="shared" si="145"/>
        <v>0</v>
      </c>
      <c r="HF83" s="337">
        <f t="shared" si="146"/>
        <v>0</v>
      </c>
      <c r="HG83" s="337">
        <f t="shared" si="147"/>
        <v>0</v>
      </c>
      <c r="HH83" s="337">
        <f t="shared" si="148"/>
        <v>0</v>
      </c>
      <c r="HI83" s="337">
        <f t="shared" si="149"/>
        <v>0</v>
      </c>
      <c r="HJ83" s="337">
        <f t="shared" si="150"/>
        <v>0</v>
      </c>
      <c r="HK83" s="337">
        <f t="shared" si="151"/>
        <v>0</v>
      </c>
      <c r="HL83" s="337">
        <f t="shared" si="152"/>
        <v>0</v>
      </c>
      <c r="HM83" s="337">
        <f t="shared" si="153"/>
        <v>0</v>
      </c>
      <c r="HN83" s="337">
        <f t="shared" si="154"/>
        <v>0</v>
      </c>
      <c r="HO83" s="337">
        <f t="shared" si="155"/>
        <v>0</v>
      </c>
      <c r="HP83" s="337">
        <f t="shared" si="156"/>
        <v>0</v>
      </c>
      <c r="HQ83" s="337">
        <f t="shared" si="157"/>
        <v>0</v>
      </c>
      <c r="HR83" s="337">
        <f t="shared" si="158"/>
        <v>0</v>
      </c>
      <c r="HS83" s="337">
        <f t="shared" si="159"/>
        <v>0</v>
      </c>
      <c r="HT83" s="337">
        <f t="shared" si="160"/>
        <v>0</v>
      </c>
      <c r="HU83" s="337">
        <f t="shared" si="161"/>
        <v>0</v>
      </c>
      <c r="HV83" s="338">
        <f t="shared" si="162"/>
        <v>0</v>
      </c>
      <c r="HW83" s="297" t="str">
        <f t="shared" si="214"/>
        <v/>
      </c>
      <c r="HX83" s="264" t="str">
        <f t="shared" si="215"/>
        <v/>
      </c>
      <c r="HY83" s="264" t="str">
        <f t="shared" si="216"/>
        <v/>
      </c>
      <c r="HZ83" s="264" t="str">
        <f t="shared" si="217"/>
        <v/>
      </c>
      <c r="IA83" s="264" t="str">
        <f t="shared" si="218"/>
        <v/>
      </c>
      <c r="IB83" s="264" t="str">
        <f t="shared" si="219"/>
        <v/>
      </c>
      <c r="IC83" s="264" t="str">
        <f t="shared" si="220"/>
        <v/>
      </c>
      <c r="ID83" s="264" t="str">
        <f t="shared" si="221"/>
        <v/>
      </c>
      <c r="IE83" s="264" t="str">
        <f t="shared" si="222"/>
        <v/>
      </c>
      <c r="IF83" s="264" t="str">
        <f t="shared" si="223"/>
        <v/>
      </c>
      <c r="IG83" s="264" t="str">
        <f t="shared" si="224"/>
        <v/>
      </c>
      <c r="IH83" s="264" t="str">
        <f t="shared" si="225"/>
        <v/>
      </c>
      <c r="II83" s="264" t="str">
        <f t="shared" si="226"/>
        <v/>
      </c>
      <c r="IJ83" s="264" t="str">
        <f t="shared" si="227"/>
        <v/>
      </c>
      <c r="IK83" s="264" t="str">
        <f t="shared" si="228"/>
        <v/>
      </c>
      <c r="IL83" s="264" t="str">
        <f t="shared" si="229"/>
        <v/>
      </c>
      <c r="IM83" s="264" t="str">
        <f t="shared" si="230"/>
        <v/>
      </c>
      <c r="IN83" s="264" t="str">
        <f t="shared" si="231"/>
        <v/>
      </c>
      <c r="IO83" s="264" t="str">
        <f t="shared" si="232"/>
        <v/>
      </c>
      <c r="IP83" s="264" t="str">
        <f t="shared" si="233"/>
        <v/>
      </c>
      <c r="IQ83" s="284" t="str">
        <f t="shared" si="234"/>
        <v/>
      </c>
      <c r="IR83" s="265">
        <f t="shared" si="105"/>
        <v>0</v>
      </c>
      <c r="IS83" s="266">
        <f t="shared" si="235"/>
        <v>48</v>
      </c>
      <c r="IT83" s="266">
        <f t="shared" si="106"/>
        <v>0</v>
      </c>
      <c r="IU83" s="266">
        <f t="shared" si="236"/>
        <v>0</v>
      </c>
      <c r="IV83" s="302">
        <f t="shared" si="284"/>
        <v>0</v>
      </c>
      <c r="IW83" s="266">
        <f t="shared" si="284"/>
        <v>0</v>
      </c>
      <c r="IX83" s="266">
        <f t="shared" si="284"/>
        <v>0</v>
      </c>
      <c r="IY83" s="266">
        <f t="shared" si="284"/>
        <v>0</v>
      </c>
      <c r="IZ83" s="266">
        <f t="shared" si="284"/>
        <v>0</v>
      </c>
      <c r="JA83" s="266">
        <f t="shared" si="284"/>
        <v>0</v>
      </c>
      <c r="JB83" s="266">
        <f t="shared" si="284"/>
        <v>0</v>
      </c>
      <c r="JC83" s="266">
        <f t="shared" si="284"/>
        <v>0</v>
      </c>
      <c r="JD83" s="266">
        <f t="shared" si="284"/>
        <v>0</v>
      </c>
      <c r="JE83" s="266">
        <f t="shared" si="284"/>
        <v>0</v>
      </c>
      <c r="JF83" s="266">
        <f t="shared" si="285"/>
        <v>0</v>
      </c>
      <c r="JG83" s="266">
        <f t="shared" si="285"/>
        <v>0</v>
      </c>
      <c r="JH83" s="266">
        <f t="shared" si="285"/>
        <v>0</v>
      </c>
      <c r="JI83" s="266">
        <f t="shared" si="285"/>
        <v>0</v>
      </c>
      <c r="JJ83" s="266">
        <f t="shared" si="285"/>
        <v>0</v>
      </c>
      <c r="JK83" s="266">
        <f t="shared" si="285"/>
        <v>0</v>
      </c>
      <c r="JL83" s="266">
        <f t="shared" si="285"/>
        <v>0</v>
      </c>
      <c r="JM83" s="266">
        <f t="shared" si="285"/>
        <v>0</v>
      </c>
      <c r="JN83" s="266">
        <f t="shared" si="285"/>
        <v>0</v>
      </c>
      <c r="JO83" s="266">
        <f t="shared" si="285"/>
        <v>0</v>
      </c>
      <c r="JP83" s="303">
        <f t="shared" si="285"/>
        <v>0</v>
      </c>
      <c r="JQ83" s="291">
        <f t="shared" si="286"/>
        <v>0</v>
      </c>
      <c r="JR83" s="265">
        <f t="shared" si="286"/>
        <v>0</v>
      </c>
      <c r="JS83" s="265">
        <f t="shared" si="286"/>
        <v>0</v>
      </c>
      <c r="JT83" s="265">
        <f t="shared" si="286"/>
        <v>0</v>
      </c>
      <c r="JU83" s="265">
        <f t="shared" si="286"/>
        <v>0</v>
      </c>
      <c r="JV83" s="265">
        <f t="shared" si="286"/>
        <v>0</v>
      </c>
      <c r="JW83" s="265">
        <f t="shared" si="286"/>
        <v>0</v>
      </c>
      <c r="JX83" s="265">
        <f t="shared" si="286"/>
        <v>0</v>
      </c>
      <c r="JY83" s="265">
        <f t="shared" si="286"/>
        <v>0</v>
      </c>
      <c r="JZ83" s="265">
        <f t="shared" si="286"/>
        <v>0</v>
      </c>
      <c r="KA83" s="265">
        <f t="shared" si="287"/>
        <v>0</v>
      </c>
      <c r="KB83" s="265">
        <f t="shared" si="287"/>
        <v>0</v>
      </c>
      <c r="KC83" s="265">
        <f t="shared" si="287"/>
        <v>0</v>
      </c>
      <c r="KD83" s="265">
        <f t="shared" si="287"/>
        <v>0</v>
      </c>
      <c r="KE83" s="265">
        <f t="shared" si="287"/>
        <v>0</v>
      </c>
      <c r="KF83" s="265">
        <f t="shared" si="287"/>
        <v>0</v>
      </c>
      <c r="KG83" s="265">
        <f t="shared" si="287"/>
        <v>0</v>
      </c>
      <c r="KH83" s="265">
        <f t="shared" si="287"/>
        <v>0</v>
      </c>
      <c r="KI83" s="265">
        <f t="shared" si="287"/>
        <v>0</v>
      </c>
      <c r="KJ83" s="265">
        <f t="shared" si="287"/>
        <v>0</v>
      </c>
      <c r="KK83" s="292">
        <f t="shared" si="287"/>
        <v>0</v>
      </c>
      <c r="KL83" s="279">
        <f t="shared" si="107"/>
        <v>48</v>
      </c>
      <c r="KN83" s="262" t="str">
        <f t="shared" si="289"/>
        <v>Sun</v>
      </c>
      <c r="KO83" s="405" t="str">
        <f>IF(OR(F83=Dropdown_list!$AA$20,F83=Dropdown_list!$AA$21,ISBLANK(F83)), "", LEFT(F83,FIND(":",F83)-1)/RIGHT(F83,LEN(F83)-(FIND(":",F83))))</f>
        <v/>
      </c>
      <c r="KP83" s="406" t="str">
        <f>IF(OR(G83=Dropdown_list!$AA$20,G83=Dropdown_list!$AA$21,ISBLANK(G83)), "", LEFT(G83,FIND(":",G83)-1)/RIGHT(G83,LEN(G83)-(FIND(":",G83))))</f>
        <v/>
      </c>
      <c r="KQ83" s="406" t="str">
        <f>IF(OR(H83=Dropdown_list!$AA$20,H83=Dropdown_list!$AA$21,ISBLANK(H83)), "", LEFT(H83,FIND(":",H83)-1)/RIGHT(H83,LEN(H83)-(FIND(":",H83))))</f>
        <v/>
      </c>
      <c r="KR83" s="406" t="str">
        <f>IF(OR(I83=Dropdown_list!$AA$20,I83=Dropdown_list!$AA$21,ISBLANK(I83)), "", LEFT(I83,FIND(":",I83)-1)/RIGHT(I83,LEN(I83)-(FIND(":",I83))))</f>
        <v/>
      </c>
      <c r="KS83" s="406" t="str">
        <f>IF(OR(J83=Dropdown_list!$AA$20,J83=Dropdown_list!$AA$21,ISBLANK(J83)), "", LEFT(J83,FIND(":",J83)-1)/RIGHT(J83,LEN(J83)-(FIND(":",J83))))</f>
        <v/>
      </c>
      <c r="KT83" s="406" t="str">
        <f>IF(OR(K83=Dropdown_list!$AA$20,K83=Dropdown_list!$AA$21,ISBLANK(K83)), "", LEFT(K83,FIND(":",K83)-1)/RIGHT(K83,LEN(K83)-(FIND(":",K83))))</f>
        <v/>
      </c>
      <c r="KU83" s="406" t="str">
        <f>IF(OR(L83=Dropdown_list!$AA$20,L83=Dropdown_list!$AA$21,ISBLANK(L83)), "", LEFT(L83,FIND(":",L83)-1)/RIGHT(L83,LEN(L83)-(FIND(":",L83))))</f>
        <v/>
      </c>
      <c r="KV83" s="406" t="str">
        <f>IF(OR(M83=Dropdown_list!$AA$20,M83=Dropdown_list!$AA$21,ISBLANK(M83)), "", LEFT(M83,FIND(":",M83)-1)/RIGHT(M83,LEN(M83)-(FIND(":",M83))))</f>
        <v/>
      </c>
      <c r="KW83" s="406" t="str">
        <f>IF(OR(N83=Dropdown_list!$AA$20,N83=Dropdown_list!$AA$21,ISBLANK(N83)), "", LEFT(N83,FIND(":",N83)-1)/RIGHT(N83,LEN(N83)-(FIND(":",N83))))</f>
        <v/>
      </c>
      <c r="KX83" s="406" t="str">
        <f>IF(OR(O83=Dropdown_list!$AA$20,O83=Dropdown_list!$AA$21,ISBLANK(O83)), "", LEFT(O83,FIND(":",O83)-1)/RIGHT(O83,LEN(O83)-(FIND(":",O83))))</f>
        <v/>
      </c>
      <c r="KY83" s="406" t="str">
        <f>IF(OR(P83=Dropdown_list!$AA$20,P83=Dropdown_list!$AA$21,ISBLANK(P83)), "", LEFT(P83,FIND(":",P83)-1)/RIGHT(P83,LEN(P83)-(FIND(":",P83))))</f>
        <v/>
      </c>
      <c r="KZ83" s="406" t="str">
        <f>IF(OR(Q83=Dropdown_list!$AA$20,Q83=Dropdown_list!$AA$21,ISBLANK(Q83)), "", LEFT(Q83,FIND(":",Q83)-1)/RIGHT(Q83,LEN(Q83)-(FIND(":",Q83))))</f>
        <v/>
      </c>
      <c r="LA83" s="406" t="str">
        <f>IF(OR(R83=Dropdown_list!$AA$20,R83=Dropdown_list!$AA$21,ISBLANK(R83)), "", LEFT(R83,FIND(":",R83)-1)/RIGHT(R83,LEN(R83)-(FIND(":",R83))))</f>
        <v/>
      </c>
      <c r="LB83" s="406" t="str">
        <f>IF(OR(S83=Dropdown_list!$AA$20,S83=Dropdown_list!$AA$21,ISBLANK(S83)), "", LEFT(S83,FIND(":",S83)-1)/RIGHT(S83,LEN(S83)-(FIND(":",S83))))</f>
        <v/>
      </c>
      <c r="LC83" s="406" t="str">
        <f>IF(OR(T83=Dropdown_list!$AA$20,T83=Dropdown_list!$AA$21,ISBLANK(T83)), "", LEFT(T83,FIND(":",T83)-1)/RIGHT(T83,LEN(T83)-(FIND(":",T83))))</f>
        <v/>
      </c>
      <c r="LD83" s="406" t="str">
        <f>IF(OR(U83=Dropdown_list!$AA$20,U83=Dropdown_list!$AA$21,ISBLANK(U83)), "", LEFT(U83,FIND(":",U83)-1)/RIGHT(U83,LEN(U83)-(FIND(":",U83))))</f>
        <v/>
      </c>
      <c r="LE83" s="406" t="str">
        <f>IF(OR(V83=Dropdown_list!$AA$20,V83=Dropdown_list!$AA$21,ISBLANK(V83)), "", LEFT(V83,FIND(":",V83)-1)/RIGHT(V83,LEN(V83)-(FIND(":",V83))))</f>
        <v/>
      </c>
      <c r="LF83" s="406" t="str">
        <f>IF(OR(W83=Dropdown_list!$AA$20,W83=Dropdown_list!$AA$21,ISBLANK(W83)), "", LEFT(W83,FIND(":",W83)-1)/RIGHT(W83,LEN(W83)-(FIND(":",W83))))</f>
        <v/>
      </c>
      <c r="LG83" s="406" t="str">
        <f>IF(OR(X83=Dropdown_list!$AA$20,X83=Dropdown_list!$AA$21,ISBLANK(X83)), "", LEFT(X83,FIND(":",X83)-1)/RIGHT(X83,LEN(X83)-(FIND(":",X83))))</f>
        <v/>
      </c>
      <c r="LH83" s="406" t="str">
        <f>IF(OR(Y83=Dropdown_list!$AA$20,Y83=Dropdown_list!$AA$21,ISBLANK(Y83)), "", LEFT(Y83,FIND(":",Y83)-1)/RIGHT(Y83,LEN(Y83)-(FIND(":",Y83))))</f>
        <v/>
      </c>
      <c r="LI83" s="406" t="str">
        <f>IF(OR(Z83=Dropdown_list!$AA$20,Z83=Dropdown_list!$AA$21,ISBLANK(Z83)), "", LEFT(Z83,FIND(":",Z83)-1)/RIGHT(Z83,LEN(Z83)-(FIND(":",Z83))))</f>
        <v/>
      </c>
      <c r="LJ83" s="406" t="str">
        <f>IF(OR(AA83=Dropdown_list!$AA$20,AA83=Dropdown_list!$AA$21,ISBLANK(AA83)), "", LEFT(AA83,FIND(":",AA83)-1)/RIGHT(AA83,LEN(AA83)-(FIND(":",AA83))))</f>
        <v/>
      </c>
      <c r="LK83" s="406" t="str">
        <f>IF(OR(AB83=Dropdown_list!$AA$20,AB83=Dropdown_list!$AA$21,ISBLANK(AB83)), "", LEFT(AB83,FIND(":",AB83)-1)/RIGHT(AB83,LEN(AB83)-(FIND(":",AB83))))</f>
        <v/>
      </c>
      <c r="LL83" s="406" t="str">
        <f>IF(OR(AC83=Dropdown_list!$AA$20,AC83=Dropdown_list!$AA$21,ISBLANK(AC83)), "", LEFT(AC83,FIND(":",AC83)-1)/RIGHT(AC83,LEN(AC83)-(FIND(":",AC83))))</f>
        <v/>
      </c>
      <c r="LM83" s="406" t="str">
        <f>IF(OR(AD83=Dropdown_list!$AA$20,AD83=Dropdown_list!$AA$21,ISBLANK(AD83)), "", LEFT(AD83,FIND(":",AD83)-1)/RIGHT(AD83,LEN(AD83)-(FIND(":",AD83))))</f>
        <v/>
      </c>
      <c r="LN83" s="406" t="str">
        <f>IF(OR(AE83=Dropdown_list!$AA$20,AE83=Dropdown_list!$AA$21,ISBLANK(AE83)), "", LEFT(AE83,FIND(":",AE83)-1)/RIGHT(AE83,LEN(AE83)-(FIND(":",AE83))))</f>
        <v/>
      </c>
      <c r="LO83" s="406" t="str">
        <f>IF(OR(AF83=Dropdown_list!$AA$20,AF83=Dropdown_list!$AA$21,ISBLANK(AF83)), "", LEFT(AF83,FIND(":",AF83)-1)/RIGHT(AF83,LEN(AF83)-(FIND(":",AF83))))</f>
        <v/>
      </c>
      <c r="LP83" s="406" t="str">
        <f>IF(OR(AG83=Dropdown_list!$AA$20,AG83=Dropdown_list!$AA$21,ISBLANK(AG83)), "", LEFT(AG83,FIND(":",AG83)-1)/RIGHT(AG83,LEN(AG83)-(FIND(":",AG83))))</f>
        <v/>
      </c>
      <c r="LQ83" s="406" t="str">
        <f>IF(OR(AH83=Dropdown_list!$AA$20,AH83=Dropdown_list!$AA$21,ISBLANK(AH83)), "", LEFT(AH83,FIND(":",AH83)-1)/RIGHT(AH83,LEN(AH83)-(FIND(":",AH83))))</f>
        <v/>
      </c>
      <c r="LR83" s="406" t="str">
        <f>IF(OR(AI83=Dropdown_list!$AA$20,AI83=Dropdown_list!$AA$21,ISBLANK(AI83)), "", LEFT(AI83,FIND(":",AI83)-1)/RIGHT(AI83,LEN(AI83)-(FIND(":",AI83))))</f>
        <v/>
      </c>
      <c r="LS83" s="406" t="str">
        <f>IF(OR(AJ83=Dropdown_list!$AA$20,AJ83=Dropdown_list!$AA$21,ISBLANK(AJ83)), "", LEFT(AJ83,FIND(":",AJ83)-1)/RIGHT(AJ83,LEN(AJ83)-(FIND(":",AJ83))))</f>
        <v/>
      </c>
      <c r="LT83" s="406" t="str">
        <f>IF(OR(AK83=Dropdown_list!$AA$20,AK83=Dropdown_list!$AA$21,ISBLANK(AK83)), "", LEFT(AK83,FIND(":",AK83)-1)/RIGHT(AK83,LEN(AK83)-(FIND(":",AK83))))</f>
        <v/>
      </c>
      <c r="LU83" s="406" t="str">
        <f>IF(OR(AL83=Dropdown_list!$AA$20,AL83=Dropdown_list!$AA$21,ISBLANK(AL83)), "", LEFT(AL83,FIND(":",AL83)-1)/RIGHT(AL83,LEN(AL83)-(FIND(":",AL83))))</f>
        <v/>
      </c>
      <c r="LV83" s="406" t="str">
        <f>IF(OR(AM83=Dropdown_list!$AA$20,AM83=Dropdown_list!$AA$21,ISBLANK(AM83)), "", LEFT(AM83,FIND(":",AM83)-1)/RIGHT(AM83,LEN(AM83)-(FIND(":",AM83))))</f>
        <v/>
      </c>
      <c r="LW83" s="406" t="str">
        <f>IF(OR(AN83=Dropdown_list!$AA$20,AN83=Dropdown_list!$AA$21,ISBLANK(AN83)), "", LEFT(AN83,FIND(":",AN83)-1)/RIGHT(AN83,LEN(AN83)-(FIND(":",AN83))))</f>
        <v/>
      </c>
      <c r="LX83" s="406" t="str">
        <f>IF(OR(AO83=Dropdown_list!$AA$20,AO83=Dropdown_list!$AA$21,ISBLANK(AO83)), "", LEFT(AO83,FIND(":",AO83)-1)/RIGHT(AO83,LEN(AO83)-(FIND(":",AO83))))</f>
        <v/>
      </c>
      <c r="LY83" s="406" t="str">
        <f>IF(OR(AP83=Dropdown_list!$AA$20,AP83=Dropdown_list!$AA$21,ISBLANK(AP83)), "", LEFT(AP83,FIND(":",AP83)-1)/RIGHT(AP83,LEN(AP83)-(FIND(":",AP83))))</f>
        <v/>
      </c>
      <c r="LZ83" s="406" t="str">
        <f>IF(OR(AQ83=Dropdown_list!$AA$20,AQ83=Dropdown_list!$AA$21,ISBLANK(AQ83)), "", LEFT(AQ83,FIND(":",AQ83)-1)/RIGHT(AQ83,LEN(AQ83)-(FIND(":",AQ83))))</f>
        <v/>
      </c>
      <c r="MA83" s="406" t="str">
        <f>IF(OR(AR83=Dropdown_list!$AA$20,AR83=Dropdown_list!$AA$21,ISBLANK(AR83)), "", LEFT(AR83,FIND(":",AR83)-1)/RIGHT(AR83,LEN(AR83)-(FIND(":",AR83))))</f>
        <v/>
      </c>
      <c r="MB83" s="406" t="str">
        <f>IF(OR(AS83=Dropdown_list!$AA$20,AS83=Dropdown_list!$AA$21,ISBLANK(AS83)), "", LEFT(AS83,FIND(":",AS83)-1)/RIGHT(AS83,LEN(AS83)-(FIND(":",AS83))))</f>
        <v/>
      </c>
      <c r="MC83" s="406" t="str">
        <f>IF(OR(AT83=Dropdown_list!$AA$20,AT83=Dropdown_list!$AA$21,ISBLANK(AT83)), "", LEFT(AT83,FIND(":",AT83)-1)/RIGHT(AT83,LEN(AT83)-(FIND(":",AT83))))</f>
        <v/>
      </c>
      <c r="MD83" s="406" t="str">
        <f>IF(OR(AU83=Dropdown_list!$AA$20,AU83=Dropdown_list!$AA$21,ISBLANK(AU83)), "", LEFT(AU83,FIND(":",AU83)-1)/RIGHT(AU83,LEN(AU83)-(FIND(":",AU83))))</f>
        <v/>
      </c>
      <c r="ME83" s="406" t="str">
        <f>IF(OR(AV83=Dropdown_list!$AA$20,AV83=Dropdown_list!$AA$21,ISBLANK(AV83)), "", LEFT(AV83,FIND(":",AV83)-1)/RIGHT(AV83,LEN(AV83)-(FIND(":",AV83))))</f>
        <v/>
      </c>
      <c r="MF83" s="406" t="str">
        <f>IF(OR(AW83=Dropdown_list!$AA$20,AW83=Dropdown_list!$AA$21,ISBLANK(AW83)), "", LEFT(AW83,FIND(":",AW83)-1)/RIGHT(AW83,LEN(AW83)-(FIND(":",AW83))))</f>
        <v/>
      </c>
      <c r="MG83" s="406" t="str">
        <f>IF(OR(AX83=Dropdown_list!$AA$20,AX83=Dropdown_list!$AA$21,ISBLANK(AX83)), "", LEFT(AX83,FIND(":",AX83)-1)/RIGHT(AX83,LEN(AX83)-(FIND(":",AX83))))</f>
        <v/>
      </c>
      <c r="MH83" s="406" t="str">
        <f>IF(OR(AY83=Dropdown_list!$AA$20,AY83=Dropdown_list!$AA$21,ISBLANK(AY83)), "", LEFT(AY83,FIND(":",AY83)-1)/RIGHT(AY83,LEN(AY83)-(FIND(":",AY83))))</f>
        <v/>
      </c>
      <c r="MI83" s="406" t="str">
        <f>IF(OR(AZ83=Dropdown_list!$AA$20,AZ83=Dropdown_list!$AA$21,ISBLANK(AZ83)), "", LEFT(AZ83,FIND(":",AZ83)-1)/RIGHT(AZ83,LEN(AZ83)-(FIND(":",AZ83))))</f>
        <v/>
      </c>
      <c r="MJ83" s="407" t="str">
        <f>IF(OR(BA83=Dropdown_list!$AA$20,BA83=Dropdown_list!$AA$21,ISBLANK(BA83)), "", LEFT(BA83,FIND(":",BA83)-1)/RIGHT(BA83,LEN(BA83)-(FIND(":",BA83))))</f>
        <v/>
      </c>
      <c r="ML83" s="414" t="str">
        <f t="shared" si="256"/>
        <v/>
      </c>
      <c r="MM83" s="265" t="str">
        <f t="shared" si="256"/>
        <v/>
      </c>
      <c r="MN83" s="265" t="str">
        <f t="shared" si="256"/>
        <v/>
      </c>
      <c r="MO83" s="265" t="str">
        <f t="shared" si="256"/>
        <v/>
      </c>
      <c r="MP83" s="265" t="str">
        <f t="shared" si="256"/>
        <v/>
      </c>
      <c r="MQ83" s="265" t="str">
        <f t="shared" si="256"/>
        <v/>
      </c>
      <c r="MR83" s="265" t="str">
        <f t="shared" si="256"/>
        <v/>
      </c>
      <c r="MS83" s="265" t="str">
        <f t="shared" si="256"/>
        <v/>
      </c>
      <c r="MT83" s="265" t="str">
        <f t="shared" si="256"/>
        <v/>
      </c>
      <c r="MU83" s="265" t="str">
        <f t="shared" si="256"/>
        <v/>
      </c>
      <c r="MV83" s="265" t="str">
        <f t="shared" ref="MV83:NK86" si="290">IFERROR(INDEX($CL$18:$CQ$18, ,MATCH(MV$18,$CL83:$CQ83,1)),"")</f>
        <v/>
      </c>
      <c r="MW83" s="265" t="str">
        <f t="shared" si="290"/>
        <v/>
      </c>
      <c r="MX83" s="265" t="str">
        <f t="shared" si="290"/>
        <v/>
      </c>
      <c r="MY83" s="265" t="str">
        <f t="shared" si="290"/>
        <v/>
      </c>
      <c r="MZ83" s="265" t="str">
        <f t="shared" si="290"/>
        <v/>
      </c>
      <c r="NA83" s="265" t="str">
        <f t="shared" si="290"/>
        <v/>
      </c>
      <c r="NB83" s="265" t="str">
        <f t="shared" si="290"/>
        <v/>
      </c>
      <c r="NC83" s="265" t="str">
        <f t="shared" si="290"/>
        <v/>
      </c>
      <c r="ND83" s="265" t="str">
        <f t="shared" si="290"/>
        <v/>
      </c>
      <c r="NE83" s="265" t="str">
        <f t="shared" si="290"/>
        <v/>
      </c>
      <c r="NF83" s="265" t="str">
        <f t="shared" si="290"/>
        <v/>
      </c>
      <c r="NG83" s="265" t="str">
        <f t="shared" si="290"/>
        <v/>
      </c>
      <c r="NH83" s="265" t="str">
        <f t="shared" si="290"/>
        <v/>
      </c>
      <c r="NI83" s="265" t="str">
        <f t="shared" si="290"/>
        <v/>
      </c>
      <c r="NJ83" s="265" t="str">
        <f t="shared" si="290"/>
        <v/>
      </c>
      <c r="NK83" s="265" t="str">
        <f t="shared" si="290"/>
        <v/>
      </c>
      <c r="NL83" s="265" t="str">
        <f t="shared" si="257"/>
        <v/>
      </c>
      <c r="NM83" s="265" t="str">
        <f t="shared" si="257"/>
        <v/>
      </c>
      <c r="NN83" s="265" t="str">
        <f t="shared" si="257"/>
        <v/>
      </c>
      <c r="NO83" s="265" t="str">
        <f t="shared" si="257"/>
        <v/>
      </c>
      <c r="NP83" s="265" t="str">
        <f t="shared" si="257"/>
        <v/>
      </c>
      <c r="NQ83" s="265" t="str">
        <f t="shared" si="257"/>
        <v/>
      </c>
      <c r="NR83" s="265" t="str">
        <f t="shared" si="274"/>
        <v/>
      </c>
      <c r="NS83" s="265" t="str">
        <f t="shared" si="274"/>
        <v/>
      </c>
      <c r="NT83" s="265" t="str">
        <f t="shared" si="274"/>
        <v/>
      </c>
      <c r="NU83" s="265" t="str">
        <f t="shared" si="274"/>
        <v/>
      </c>
      <c r="NV83" s="265" t="str">
        <f t="shared" si="274"/>
        <v/>
      </c>
      <c r="NW83" s="265" t="str">
        <f t="shared" si="274"/>
        <v/>
      </c>
      <c r="NX83" s="265" t="str">
        <f t="shared" si="274"/>
        <v/>
      </c>
      <c r="NY83" s="265" t="str">
        <f t="shared" si="274"/>
        <v/>
      </c>
      <c r="NZ83" s="265" t="str">
        <f t="shared" si="274"/>
        <v/>
      </c>
      <c r="OA83" s="265" t="str">
        <f t="shared" si="274"/>
        <v/>
      </c>
      <c r="OB83" s="265" t="str">
        <f t="shared" si="274"/>
        <v/>
      </c>
      <c r="OC83" s="265" t="str">
        <f t="shared" si="274"/>
        <v/>
      </c>
      <c r="OD83" s="265" t="str">
        <f t="shared" si="274"/>
        <v/>
      </c>
      <c r="OE83" s="265" t="str">
        <f t="shared" si="274"/>
        <v/>
      </c>
      <c r="OF83" s="265" t="str">
        <f t="shared" si="274"/>
        <v/>
      </c>
      <c r="OG83" s="415" t="str">
        <f t="shared" si="274"/>
        <v/>
      </c>
    </row>
    <row r="84" spans="2:397" ht="15" customHeight="1">
      <c r="B84" s="66"/>
      <c r="D84" s="786"/>
      <c r="E84" s="221">
        <f t="shared" si="177"/>
        <v>0</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4"/>
      <c r="BC84" s="668"/>
      <c r="BD84" s="61"/>
      <c r="BE84" s="61"/>
      <c r="BF84" s="88"/>
      <c r="BG84" s="232"/>
      <c r="BH84" s="61"/>
      <c r="BI84" s="61"/>
      <c r="BJ84" s="4"/>
      <c r="BL84" s="84" t="str">
        <f t="shared" si="196"/>
        <v/>
      </c>
      <c r="BM84" s="260">
        <f t="shared" si="197"/>
        <v>0</v>
      </c>
      <c r="BN84" s="525">
        <f t="shared" si="254"/>
        <v>0</v>
      </c>
      <c r="BO84" s="526" t="str">
        <f t="shared" si="139"/>
        <v/>
      </c>
      <c r="BP84" s="525">
        <f t="shared" si="255"/>
        <v>0</v>
      </c>
      <c r="BQ84" s="527">
        <f t="shared" si="198"/>
        <v>0</v>
      </c>
      <c r="BR84" s="527">
        <f t="shared" si="199"/>
        <v>0</v>
      </c>
      <c r="BS84" s="528">
        <f t="shared" si="140"/>
        <v>0</v>
      </c>
      <c r="BT84" s="263" t="str">
        <f t="shared" si="14"/>
        <v/>
      </c>
      <c r="BU84" s="263" t="str">
        <f>IF(BQ84=1, IF(ISBLANK(#REF!),message_complete,""),"")</f>
        <v/>
      </c>
      <c r="BV84" s="263" t="str">
        <f t="shared" si="200"/>
        <v/>
      </c>
      <c r="BW84" s="263" t="str">
        <f t="shared" si="201"/>
        <v/>
      </c>
      <c r="BX84" s="261"/>
      <c r="BY84" s="328" t="str">
        <f t="shared" si="116"/>
        <v/>
      </c>
      <c r="BZ84" s="269" t="str">
        <f t="shared" si="202"/>
        <v/>
      </c>
      <c r="CA84" s="269" t="str">
        <f t="shared" si="203"/>
        <v/>
      </c>
      <c r="CB84" s="269" t="str">
        <f t="shared" si="204"/>
        <v/>
      </c>
      <c r="CC84" s="269" t="str">
        <f t="shared" si="205"/>
        <v/>
      </c>
      <c r="CD84" s="269" t="str">
        <f t="shared" si="117"/>
        <v/>
      </c>
      <c r="CE84" s="269" t="str">
        <f t="shared" si="206"/>
        <v/>
      </c>
      <c r="CF84" s="269" t="str">
        <f t="shared" si="118"/>
        <v/>
      </c>
      <c r="CG84" s="269" t="str">
        <f t="shared" si="119"/>
        <v/>
      </c>
      <c r="CH84" s="269" t="str">
        <f t="shared" si="120"/>
        <v/>
      </c>
      <c r="CI84" s="269" t="str">
        <f t="shared" si="121"/>
        <v/>
      </c>
      <c r="CJ84" s="329" t="str">
        <f t="shared" si="122"/>
        <v/>
      </c>
      <c r="CL84" s="423" t="str">
        <f t="shared" si="77"/>
        <v/>
      </c>
      <c r="CM84" s="419" t="str">
        <f t="shared" si="78"/>
        <v/>
      </c>
      <c r="CN84" s="419" t="str">
        <f t="shared" si="79"/>
        <v/>
      </c>
      <c r="CO84" s="419" t="str">
        <f t="shared" si="80"/>
        <v/>
      </c>
      <c r="CP84" s="419" t="str">
        <f t="shared" si="81"/>
        <v/>
      </c>
      <c r="CQ84" s="424" t="str">
        <f t="shared" si="82"/>
        <v/>
      </c>
      <c r="CR84" s="121" t="str">
        <f t="shared" si="207"/>
        <v/>
      </c>
      <c r="CS84" s="283" t="str">
        <f t="shared" si="208"/>
        <v/>
      </c>
      <c r="CT84" s="264" t="str">
        <f t="shared" si="209"/>
        <v/>
      </c>
      <c r="CU84" s="264" t="str">
        <f t="shared" si="210"/>
        <v/>
      </c>
      <c r="CV84" s="264" t="str">
        <f t="shared" si="211"/>
        <v/>
      </c>
      <c r="CW84" s="264" t="str">
        <f t="shared" si="212"/>
        <v/>
      </c>
      <c r="CX84" s="284" t="str">
        <f t="shared" si="213"/>
        <v/>
      </c>
      <c r="CY84" s="263">
        <f t="shared" si="83"/>
        <v>0</v>
      </c>
      <c r="CZ84" s="263"/>
      <c r="DA84" s="291">
        <f t="shared" si="275"/>
        <v>0</v>
      </c>
      <c r="DB84" s="265">
        <f t="shared" si="275"/>
        <v>0</v>
      </c>
      <c r="DC84" s="265">
        <f t="shared" si="275"/>
        <v>0</v>
      </c>
      <c r="DD84" s="265">
        <f t="shared" si="275"/>
        <v>0</v>
      </c>
      <c r="DE84" s="265">
        <f t="shared" si="275"/>
        <v>0</v>
      </c>
      <c r="DF84" s="265">
        <f t="shared" si="275"/>
        <v>0</v>
      </c>
      <c r="DG84" s="265">
        <f t="shared" si="275"/>
        <v>0</v>
      </c>
      <c r="DH84" s="265">
        <f t="shared" si="275"/>
        <v>0</v>
      </c>
      <c r="DI84" s="265">
        <f t="shared" si="275"/>
        <v>0</v>
      </c>
      <c r="DJ84" s="265">
        <f t="shared" si="275"/>
        <v>0</v>
      </c>
      <c r="DK84" s="265">
        <f t="shared" si="276"/>
        <v>0</v>
      </c>
      <c r="DL84" s="265">
        <f t="shared" si="276"/>
        <v>0</v>
      </c>
      <c r="DM84" s="265">
        <f t="shared" si="276"/>
        <v>0</v>
      </c>
      <c r="DN84" s="265">
        <f t="shared" si="276"/>
        <v>0</v>
      </c>
      <c r="DO84" s="265">
        <f t="shared" si="276"/>
        <v>0</v>
      </c>
      <c r="DP84" s="265">
        <f t="shared" si="276"/>
        <v>0</v>
      </c>
      <c r="DQ84" s="265">
        <f t="shared" si="276"/>
        <v>0</v>
      </c>
      <c r="DR84" s="265">
        <f t="shared" si="276"/>
        <v>0</v>
      </c>
      <c r="DS84" s="265">
        <f t="shared" si="276"/>
        <v>0</v>
      </c>
      <c r="DT84" s="265">
        <f t="shared" si="276"/>
        <v>0</v>
      </c>
      <c r="DU84" s="292">
        <f t="shared" si="276"/>
        <v>0</v>
      </c>
      <c r="DV84" s="291">
        <f t="shared" si="277"/>
        <v>0</v>
      </c>
      <c r="DW84" s="265">
        <f t="shared" si="277"/>
        <v>0</v>
      </c>
      <c r="DX84" s="265">
        <f t="shared" si="277"/>
        <v>0</v>
      </c>
      <c r="DY84" s="265">
        <f t="shared" si="277"/>
        <v>0</v>
      </c>
      <c r="DZ84" s="265">
        <f t="shared" si="277"/>
        <v>0</v>
      </c>
      <c r="EA84" s="265">
        <f t="shared" si="277"/>
        <v>0</v>
      </c>
      <c r="EB84" s="265">
        <f t="shared" si="277"/>
        <v>0</v>
      </c>
      <c r="EC84" s="265">
        <f t="shared" si="277"/>
        <v>0</v>
      </c>
      <c r="ED84" s="265">
        <f t="shared" si="277"/>
        <v>0</v>
      </c>
      <c r="EE84" s="265">
        <f t="shared" si="277"/>
        <v>0</v>
      </c>
      <c r="EF84" s="265">
        <f t="shared" si="278"/>
        <v>0</v>
      </c>
      <c r="EG84" s="265">
        <f t="shared" si="278"/>
        <v>0</v>
      </c>
      <c r="EH84" s="265">
        <f t="shared" si="278"/>
        <v>0</v>
      </c>
      <c r="EI84" s="265">
        <f t="shared" si="278"/>
        <v>0</v>
      </c>
      <c r="EJ84" s="265">
        <f t="shared" si="278"/>
        <v>0</v>
      </c>
      <c r="EK84" s="265">
        <f t="shared" si="278"/>
        <v>0</v>
      </c>
      <c r="EL84" s="265">
        <f t="shared" si="278"/>
        <v>0</v>
      </c>
      <c r="EM84" s="265">
        <f t="shared" si="278"/>
        <v>0</v>
      </c>
      <c r="EN84" s="265">
        <f t="shared" si="278"/>
        <v>0</v>
      </c>
      <c r="EO84" s="265">
        <f t="shared" si="278"/>
        <v>0</v>
      </c>
      <c r="EP84" s="292">
        <f t="shared" si="278"/>
        <v>0</v>
      </c>
      <c r="EQ84" s="414">
        <f t="shared" si="279"/>
        <v>0</v>
      </c>
      <c r="ER84" s="265">
        <f t="shared" si="279"/>
        <v>0</v>
      </c>
      <c r="ES84" s="265">
        <f t="shared" si="279"/>
        <v>0</v>
      </c>
      <c r="ET84" s="265">
        <f t="shared" si="279"/>
        <v>0</v>
      </c>
      <c r="EU84" s="265">
        <f t="shared" si="279"/>
        <v>0</v>
      </c>
      <c r="EV84" s="265">
        <f t="shared" si="279"/>
        <v>0</v>
      </c>
      <c r="EW84" s="265">
        <f t="shared" si="279"/>
        <v>0</v>
      </c>
      <c r="EX84" s="265">
        <f t="shared" si="279"/>
        <v>0</v>
      </c>
      <c r="EY84" s="265">
        <f t="shared" si="279"/>
        <v>0</v>
      </c>
      <c r="EZ84" s="265">
        <f t="shared" si="279"/>
        <v>0</v>
      </c>
      <c r="FA84" s="265">
        <f t="shared" si="280"/>
        <v>0</v>
      </c>
      <c r="FB84" s="265">
        <f t="shared" si="280"/>
        <v>0</v>
      </c>
      <c r="FC84" s="265">
        <f t="shared" si="280"/>
        <v>0</v>
      </c>
      <c r="FD84" s="265">
        <f t="shared" si="280"/>
        <v>0</v>
      </c>
      <c r="FE84" s="265">
        <f t="shared" si="280"/>
        <v>0</v>
      </c>
      <c r="FF84" s="265">
        <f t="shared" si="280"/>
        <v>0</v>
      </c>
      <c r="FG84" s="265">
        <f t="shared" si="280"/>
        <v>0</v>
      </c>
      <c r="FH84" s="265">
        <f t="shared" si="280"/>
        <v>0</v>
      </c>
      <c r="FI84" s="265">
        <f t="shared" si="280"/>
        <v>0</v>
      </c>
      <c r="FJ84" s="265">
        <f t="shared" si="280"/>
        <v>0</v>
      </c>
      <c r="FK84" s="415">
        <f t="shared" si="280"/>
        <v>0</v>
      </c>
      <c r="FL84" s="291">
        <f t="shared" si="281"/>
        <v>0</v>
      </c>
      <c r="FM84" s="265">
        <f t="shared" si="281"/>
        <v>0</v>
      </c>
      <c r="FN84" s="265">
        <f t="shared" si="281"/>
        <v>0</v>
      </c>
      <c r="FO84" s="265">
        <f t="shared" si="281"/>
        <v>0</v>
      </c>
      <c r="FP84" s="265">
        <f t="shared" si="281"/>
        <v>0</v>
      </c>
      <c r="FQ84" s="265">
        <f t="shared" si="281"/>
        <v>0</v>
      </c>
      <c r="FR84" s="265">
        <f t="shared" si="281"/>
        <v>0</v>
      </c>
      <c r="FS84" s="265">
        <f t="shared" si="281"/>
        <v>0</v>
      </c>
      <c r="FT84" s="265">
        <f t="shared" si="281"/>
        <v>0</v>
      </c>
      <c r="FU84" s="265">
        <f t="shared" si="281"/>
        <v>0</v>
      </c>
      <c r="FV84" s="265">
        <f t="shared" si="282"/>
        <v>0</v>
      </c>
      <c r="FW84" s="265">
        <f t="shared" si="282"/>
        <v>0</v>
      </c>
      <c r="FX84" s="265">
        <f t="shared" si="282"/>
        <v>0</v>
      </c>
      <c r="FY84" s="265">
        <f t="shared" si="282"/>
        <v>0</v>
      </c>
      <c r="FZ84" s="265">
        <f t="shared" si="282"/>
        <v>0</v>
      </c>
      <c r="GA84" s="265">
        <f t="shared" si="282"/>
        <v>0</v>
      </c>
      <c r="GB84" s="265">
        <f t="shared" si="282"/>
        <v>0</v>
      </c>
      <c r="GC84" s="265">
        <f t="shared" si="282"/>
        <v>0</v>
      </c>
      <c r="GD84" s="265">
        <f t="shared" si="282"/>
        <v>0</v>
      </c>
      <c r="GE84" s="265">
        <f t="shared" si="282"/>
        <v>0</v>
      </c>
      <c r="GF84" s="265">
        <f t="shared" si="282"/>
        <v>0</v>
      </c>
      <c r="GG84" s="356">
        <f t="shared" si="288"/>
        <v>0</v>
      </c>
      <c r="GH84" s="353">
        <f t="shared" si="283"/>
        <v>0</v>
      </c>
      <c r="GI84" s="353">
        <f t="shared" si="283"/>
        <v>0</v>
      </c>
      <c r="GJ84" s="353">
        <f t="shared" si="283"/>
        <v>0</v>
      </c>
      <c r="GK84" s="353">
        <f t="shared" si="283"/>
        <v>0</v>
      </c>
      <c r="GL84" s="353">
        <f t="shared" si="283"/>
        <v>0</v>
      </c>
      <c r="GM84" s="353">
        <f t="shared" si="283"/>
        <v>0</v>
      </c>
      <c r="GN84" s="353">
        <f t="shared" si="283"/>
        <v>0</v>
      </c>
      <c r="GO84" s="353">
        <f t="shared" si="283"/>
        <v>0</v>
      </c>
      <c r="GP84" s="353">
        <f t="shared" si="283"/>
        <v>0</v>
      </c>
      <c r="GQ84" s="353">
        <f t="shared" si="283"/>
        <v>0</v>
      </c>
      <c r="GR84" s="353">
        <f t="shared" si="283"/>
        <v>0</v>
      </c>
      <c r="GS84" s="353">
        <f t="shared" si="283"/>
        <v>0</v>
      </c>
      <c r="GT84" s="353">
        <f t="shared" si="283"/>
        <v>0</v>
      </c>
      <c r="GU84" s="353">
        <f t="shared" si="283"/>
        <v>0</v>
      </c>
      <c r="GV84" s="353">
        <f t="shared" si="283"/>
        <v>0</v>
      </c>
      <c r="GW84" s="353">
        <f t="shared" si="283"/>
        <v>0</v>
      </c>
      <c r="GX84" s="353">
        <f t="shared" si="283"/>
        <v>0</v>
      </c>
      <c r="GY84" s="353">
        <f t="shared" si="283"/>
        <v>0</v>
      </c>
      <c r="GZ84" s="353">
        <f t="shared" si="283"/>
        <v>0</v>
      </c>
      <c r="HA84" s="357">
        <f t="shared" si="283"/>
        <v>0</v>
      </c>
      <c r="HB84" s="336">
        <f t="shared" si="142"/>
        <v>0</v>
      </c>
      <c r="HC84" s="337">
        <f t="shared" si="143"/>
        <v>0</v>
      </c>
      <c r="HD84" s="337">
        <f t="shared" si="144"/>
        <v>0</v>
      </c>
      <c r="HE84" s="337">
        <f t="shared" si="145"/>
        <v>0</v>
      </c>
      <c r="HF84" s="337">
        <f t="shared" si="146"/>
        <v>0</v>
      </c>
      <c r="HG84" s="337">
        <f t="shared" si="147"/>
        <v>0</v>
      </c>
      <c r="HH84" s="337">
        <f t="shared" si="148"/>
        <v>0</v>
      </c>
      <c r="HI84" s="337">
        <f t="shared" si="149"/>
        <v>0</v>
      </c>
      <c r="HJ84" s="337">
        <f t="shared" si="150"/>
        <v>0</v>
      </c>
      <c r="HK84" s="337">
        <f t="shared" si="151"/>
        <v>0</v>
      </c>
      <c r="HL84" s="337">
        <f t="shared" si="152"/>
        <v>0</v>
      </c>
      <c r="HM84" s="337">
        <f t="shared" si="153"/>
        <v>0</v>
      </c>
      <c r="HN84" s="337">
        <f t="shared" si="154"/>
        <v>0</v>
      </c>
      <c r="HO84" s="337">
        <f t="shared" si="155"/>
        <v>0</v>
      </c>
      <c r="HP84" s="337">
        <f t="shared" si="156"/>
        <v>0</v>
      </c>
      <c r="HQ84" s="337">
        <f t="shared" si="157"/>
        <v>0</v>
      </c>
      <c r="HR84" s="337">
        <f t="shared" si="158"/>
        <v>0</v>
      </c>
      <c r="HS84" s="337">
        <f t="shared" si="159"/>
        <v>0</v>
      </c>
      <c r="HT84" s="337">
        <f t="shared" si="160"/>
        <v>0</v>
      </c>
      <c r="HU84" s="337">
        <f t="shared" si="161"/>
        <v>0</v>
      </c>
      <c r="HV84" s="338">
        <f t="shared" si="162"/>
        <v>0</v>
      </c>
      <c r="HW84" s="297" t="str">
        <f t="shared" si="214"/>
        <v/>
      </c>
      <c r="HX84" s="264" t="str">
        <f t="shared" si="215"/>
        <v/>
      </c>
      <c r="HY84" s="264" t="str">
        <f t="shared" si="216"/>
        <v/>
      </c>
      <c r="HZ84" s="264" t="str">
        <f t="shared" si="217"/>
        <v/>
      </c>
      <c r="IA84" s="264" t="str">
        <f t="shared" si="218"/>
        <v/>
      </c>
      <c r="IB84" s="264" t="str">
        <f t="shared" si="219"/>
        <v/>
      </c>
      <c r="IC84" s="264" t="str">
        <f t="shared" si="220"/>
        <v/>
      </c>
      <c r="ID84" s="264" t="str">
        <f t="shared" si="221"/>
        <v/>
      </c>
      <c r="IE84" s="264" t="str">
        <f t="shared" si="222"/>
        <v/>
      </c>
      <c r="IF84" s="264" t="str">
        <f t="shared" si="223"/>
        <v/>
      </c>
      <c r="IG84" s="264" t="str">
        <f t="shared" si="224"/>
        <v/>
      </c>
      <c r="IH84" s="264" t="str">
        <f t="shared" si="225"/>
        <v/>
      </c>
      <c r="II84" s="264" t="str">
        <f t="shared" si="226"/>
        <v/>
      </c>
      <c r="IJ84" s="264" t="str">
        <f t="shared" si="227"/>
        <v/>
      </c>
      <c r="IK84" s="264" t="str">
        <f t="shared" si="228"/>
        <v/>
      </c>
      <c r="IL84" s="264" t="str">
        <f t="shared" si="229"/>
        <v/>
      </c>
      <c r="IM84" s="264" t="str">
        <f t="shared" si="230"/>
        <v/>
      </c>
      <c r="IN84" s="264" t="str">
        <f t="shared" si="231"/>
        <v/>
      </c>
      <c r="IO84" s="264" t="str">
        <f t="shared" si="232"/>
        <v/>
      </c>
      <c r="IP84" s="264" t="str">
        <f t="shared" si="233"/>
        <v/>
      </c>
      <c r="IQ84" s="284" t="str">
        <f t="shared" si="234"/>
        <v/>
      </c>
      <c r="IR84" s="265">
        <f t="shared" si="105"/>
        <v>0</v>
      </c>
      <c r="IS84" s="266">
        <f t="shared" si="235"/>
        <v>48</v>
      </c>
      <c r="IT84" s="266">
        <f t="shared" si="106"/>
        <v>0</v>
      </c>
      <c r="IU84" s="266">
        <f t="shared" si="236"/>
        <v>0</v>
      </c>
      <c r="IV84" s="302">
        <f t="shared" si="284"/>
        <v>0</v>
      </c>
      <c r="IW84" s="266">
        <f t="shared" si="284"/>
        <v>0</v>
      </c>
      <c r="IX84" s="266">
        <f t="shared" si="284"/>
        <v>0</v>
      </c>
      <c r="IY84" s="266">
        <f t="shared" si="284"/>
        <v>0</v>
      </c>
      <c r="IZ84" s="266">
        <f t="shared" si="284"/>
        <v>0</v>
      </c>
      <c r="JA84" s="266">
        <f t="shared" si="284"/>
        <v>0</v>
      </c>
      <c r="JB84" s="266">
        <f t="shared" si="284"/>
        <v>0</v>
      </c>
      <c r="JC84" s="266">
        <f t="shared" si="284"/>
        <v>0</v>
      </c>
      <c r="JD84" s="266">
        <f t="shared" si="284"/>
        <v>0</v>
      </c>
      <c r="JE84" s="266">
        <f t="shared" si="284"/>
        <v>0</v>
      </c>
      <c r="JF84" s="266">
        <f t="shared" si="285"/>
        <v>0</v>
      </c>
      <c r="JG84" s="266">
        <f t="shared" si="285"/>
        <v>0</v>
      </c>
      <c r="JH84" s="266">
        <f t="shared" si="285"/>
        <v>0</v>
      </c>
      <c r="JI84" s="266">
        <f t="shared" si="285"/>
        <v>0</v>
      </c>
      <c r="JJ84" s="266">
        <f t="shared" si="285"/>
        <v>0</v>
      </c>
      <c r="JK84" s="266">
        <f t="shared" si="285"/>
        <v>0</v>
      </c>
      <c r="JL84" s="266">
        <f t="shared" si="285"/>
        <v>0</v>
      </c>
      <c r="JM84" s="266">
        <f t="shared" si="285"/>
        <v>0</v>
      </c>
      <c r="JN84" s="266">
        <f t="shared" si="285"/>
        <v>0</v>
      </c>
      <c r="JO84" s="266">
        <f t="shared" si="285"/>
        <v>0</v>
      </c>
      <c r="JP84" s="303">
        <f t="shared" si="285"/>
        <v>0</v>
      </c>
      <c r="JQ84" s="291">
        <f t="shared" si="286"/>
        <v>0</v>
      </c>
      <c r="JR84" s="265">
        <f t="shared" si="286"/>
        <v>0</v>
      </c>
      <c r="JS84" s="265">
        <f t="shared" si="286"/>
        <v>0</v>
      </c>
      <c r="JT84" s="265">
        <f t="shared" si="286"/>
        <v>0</v>
      </c>
      <c r="JU84" s="265">
        <f t="shared" si="286"/>
        <v>0</v>
      </c>
      <c r="JV84" s="265">
        <f t="shared" si="286"/>
        <v>0</v>
      </c>
      <c r="JW84" s="265">
        <f t="shared" si="286"/>
        <v>0</v>
      </c>
      <c r="JX84" s="265">
        <f t="shared" si="286"/>
        <v>0</v>
      </c>
      <c r="JY84" s="265">
        <f t="shared" si="286"/>
        <v>0</v>
      </c>
      <c r="JZ84" s="265">
        <f t="shared" si="286"/>
        <v>0</v>
      </c>
      <c r="KA84" s="265">
        <f t="shared" si="287"/>
        <v>0</v>
      </c>
      <c r="KB84" s="265">
        <f t="shared" si="287"/>
        <v>0</v>
      </c>
      <c r="KC84" s="265">
        <f t="shared" si="287"/>
        <v>0</v>
      </c>
      <c r="KD84" s="265">
        <f t="shared" si="287"/>
        <v>0</v>
      </c>
      <c r="KE84" s="265">
        <f t="shared" si="287"/>
        <v>0</v>
      </c>
      <c r="KF84" s="265">
        <f t="shared" si="287"/>
        <v>0</v>
      </c>
      <c r="KG84" s="265">
        <f t="shared" si="287"/>
        <v>0</v>
      </c>
      <c r="KH84" s="265">
        <f t="shared" si="287"/>
        <v>0</v>
      </c>
      <c r="KI84" s="265">
        <f t="shared" si="287"/>
        <v>0</v>
      </c>
      <c r="KJ84" s="265">
        <f t="shared" si="287"/>
        <v>0</v>
      </c>
      <c r="KK84" s="292">
        <f t="shared" si="287"/>
        <v>0</v>
      </c>
      <c r="KL84" s="279">
        <f t="shared" si="107"/>
        <v>48</v>
      </c>
      <c r="KN84" s="262" t="str">
        <f t="shared" si="289"/>
        <v>Sun</v>
      </c>
      <c r="KO84" s="405" t="str">
        <f>IF(OR(F84=Dropdown_list!$AA$20,F84=Dropdown_list!$AA$21,ISBLANK(F84)), "", LEFT(F84,FIND(":",F84)-1)/RIGHT(F84,LEN(F84)-(FIND(":",F84))))</f>
        <v/>
      </c>
      <c r="KP84" s="406" t="str">
        <f>IF(OR(G84=Dropdown_list!$AA$20,G84=Dropdown_list!$AA$21,ISBLANK(G84)), "", LEFT(G84,FIND(":",G84)-1)/RIGHT(G84,LEN(G84)-(FIND(":",G84))))</f>
        <v/>
      </c>
      <c r="KQ84" s="406" t="str">
        <f>IF(OR(H84=Dropdown_list!$AA$20,H84=Dropdown_list!$AA$21,ISBLANK(H84)), "", LEFT(H84,FIND(":",H84)-1)/RIGHT(H84,LEN(H84)-(FIND(":",H84))))</f>
        <v/>
      </c>
      <c r="KR84" s="406" t="str">
        <f>IF(OR(I84=Dropdown_list!$AA$20,I84=Dropdown_list!$AA$21,ISBLANK(I84)), "", LEFT(I84,FIND(":",I84)-1)/RIGHT(I84,LEN(I84)-(FIND(":",I84))))</f>
        <v/>
      </c>
      <c r="KS84" s="406" t="str">
        <f>IF(OR(J84=Dropdown_list!$AA$20,J84=Dropdown_list!$AA$21,ISBLANK(J84)), "", LEFT(J84,FIND(":",J84)-1)/RIGHT(J84,LEN(J84)-(FIND(":",J84))))</f>
        <v/>
      </c>
      <c r="KT84" s="406" t="str">
        <f>IF(OR(K84=Dropdown_list!$AA$20,K84=Dropdown_list!$AA$21,ISBLANK(K84)), "", LEFT(K84,FIND(":",K84)-1)/RIGHT(K84,LEN(K84)-(FIND(":",K84))))</f>
        <v/>
      </c>
      <c r="KU84" s="406" t="str">
        <f>IF(OR(L84=Dropdown_list!$AA$20,L84=Dropdown_list!$AA$21,ISBLANK(L84)), "", LEFT(L84,FIND(":",L84)-1)/RIGHT(L84,LEN(L84)-(FIND(":",L84))))</f>
        <v/>
      </c>
      <c r="KV84" s="406" t="str">
        <f>IF(OR(M84=Dropdown_list!$AA$20,M84=Dropdown_list!$AA$21,ISBLANK(M84)), "", LEFT(M84,FIND(":",M84)-1)/RIGHT(M84,LEN(M84)-(FIND(":",M84))))</f>
        <v/>
      </c>
      <c r="KW84" s="406" t="str">
        <f>IF(OR(N84=Dropdown_list!$AA$20,N84=Dropdown_list!$AA$21,ISBLANK(N84)), "", LEFT(N84,FIND(":",N84)-1)/RIGHT(N84,LEN(N84)-(FIND(":",N84))))</f>
        <v/>
      </c>
      <c r="KX84" s="406" t="str">
        <f>IF(OR(O84=Dropdown_list!$AA$20,O84=Dropdown_list!$AA$21,ISBLANK(O84)), "", LEFT(O84,FIND(":",O84)-1)/RIGHT(O84,LEN(O84)-(FIND(":",O84))))</f>
        <v/>
      </c>
      <c r="KY84" s="406" t="str">
        <f>IF(OR(P84=Dropdown_list!$AA$20,P84=Dropdown_list!$AA$21,ISBLANK(P84)), "", LEFT(P84,FIND(":",P84)-1)/RIGHT(P84,LEN(P84)-(FIND(":",P84))))</f>
        <v/>
      </c>
      <c r="KZ84" s="406" t="str">
        <f>IF(OR(Q84=Dropdown_list!$AA$20,Q84=Dropdown_list!$AA$21,ISBLANK(Q84)), "", LEFT(Q84,FIND(":",Q84)-1)/RIGHT(Q84,LEN(Q84)-(FIND(":",Q84))))</f>
        <v/>
      </c>
      <c r="LA84" s="406" t="str">
        <f>IF(OR(R84=Dropdown_list!$AA$20,R84=Dropdown_list!$AA$21,ISBLANK(R84)), "", LEFT(R84,FIND(":",R84)-1)/RIGHT(R84,LEN(R84)-(FIND(":",R84))))</f>
        <v/>
      </c>
      <c r="LB84" s="406" t="str">
        <f>IF(OR(S84=Dropdown_list!$AA$20,S84=Dropdown_list!$AA$21,ISBLANK(S84)), "", LEFT(S84,FIND(":",S84)-1)/RIGHT(S84,LEN(S84)-(FIND(":",S84))))</f>
        <v/>
      </c>
      <c r="LC84" s="406" t="str">
        <f>IF(OR(T84=Dropdown_list!$AA$20,T84=Dropdown_list!$AA$21,ISBLANK(T84)), "", LEFT(T84,FIND(":",T84)-1)/RIGHT(T84,LEN(T84)-(FIND(":",T84))))</f>
        <v/>
      </c>
      <c r="LD84" s="406" t="str">
        <f>IF(OR(U84=Dropdown_list!$AA$20,U84=Dropdown_list!$AA$21,ISBLANK(U84)), "", LEFT(U84,FIND(":",U84)-1)/RIGHT(U84,LEN(U84)-(FIND(":",U84))))</f>
        <v/>
      </c>
      <c r="LE84" s="406" t="str">
        <f>IF(OR(V84=Dropdown_list!$AA$20,V84=Dropdown_list!$AA$21,ISBLANK(V84)), "", LEFT(V84,FIND(":",V84)-1)/RIGHT(V84,LEN(V84)-(FIND(":",V84))))</f>
        <v/>
      </c>
      <c r="LF84" s="406" t="str">
        <f>IF(OR(W84=Dropdown_list!$AA$20,W84=Dropdown_list!$AA$21,ISBLANK(W84)), "", LEFT(W84,FIND(":",W84)-1)/RIGHT(W84,LEN(W84)-(FIND(":",W84))))</f>
        <v/>
      </c>
      <c r="LG84" s="406" t="str">
        <f>IF(OR(X84=Dropdown_list!$AA$20,X84=Dropdown_list!$AA$21,ISBLANK(X84)), "", LEFT(X84,FIND(":",X84)-1)/RIGHT(X84,LEN(X84)-(FIND(":",X84))))</f>
        <v/>
      </c>
      <c r="LH84" s="406" t="str">
        <f>IF(OR(Y84=Dropdown_list!$AA$20,Y84=Dropdown_list!$AA$21,ISBLANK(Y84)), "", LEFT(Y84,FIND(":",Y84)-1)/RIGHT(Y84,LEN(Y84)-(FIND(":",Y84))))</f>
        <v/>
      </c>
      <c r="LI84" s="406" t="str">
        <f>IF(OR(Z84=Dropdown_list!$AA$20,Z84=Dropdown_list!$AA$21,ISBLANK(Z84)), "", LEFT(Z84,FIND(":",Z84)-1)/RIGHT(Z84,LEN(Z84)-(FIND(":",Z84))))</f>
        <v/>
      </c>
      <c r="LJ84" s="406" t="str">
        <f>IF(OR(AA84=Dropdown_list!$AA$20,AA84=Dropdown_list!$AA$21,ISBLANK(AA84)), "", LEFT(AA84,FIND(":",AA84)-1)/RIGHT(AA84,LEN(AA84)-(FIND(":",AA84))))</f>
        <v/>
      </c>
      <c r="LK84" s="406" t="str">
        <f>IF(OR(AB84=Dropdown_list!$AA$20,AB84=Dropdown_list!$AA$21,ISBLANK(AB84)), "", LEFT(AB84,FIND(":",AB84)-1)/RIGHT(AB84,LEN(AB84)-(FIND(":",AB84))))</f>
        <v/>
      </c>
      <c r="LL84" s="406" t="str">
        <f>IF(OR(AC84=Dropdown_list!$AA$20,AC84=Dropdown_list!$AA$21,ISBLANK(AC84)), "", LEFT(AC84,FIND(":",AC84)-1)/RIGHT(AC84,LEN(AC84)-(FIND(":",AC84))))</f>
        <v/>
      </c>
      <c r="LM84" s="406" t="str">
        <f>IF(OR(AD84=Dropdown_list!$AA$20,AD84=Dropdown_list!$AA$21,ISBLANK(AD84)), "", LEFT(AD84,FIND(":",AD84)-1)/RIGHT(AD84,LEN(AD84)-(FIND(":",AD84))))</f>
        <v/>
      </c>
      <c r="LN84" s="406" t="str">
        <f>IF(OR(AE84=Dropdown_list!$AA$20,AE84=Dropdown_list!$AA$21,ISBLANK(AE84)), "", LEFT(AE84,FIND(":",AE84)-1)/RIGHT(AE84,LEN(AE84)-(FIND(":",AE84))))</f>
        <v/>
      </c>
      <c r="LO84" s="406" t="str">
        <f>IF(OR(AF84=Dropdown_list!$AA$20,AF84=Dropdown_list!$AA$21,ISBLANK(AF84)), "", LEFT(AF84,FIND(":",AF84)-1)/RIGHT(AF84,LEN(AF84)-(FIND(":",AF84))))</f>
        <v/>
      </c>
      <c r="LP84" s="406" t="str">
        <f>IF(OR(AG84=Dropdown_list!$AA$20,AG84=Dropdown_list!$AA$21,ISBLANK(AG84)), "", LEFT(AG84,FIND(":",AG84)-1)/RIGHT(AG84,LEN(AG84)-(FIND(":",AG84))))</f>
        <v/>
      </c>
      <c r="LQ84" s="406" t="str">
        <f>IF(OR(AH84=Dropdown_list!$AA$20,AH84=Dropdown_list!$AA$21,ISBLANK(AH84)), "", LEFT(AH84,FIND(":",AH84)-1)/RIGHT(AH84,LEN(AH84)-(FIND(":",AH84))))</f>
        <v/>
      </c>
      <c r="LR84" s="406" t="str">
        <f>IF(OR(AI84=Dropdown_list!$AA$20,AI84=Dropdown_list!$AA$21,ISBLANK(AI84)), "", LEFT(AI84,FIND(":",AI84)-1)/RIGHT(AI84,LEN(AI84)-(FIND(":",AI84))))</f>
        <v/>
      </c>
      <c r="LS84" s="406" t="str">
        <f>IF(OR(AJ84=Dropdown_list!$AA$20,AJ84=Dropdown_list!$AA$21,ISBLANK(AJ84)), "", LEFT(AJ84,FIND(":",AJ84)-1)/RIGHT(AJ84,LEN(AJ84)-(FIND(":",AJ84))))</f>
        <v/>
      </c>
      <c r="LT84" s="406" t="str">
        <f>IF(OR(AK84=Dropdown_list!$AA$20,AK84=Dropdown_list!$AA$21,ISBLANK(AK84)), "", LEFT(AK84,FIND(":",AK84)-1)/RIGHT(AK84,LEN(AK84)-(FIND(":",AK84))))</f>
        <v/>
      </c>
      <c r="LU84" s="406" t="str">
        <f>IF(OR(AL84=Dropdown_list!$AA$20,AL84=Dropdown_list!$AA$21,ISBLANK(AL84)), "", LEFT(AL84,FIND(":",AL84)-1)/RIGHT(AL84,LEN(AL84)-(FIND(":",AL84))))</f>
        <v/>
      </c>
      <c r="LV84" s="406" t="str">
        <f>IF(OR(AM84=Dropdown_list!$AA$20,AM84=Dropdown_list!$AA$21,ISBLANK(AM84)), "", LEFT(AM84,FIND(":",AM84)-1)/RIGHT(AM84,LEN(AM84)-(FIND(":",AM84))))</f>
        <v/>
      </c>
      <c r="LW84" s="406" t="str">
        <f>IF(OR(AN84=Dropdown_list!$AA$20,AN84=Dropdown_list!$AA$21,ISBLANK(AN84)), "", LEFT(AN84,FIND(":",AN84)-1)/RIGHT(AN84,LEN(AN84)-(FIND(":",AN84))))</f>
        <v/>
      </c>
      <c r="LX84" s="406" t="str">
        <f>IF(OR(AO84=Dropdown_list!$AA$20,AO84=Dropdown_list!$AA$21,ISBLANK(AO84)), "", LEFT(AO84,FIND(":",AO84)-1)/RIGHT(AO84,LEN(AO84)-(FIND(":",AO84))))</f>
        <v/>
      </c>
      <c r="LY84" s="406" t="str">
        <f>IF(OR(AP84=Dropdown_list!$AA$20,AP84=Dropdown_list!$AA$21,ISBLANK(AP84)), "", LEFT(AP84,FIND(":",AP84)-1)/RIGHT(AP84,LEN(AP84)-(FIND(":",AP84))))</f>
        <v/>
      </c>
      <c r="LZ84" s="406" t="str">
        <f>IF(OR(AQ84=Dropdown_list!$AA$20,AQ84=Dropdown_list!$AA$21,ISBLANK(AQ84)), "", LEFT(AQ84,FIND(":",AQ84)-1)/RIGHT(AQ84,LEN(AQ84)-(FIND(":",AQ84))))</f>
        <v/>
      </c>
      <c r="MA84" s="406" t="str">
        <f>IF(OR(AR84=Dropdown_list!$AA$20,AR84=Dropdown_list!$AA$21,ISBLANK(AR84)), "", LEFT(AR84,FIND(":",AR84)-1)/RIGHT(AR84,LEN(AR84)-(FIND(":",AR84))))</f>
        <v/>
      </c>
      <c r="MB84" s="406" t="str">
        <f>IF(OR(AS84=Dropdown_list!$AA$20,AS84=Dropdown_list!$AA$21,ISBLANK(AS84)), "", LEFT(AS84,FIND(":",AS84)-1)/RIGHT(AS84,LEN(AS84)-(FIND(":",AS84))))</f>
        <v/>
      </c>
      <c r="MC84" s="406" t="str">
        <f>IF(OR(AT84=Dropdown_list!$AA$20,AT84=Dropdown_list!$AA$21,ISBLANK(AT84)), "", LEFT(AT84,FIND(":",AT84)-1)/RIGHT(AT84,LEN(AT84)-(FIND(":",AT84))))</f>
        <v/>
      </c>
      <c r="MD84" s="406" t="str">
        <f>IF(OR(AU84=Dropdown_list!$AA$20,AU84=Dropdown_list!$AA$21,ISBLANK(AU84)), "", LEFT(AU84,FIND(":",AU84)-1)/RIGHT(AU84,LEN(AU84)-(FIND(":",AU84))))</f>
        <v/>
      </c>
      <c r="ME84" s="406" t="str">
        <f>IF(OR(AV84=Dropdown_list!$AA$20,AV84=Dropdown_list!$AA$21,ISBLANK(AV84)), "", LEFT(AV84,FIND(":",AV84)-1)/RIGHT(AV84,LEN(AV84)-(FIND(":",AV84))))</f>
        <v/>
      </c>
      <c r="MF84" s="406" t="str">
        <f>IF(OR(AW84=Dropdown_list!$AA$20,AW84=Dropdown_list!$AA$21,ISBLANK(AW84)), "", LEFT(AW84,FIND(":",AW84)-1)/RIGHT(AW84,LEN(AW84)-(FIND(":",AW84))))</f>
        <v/>
      </c>
      <c r="MG84" s="406" t="str">
        <f>IF(OR(AX84=Dropdown_list!$AA$20,AX84=Dropdown_list!$AA$21,ISBLANK(AX84)), "", LEFT(AX84,FIND(":",AX84)-1)/RIGHT(AX84,LEN(AX84)-(FIND(":",AX84))))</f>
        <v/>
      </c>
      <c r="MH84" s="406" t="str">
        <f>IF(OR(AY84=Dropdown_list!$AA$20,AY84=Dropdown_list!$AA$21,ISBLANK(AY84)), "", LEFT(AY84,FIND(":",AY84)-1)/RIGHT(AY84,LEN(AY84)-(FIND(":",AY84))))</f>
        <v/>
      </c>
      <c r="MI84" s="406" t="str">
        <f>IF(OR(AZ84=Dropdown_list!$AA$20,AZ84=Dropdown_list!$AA$21,ISBLANK(AZ84)), "", LEFT(AZ84,FIND(":",AZ84)-1)/RIGHT(AZ84,LEN(AZ84)-(FIND(":",AZ84))))</f>
        <v/>
      </c>
      <c r="MJ84" s="407" t="str">
        <f>IF(OR(BA84=Dropdown_list!$AA$20,BA84=Dropdown_list!$AA$21,ISBLANK(BA84)), "", LEFT(BA84,FIND(":",BA84)-1)/RIGHT(BA84,LEN(BA84)-(FIND(":",BA84))))</f>
        <v/>
      </c>
      <c r="ML84" s="414" t="str">
        <f t="shared" ref="ML84:NA90" si="291">IFERROR(INDEX($CL$18:$CQ$18, ,MATCH(ML$18,$CL84:$CQ84,1)),"")</f>
        <v/>
      </c>
      <c r="MM84" s="265" t="str">
        <f t="shared" si="291"/>
        <v/>
      </c>
      <c r="MN84" s="265" t="str">
        <f t="shared" si="291"/>
        <v/>
      </c>
      <c r="MO84" s="265" t="str">
        <f t="shared" si="291"/>
        <v/>
      </c>
      <c r="MP84" s="265" t="str">
        <f t="shared" si="291"/>
        <v/>
      </c>
      <c r="MQ84" s="265" t="str">
        <f t="shared" si="291"/>
        <v/>
      </c>
      <c r="MR84" s="265" t="str">
        <f t="shared" si="291"/>
        <v/>
      </c>
      <c r="MS84" s="265" t="str">
        <f t="shared" si="291"/>
        <v/>
      </c>
      <c r="MT84" s="265" t="str">
        <f t="shared" si="291"/>
        <v/>
      </c>
      <c r="MU84" s="265" t="str">
        <f t="shared" si="291"/>
        <v/>
      </c>
      <c r="MV84" s="265" t="str">
        <f t="shared" si="291"/>
        <v/>
      </c>
      <c r="MW84" s="265" t="str">
        <f t="shared" si="291"/>
        <v/>
      </c>
      <c r="MX84" s="265" t="str">
        <f t="shared" si="291"/>
        <v/>
      </c>
      <c r="MY84" s="265" t="str">
        <f t="shared" si="291"/>
        <v/>
      </c>
      <c r="MZ84" s="265" t="str">
        <f t="shared" si="291"/>
        <v/>
      </c>
      <c r="NA84" s="265" t="str">
        <f t="shared" si="291"/>
        <v/>
      </c>
      <c r="NB84" s="265" t="str">
        <f t="shared" si="290"/>
        <v/>
      </c>
      <c r="NC84" s="265" t="str">
        <f t="shared" si="290"/>
        <v/>
      </c>
      <c r="ND84" s="265" t="str">
        <f t="shared" si="290"/>
        <v/>
      </c>
      <c r="NE84" s="265" t="str">
        <f t="shared" si="290"/>
        <v/>
      </c>
      <c r="NF84" s="265" t="str">
        <f t="shared" si="290"/>
        <v/>
      </c>
      <c r="NG84" s="265" t="str">
        <f t="shared" si="290"/>
        <v/>
      </c>
      <c r="NH84" s="265" t="str">
        <f t="shared" si="290"/>
        <v/>
      </c>
      <c r="NI84" s="265" t="str">
        <f t="shared" si="290"/>
        <v/>
      </c>
      <c r="NJ84" s="265" t="str">
        <f t="shared" si="290"/>
        <v/>
      </c>
      <c r="NK84" s="265" t="str">
        <f t="shared" si="290"/>
        <v/>
      </c>
      <c r="NL84" s="265" t="str">
        <f t="shared" si="257"/>
        <v/>
      </c>
      <c r="NM84" s="265" t="str">
        <f t="shared" si="257"/>
        <v/>
      </c>
      <c r="NN84" s="265" t="str">
        <f t="shared" si="257"/>
        <v/>
      </c>
      <c r="NO84" s="265" t="str">
        <f t="shared" si="257"/>
        <v/>
      </c>
      <c r="NP84" s="265" t="str">
        <f t="shared" si="257"/>
        <v/>
      </c>
      <c r="NQ84" s="265" t="str">
        <f t="shared" si="257"/>
        <v/>
      </c>
      <c r="NR84" s="265" t="str">
        <f t="shared" si="274"/>
        <v/>
      </c>
      <c r="NS84" s="265" t="str">
        <f t="shared" si="274"/>
        <v/>
      </c>
      <c r="NT84" s="265" t="str">
        <f t="shared" si="274"/>
        <v/>
      </c>
      <c r="NU84" s="265" t="str">
        <f t="shared" si="274"/>
        <v/>
      </c>
      <c r="NV84" s="265" t="str">
        <f t="shared" si="274"/>
        <v/>
      </c>
      <c r="NW84" s="265" t="str">
        <f t="shared" si="274"/>
        <v/>
      </c>
      <c r="NX84" s="265" t="str">
        <f t="shared" si="274"/>
        <v/>
      </c>
      <c r="NY84" s="265" t="str">
        <f t="shared" si="274"/>
        <v/>
      </c>
      <c r="NZ84" s="265" t="str">
        <f t="shared" si="274"/>
        <v/>
      </c>
      <c r="OA84" s="265" t="str">
        <f t="shared" si="274"/>
        <v/>
      </c>
      <c r="OB84" s="265" t="str">
        <f t="shared" si="274"/>
        <v/>
      </c>
      <c r="OC84" s="265" t="str">
        <f t="shared" si="274"/>
        <v/>
      </c>
      <c r="OD84" s="265" t="str">
        <f t="shared" si="274"/>
        <v/>
      </c>
      <c r="OE84" s="265" t="str">
        <f t="shared" si="274"/>
        <v/>
      </c>
      <c r="OF84" s="265" t="str">
        <f t="shared" si="274"/>
        <v/>
      </c>
      <c r="OG84" s="415" t="str">
        <f t="shared" si="274"/>
        <v/>
      </c>
    </row>
    <row r="85" spans="2:397" ht="15" customHeight="1">
      <c r="B85" s="66"/>
      <c r="D85" s="786"/>
      <c r="E85" s="222">
        <f t="shared" si="177"/>
        <v>0</v>
      </c>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4"/>
      <c r="BC85" s="668"/>
      <c r="BD85" s="61"/>
      <c r="BE85" s="61"/>
      <c r="BF85" s="88"/>
      <c r="BG85" s="232"/>
      <c r="BH85" s="61"/>
      <c r="BI85" s="61"/>
      <c r="BJ85" s="4"/>
      <c r="BL85" s="84" t="str">
        <f t="shared" ref="BL85:BL90" si="292">IFERROR(IF(COUNTA(F85:BA85)=0,"",IF(LEN(BT85)&gt;0,BT85,IF(LEN(BU85)&gt;0,BU85,IF(LEN(BV85)&gt;0,BV85, IF(LEN(BW85)&gt;0,BW85,"Check: OK"))))),"")</f>
        <v/>
      </c>
      <c r="BM85" s="260">
        <f t="shared" ref="BM85:BM90" si="293">IF(LEN(BL85)=0, 0, IF(BL85="Check: OK", 0,1))</f>
        <v>0</v>
      </c>
      <c r="BN85" s="525">
        <f t="shared" si="254"/>
        <v>0</v>
      </c>
      <c r="BO85" s="526" t="str">
        <f t="shared" si="139"/>
        <v/>
      </c>
      <c r="BP85" s="525">
        <f t="shared" si="255"/>
        <v>0</v>
      </c>
      <c r="BQ85" s="527">
        <f t="shared" ref="BQ85:BQ90" si="294">IF(COUNTA(F85:BA85)&gt;0, 1,0)</f>
        <v>0</v>
      </c>
      <c r="BR85" s="527">
        <f t="shared" ref="BR85:BR90" si="295">IF(ISBLANK(BG85),0, IF(BG85=active,1,0))</f>
        <v>0</v>
      </c>
      <c r="BS85" s="528">
        <f t="shared" si="140"/>
        <v>0</v>
      </c>
      <c r="BT85" s="263" t="str">
        <f t="shared" ref="BT85:BT90" si="296">IF(sum_all=0,"",message_repeat)</f>
        <v/>
      </c>
      <c r="BU85" s="263" t="str">
        <f>IF(BQ85=1, IF(ISBLANK(#REF!),message_complete,""),"")</f>
        <v/>
      </c>
      <c r="BV85" s="263" t="str">
        <f t="shared" ref="BV85:BV90" si="297">IF(BQ85=1,IF(OR(AND(OR(BG85 = active, BG85 = overnight),OR(ISBLANK(BH85),ISBLANK(BI85))),AND(BC85="Yes",OR(LEN(BD85)=0,LEN(BE85)=0))),message_crossover,""),"")</f>
        <v/>
      </c>
      <c r="BW85" s="263" t="str">
        <f t="shared" ref="BW85:BW90" si="298">IF(BQ85=1, IF(AND(OR(BG85=No_sleep, ISBLANK(BG85)),BC85= yes), IF(AND(BE85 &lt;&gt; 0,BD85 &gt;BE85), message_missinghour, ""), ""),"")</f>
        <v/>
      </c>
      <c r="BX85" s="261"/>
      <c r="BY85" s="328" t="str">
        <f t="shared" si="116"/>
        <v/>
      </c>
      <c r="BZ85" s="269" t="str">
        <f t="shared" ref="BZ85:BZ90" si="299">IF(BQ85=1,IF(BC85=yes,MIN(BH85,BD85),MIN(night_cutoff,BH85)),"")</f>
        <v/>
      </c>
      <c r="CA85" s="269" t="str">
        <f t="shared" ref="CA85:CA90" si="300">IF(BQ85=1,IF(BC85 = yes, IF(ISBLANK(BH85),BD85, IF(OR(AND(BE85&gt;BH85, BE85&gt;BD85),AND(BE85&lt;BH85, BE85&lt;BD85)), BH85,MIN(BH85,BD85))), IF(ISBLANK(BH85), night_cutoff,  MIN(night_cutoff,BH85))),"")</f>
        <v/>
      </c>
      <c r="CB85" s="269" t="str">
        <f t="shared" ref="CB85:CB90" si="301">IF(BQ85=1,IF(ISBLANK(BH85), 1, BH85),"")</f>
        <v/>
      </c>
      <c r="CC85" s="269" t="str">
        <f t="shared" ref="CC85:CC90" si="302">IF(BQ85=1,IF(BC85 = yes, IF(ISBLANK(BH85), 1, IF(OR(AND(BE85&gt;BH85, BE85&gt;BD85),AND(BE85&lt;BH85, BE85&lt;BD85)), MIN(BH85,BD85),BH85)), IF(ISBLANK(BH85), 1, BH85)),"")</f>
        <v/>
      </c>
      <c r="CD85" s="269" t="str">
        <f t="shared" si="117"/>
        <v/>
      </c>
      <c r="CE85" s="269" t="str">
        <f t="shared" ref="CE85:CE90" si="303">IF(BQ85=1,IF(ISBLANK(BH85),1, BH85),"")</f>
        <v/>
      </c>
      <c r="CF85" s="269" t="str">
        <f t="shared" si="118"/>
        <v/>
      </c>
      <c r="CG85" s="269" t="str">
        <f t="shared" si="119"/>
        <v/>
      </c>
      <c r="CH85" s="269" t="str">
        <f t="shared" si="120"/>
        <v/>
      </c>
      <c r="CI85" s="269" t="str">
        <f t="shared" si="121"/>
        <v/>
      </c>
      <c r="CJ85" s="329" t="str">
        <f t="shared" si="122"/>
        <v/>
      </c>
      <c r="CL85" s="423" t="str">
        <f t="shared" si="77"/>
        <v/>
      </c>
      <c r="CM85" s="419" t="str">
        <f t="shared" si="78"/>
        <v/>
      </c>
      <c r="CN85" s="419" t="str">
        <f t="shared" si="79"/>
        <v/>
      </c>
      <c r="CO85" s="419" t="str">
        <f t="shared" si="80"/>
        <v/>
      </c>
      <c r="CP85" s="419" t="str">
        <f t="shared" si="81"/>
        <v/>
      </c>
      <c r="CQ85" s="424" t="str">
        <f t="shared" si="82"/>
        <v/>
      </c>
      <c r="CR85" s="121" t="str">
        <f t="shared" ref="CR85:CR90" si="304">IFERROR(MIN(CC85,CA85) - BZ85,"")</f>
        <v/>
      </c>
      <c r="CS85" s="283" t="str">
        <f t="shared" ref="CS85:CS90" si="305">IF(BQ85=1,(BZ85-BY85)*24,"")</f>
        <v/>
      </c>
      <c r="CT85" s="264" t="str">
        <f t="shared" ref="CT85:CT90" si="306">IF(BQ85=1,(CB85-CA85)*24,"")</f>
        <v/>
      </c>
      <c r="CU85" s="264" t="str">
        <f t="shared" ref="CU85:CU90" si="307">IF(BQ85=1,(CD85-CC85)*24,"")</f>
        <v/>
      </c>
      <c r="CV85" s="264" t="str">
        <f t="shared" ref="CV85:CV90" si="308">IF(BQ85=1,(CF85-CE85)*24,"")</f>
        <v/>
      </c>
      <c r="CW85" s="264" t="str">
        <f t="shared" ref="CW85:CW90" si="309">IF(BQ85=1,(CH85-CG85)*24,"")</f>
        <v/>
      </c>
      <c r="CX85" s="284" t="str">
        <f t="shared" ref="CX85:CX90" si="310">IF(BQ85=1,(CJ85-CI85)*24,"")</f>
        <v/>
      </c>
      <c r="CY85" s="263">
        <f t="shared" si="83"/>
        <v>0</v>
      </c>
      <c r="CZ85" s="263"/>
      <c r="DA85" s="291">
        <f t="shared" si="275"/>
        <v>0</v>
      </c>
      <c r="DB85" s="265">
        <f t="shared" si="275"/>
        <v>0</v>
      </c>
      <c r="DC85" s="265">
        <f t="shared" si="275"/>
        <v>0</v>
      </c>
      <c r="DD85" s="265">
        <f t="shared" si="275"/>
        <v>0</v>
      </c>
      <c r="DE85" s="265">
        <f t="shared" si="275"/>
        <v>0</v>
      </c>
      <c r="DF85" s="265">
        <f t="shared" si="275"/>
        <v>0</v>
      </c>
      <c r="DG85" s="265">
        <f t="shared" si="275"/>
        <v>0</v>
      </c>
      <c r="DH85" s="265">
        <f t="shared" si="275"/>
        <v>0</v>
      </c>
      <c r="DI85" s="265">
        <f t="shared" si="275"/>
        <v>0</v>
      </c>
      <c r="DJ85" s="265">
        <f t="shared" si="275"/>
        <v>0</v>
      </c>
      <c r="DK85" s="265">
        <f t="shared" si="276"/>
        <v>0</v>
      </c>
      <c r="DL85" s="265">
        <f t="shared" si="276"/>
        <v>0</v>
      </c>
      <c r="DM85" s="265">
        <f t="shared" si="276"/>
        <v>0</v>
      </c>
      <c r="DN85" s="265">
        <f t="shared" si="276"/>
        <v>0</v>
      </c>
      <c r="DO85" s="265">
        <f t="shared" si="276"/>
        <v>0</v>
      </c>
      <c r="DP85" s="265">
        <f t="shared" si="276"/>
        <v>0</v>
      </c>
      <c r="DQ85" s="265">
        <f t="shared" si="276"/>
        <v>0</v>
      </c>
      <c r="DR85" s="265">
        <f t="shared" si="276"/>
        <v>0</v>
      </c>
      <c r="DS85" s="265">
        <f t="shared" si="276"/>
        <v>0</v>
      </c>
      <c r="DT85" s="265">
        <f t="shared" si="276"/>
        <v>0</v>
      </c>
      <c r="DU85" s="292">
        <f t="shared" si="276"/>
        <v>0</v>
      </c>
      <c r="DV85" s="291">
        <f t="shared" si="277"/>
        <v>0</v>
      </c>
      <c r="DW85" s="265">
        <f t="shared" si="277"/>
        <v>0</v>
      </c>
      <c r="DX85" s="265">
        <f t="shared" si="277"/>
        <v>0</v>
      </c>
      <c r="DY85" s="265">
        <f t="shared" si="277"/>
        <v>0</v>
      </c>
      <c r="DZ85" s="265">
        <f t="shared" si="277"/>
        <v>0</v>
      </c>
      <c r="EA85" s="265">
        <f t="shared" si="277"/>
        <v>0</v>
      </c>
      <c r="EB85" s="265">
        <f t="shared" si="277"/>
        <v>0</v>
      </c>
      <c r="EC85" s="265">
        <f t="shared" si="277"/>
        <v>0</v>
      </c>
      <c r="ED85" s="265">
        <f t="shared" si="277"/>
        <v>0</v>
      </c>
      <c r="EE85" s="265">
        <f t="shared" si="277"/>
        <v>0</v>
      </c>
      <c r="EF85" s="265">
        <f t="shared" si="278"/>
        <v>0</v>
      </c>
      <c r="EG85" s="265">
        <f t="shared" si="278"/>
        <v>0</v>
      </c>
      <c r="EH85" s="265">
        <f t="shared" si="278"/>
        <v>0</v>
      </c>
      <c r="EI85" s="265">
        <f t="shared" si="278"/>
        <v>0</v>
      </c>
      <c r="EJ85" s="265">
        <f t="shared" si="278"/>
        <v>0</v>
      </c>
      <c r="EK85" s="265">
        <f t="shared" si="278"/>
        <v>0</v>
      </c>
      <c r="EL85" s="265">
        <f t="shared" si="278"/>
        <v>0</v>
      </c>
      <c r="EM85" s="265">
        <f t="shared" si="278"/>
        <v>0</v>
      </c>
      <c r="EN85" s="265">
        <f t="shared" si="278"/>
        <v>0</v>
      </c>
      <c r="EO85" s="265">
        <f t="shared" si="278"/>
        <v>0</v>
      </c>
      <c r="EP85" s="292">
        <f t="shared" si="278"/>
        <v>0</v>
      </c>
      <c r="EQ85" s="414">
        <f t="shared" si="279"/>
        <v>0</v>
      </c>
      <c r="ER85" s="265">
        <f t="shared" si="279"/>
        <v>0</v>
      </c>
      <c r="ES85" s="265">
        <f t="shared" si="279"/>
        <v>0</v>
      </c>
      <c r="ET85" s="265">
        <f t="shared" si="279"/>
        <v>0</v>
      </c>
      <c r="EU85" s="265">
        <f t="shared" si="279"/>
        <v>0</v>
      </c>
      <c r="EV85" s="265">
        <f t="shared" si="279"/>
        <v>0</v>
      </c>
      <c r="EW85" s="265">
        <f t="shared" si="279"/>
        <v>0</v>
      </c>
      <c r="EX85" s="265">
        <f t="shared" si="279"/>
        <v>0</v>
      </c>
      <c r="EY85" s="265">
        <f t="shared" si="279"/>
        <v>0</v>
      </c>
      <c r="EZ85" s="265">
        <f t="shared" si="279"/>
        <v>0</v>
      </c>
      <c r="FA85" s="265">
        <f t="shared" si="280"/>
        <v>0</v>
      </c>
      <c r="FB85" s="265">
        <f t="shared" si="280"/>
        <v>0</v>
      </c>
      <c r="FC85" s="265">
        <f t="shared" si="280"/>
        <v>0</v>
      </c>
      <c r="FD85" s="265">
        <f t="shared" si="280"/>
        <v>0</v>
      </c>
      <c r="FE85" s="265">
        <f t="shared" si="280"/>
        <v>0</v>
      </c>
      <c r="FF85" s="265">
        <f t="shared" si="280"/>
        <v>0</v>
      </c>
      <c r="FG85" s="265">
        <f t="shared" si="280"/>
        <v>0</v>
      </c>
      <c r="FH85" s="265">
        <f t="shared" si="280"/>
        <v>0</v>
      </c>
      <c r="FI85" s="265">
        <f t="shared" si="280"/>
        <v>0</v>
      </c>
      <c r="FJ85" s="265">
        <f t="shared" si="280"/>
        <v>0</v>
      </c>
      <c r="FK85" s="415">
        <f t="shared" si="280"/>
        <v>0</v>
      </c>
      <c r="FL85" s="291">
        <f t="shared" si="281"/>
        <v>0</v>
      </c>
      <c r="FM85" s="265">
        <f t="shared" si="281"/>
        <v>0</v>
      </c>
      <c r="FN85" s="265">
        <f t="shared" si="281"/>
        <v>0</v>
      </c>
      <c r="FO85" s="265">
        <f t="shared" si="281"/>
        <v>0</v>
      </c>
      <c r="FP85" s="265">
        <f t="shared" si="281"/>
        <v>0</v>
      </c>
      <c r="FQ85" s="265">
        <f t="shared" si="281"/>
        <v>0</v>
      </c>
      <c r="FR85" s="265">
        <f t="shared" si="281"/>
        <v>0</v>
      </c>
      <c r="FS85" s="265">
        <f t="shared" si="281"/>
        <v>0</v>
      </c>
      <c r="FT85" s="265">
        <f t="shared" si="281"/>
        <v>0</v>
      </c>
      <c r="FU85" s="265">
        <f t="shared" si="281"/>
        <v>0</v>
      </c>
      <c r="FV85" s="265">
        <f t="shared" si="282"/>
        <v>0</v>
      </c>
      <c r="FW85" s="265">
        <f t="shared" si="282"/>
        <v>0</v>
      </c>
      <c r="FX85" s="265">
        <f t="shared" si="282"/>
        <v>0</v>
      </c>
      <c r="FY85" s="265">
        <f t="shared" si="282"/>
        <v>0</v>
      </c>
      <c r="FZ85" s="265">
        <f t="shared" si="282"/>
        <v>0</v>
      </c>
      <c r="GA85" s="265">
        <f t="shared" si="282"/>
        <v>0</v>
      </c>
      <c r="GB85" s="265">
        <f t="shared" si="282"/>
        <v>0</v>
      </c>
      <c r="GC85" s="265">
        <f t="shared" si="282"/>
        <v>0</v>
      </c>
      <c r="GD85" s="265">
        <f t="shared" si="282"/>
        <v>0</v>
      </c>
      <c r="GE85" s="265">
        <f t="shared" si="282"/>
        <v>0</v>
      </c>
      <c r="GF85" s="265">
        <f t="shared" si="282"/>
        <v>0</v>
      </c>
      <c r="GG85" s="356">
        <f t="shared" si="288"/>
        <v>0</v>
      </c>
      <c r="GH85" s="353">
        <f t="shared" si="283"/>
        <v>0</v>
      </c>
      <c r="GI85" s="353">
        <f t="shared" si="283"/>
        <v>0</v>
      </c>
      <c r="GJ85" s="353">
        <f t="shared" si="283"/>
        <v>0</v>
      </c>
      <c r="GK85" s="353">
        <f t="shared" si="283"/>
        <v>0</v>
      </c>
      <c r="GL85" s="353">
        <f t="shared" si="283"/>
        <v>0</v>
      </c>
      <c r="GM85" s="353">
        <f t="shared" si="283"/>
        <v>0</v>
      </c>
      <c r="GN85" s="353">
        <f t="shared" si="283"/>
        <v>0</v>
      </c>
      <c r="GO85" s="353">
        <f t="shared" si="283"/>
        <v>0</v>
      </c>
      <c r="GP85" s="353">
        <f t="shared" si="283"/>
        <v>0</v>
      </c>
      <c r="GQ85" s="353">
        <f t="shared" si="283"/>
        <v>0</v>
      </c>
      <c r="GR85" s="353">
        <f t="shared" si="283"/>
        <v>0</v>
      </c>
      <c r="GS85" s="353">
        <f t="shared" si="283"/>
        <v>0</v>
      </c>
      <c r="GT85" s="353">
        <f t="shared" si="283"/>
        <v>0</v>
      </c>
      <c r="GU85" s="353">
        <f t="shared" si="283"/>
        <v>0</v>
      </c>
      <c r="GV85" s="353">
        <f t="shared" si="283"/>
        <v>0</v>
      </c>
      <c r="GW85" s="353">
        <f t="shared" si="283"/>
        <v>0</v>
      </c>
      <c r="GX85" s="353">
        <f t="shared" si="283"/>
        <v>0</v>
      </c>
      <c r="GY85" s="353">
        <f t="shared" si="283"/>
        <v>0</v>
      </c>
      <c r="GZ85" s="353">
        <f t="shared" si="283"/>
        <v>0</v>
      </c>
      <c r="HA85" s="357">
        <f t="shared" si="283"/>
        <v>0</v>
      </c>
      <c r="HB85" s="336">
        <f t="shared" si="142"/>
        <v>0</v>
      </c>
      <c r="HC85" s="337">
        <f t="shared" si="143"/>
        <v>0</v>
      </c>
      <c r="HD85" s="337">
        <f t="shared" si="144"/>
        <v>0</v>
      </c>
      <c r="HE85" s="337">
        <f t="shared" si="145"/>
        <v>0</v>
      </c>
      <c r="HF85" s="337">
        <f t="shared" si="146"/>
        <v>0</v>
      </c>
      <c r="HG85" s="337">
        <f t="shared" si="147"/>
        <v>0</v>
      </c>
      <c r="HH85" s="337">
        <f t="shared" si="148"/>
        <v>0</v>
      </c>
      <c r="HI85" s="337">
        <f t="shared" si="149"/>
        <v>0</v>
      </c>
      <c r="HJ85" s="337">
        <f t="shared" si="150"/>
        <v>0</v>
      </c>
      <c r="HK85" s="337">
        <f t="shared" si="151"/>
        <v>0</v>
      </c>
      <c r="HL85" s="337">
        <f t="shared" si="152"/>
        <v>0</v>
      </c>
      <c r="HM85" s="337">
        <f t="shared" si="153"/>
        <v>0</v>
      </c>
      <c r="HN85" s="337">
        <f t="shared" si="154"/>
        <v>0</v>
      </c>
      <c r="HO85" s="337">
        <f t="shared" si="155"/>
        <v>0</v>
      </c>
      <c r="HP85" s="337">
        <f t="shared" si="156"/>
        <v>0</v>
      </c>
      <c r="HQ85" s="337">
        <f t="shared" si="157"/>
        <v>0</v>
      </c>
      <c r="HR85" s="337">
        <f t="shared" si="158"/>
        <v>0</v>
      </c>
      <c r="HS85" s="337">
        <f t="shared" si="159"/>
        <v>0</v>
      </c>
      <c r="HT85" s="337">
        <f t="shared" si="160"/>
        <v>0</v>
      </c>
      <c r="HU85" s="337">
        <f t="shared" si="161"/>
        <v>0</v>
      </c>
      <c r="HV85" s="338">
        <f t="shared" si="162"/>
        <v>0</v>
      </c>
      <c r="HW85" s="297" t="str">
        <f t="shared" ref="HW85:HW90" si="311">IFERROR(IF($BG85=overnight,SUM(EQ85,GG85)/$IR85,""),"")</f>
        <v/>
      </c>
      <c r="HX85" s="264" t="str">
        <f t="shared" ref="HX85:HX90" si="312">IFERROR(IF($BG85=overnight,SUM(ER85,GH85)/$IR85,""),"")</f>
        <v/>
      </c>
      <c r="HY85" s="264" t="str">
        <f t="shared" ref="HY85:HY90" si="313">IFERROR(IF($BG85=overnight,SUM(ES85,GI85)/$IR85,""),"")</f>
        <v/>
      </c>
      <c r="HZ85" s="264" t="str">
        <f t="shared" ref="HZ85:HZ90" si="314">IFERROR(IF($BG85=overnight,SUM(ET85,GJ85)/$IR85,""),"")</f>
        <v/>
      </c>
      <c r="IA85" s="264" t="str">
        <f t="shared" ref="IA85:IA90" si="315">IFERROR(IF($BG85=overnight,SUM(EU85,GK85)/$IR85,""),"")</f>
        <v/>
      </c>
      <c r="IB85" s="264" t="str">
        <f t="shared" ref="IB85:IB90" si="316">IFERROR(IF($BG85=overnight,SUM(EV85,GL85)/$IR85,""),"")</f>
        <v/>
      </c>
      <c r="IC85" s="264" t="str">
        <f t="shared" ref="IC85:IC90" si="317">IFERROR(IF($BG85=overnight,SUM(EW85,GM85)/$IR85,""),"")</f>
        <v/>
      </c>
      <c r="ID85" s="264" t="str">
        <f t="shared" ref="ID85:ID90" si="318">IFERROR(IF($BG85=overnight,SUM(EX85,GN85)/$IR85,""),"")</f>
        <v/>
      </c>
      <c r="IE85" s="264" t="str">
        <f t="shared" ref="IE85:IE90" si="319">IFERROR(IF($BG85=overnight,SUM(EY85,GO85)/$IR85,""),"")</f>
        <v/>
      </c>
      <c r="IF85" s="264" t="str">
        <f t="shared" ref="IF85:IF90" si="320">IFERROR(IF($BG85=overnight,SUM(EZ85,GP85)/$IR85,""),"")</f>
        <v/>
      </c>
      <c r="IG85" s="264" t="str">
        <f t="shared" ref="IG85:IG90" si="321">IFERROR(IF($BG85=overnight,SUM(FA85,GQ85)/$IR85,""),"")</f>
        <v/>
      </c>
      <c r="IH85" s="264" t="str">
        <f t="shared" ref="IH85:IH90" si="322">IFERROR(IF($BG85=overnight,SUM(FB85,GR85)/$IR85,""),"")</f>
        <v/>
      </c>
      <c r="II85" s="264" t="str">
        <f t="shared" ref="II85:II90" si="323">IFERROR(IF($BG85=overnight,SUM(FC85,GS85)/$IR85,""),"")</f>
        <v/>
      </c>
      <c r="IJ85" s="264" t="str">
        <f t="shared" ref="IJ85:IJ90" si="324">IFERROR(IF($BG85=overnight,SUM(FD85,GT85)/$IR85,""),"")</f>
        <v/>
      </c>
      <c r="IK85" s="264" t="str">
        <f t="shared" ref="IK85:IK90" si="325">IFERROR(IF($BG85=overnight,SUM(FE85,GU85)/$IR85,""),"")</f>
        <v/>
      </c>
      <c r="IL85" s="264" t="str">
        <f t="shared" ref="IL85:IL90" si="326">IFERROR(IF($BG85=overnight,SUM(FF85,GV85)/$IR85,""),"")</f>
        <v/>
      </c>
      <c r="IM85" s="264" t="str">
        <f t="shared" ref="IM85:IM90" si="327">IFERROR(IF($BG85=overnight,SUM(FG85,GW85)/$IR85,""),"")</f>
        <v/>
      </c>
      <c r="IN85" s="264" t="str">
        <f t="shared" ref="IN85:IN90" si="328">IFERROR(IF($BG85=overnight,SUM(FH85,GX85)/$IR85,""),"")</f>
        <v/>
      </c>
      <c r="IO85" s="264" t="str">
        <f t="shared" ref="IO85:IO90" si="329">IFERROR(IF($BG85=overnight,SUM(FI85,GY85)/$IR85,""),"")</f>
        <v/>
      </c>
      <c r="IP85" s="264" t="str">
        <f t="shared" ref="IP85:IP90" si="330">IFERROR(IF($BG85=overnight,SUM(FJ85,GZ85)/$IR85,""),"")</f>
        <v/>
      </c>
      <c r="IQ85" s="284" t="str">
        <f t="shared" ref="IQ85:IQ90" si="331">IFERROR(IF($BG85=overnight,SUM(FK85,HA85)/$IR85,""),"")</f>
        <v/>
      </c>
      <c r="IR85" s="265">
        <f t="shared" si="105"/>
        <v>0</v>
      </c>
      <c r="IS85" s="266">
        <f t="shared" ref="IS85:IS90" si="332">COUNTBLANK(F85:BA85)</f>
        <v>48</v>
      </c>
      <c r="IT85" s="266">
        <f t="shared" ref="IT85:IT90" si="333">COUNTIF($F85:$BA85,$V$10)</f>
        <v>0</v>
      </c>
      <c r="IU85" s="266">
        <f t="shared" ref="IU85:IU90" si="334">COUNTIF($F85:$BA85,$V$12)</f>
        <v>0</v>
      </c>
      <c r="IV85" s="302">
        <f t="shared" si="284"/>
        <v>0</v>
      </c>
      <c r="IW85" s="266">
        <f t="shared" si="284"/>
        <v>0</v>
      </c>
      <c r="IX85" s="266">
        <f t="shared" si="284"/>
        <v>0</v>
      </c>
      <c r="IY85" s="266">
        <f t="shared" si="284"/>
        <v>0</v>
      </c>
      <c r="IZ85" s="266">
        <f t="shared" si="284"/>
        <v>0</v>
      </c>
      <c r="JA85" s="266">
        <f t="shared" si="284"/>
        <v>0</v>
      </c>
      <c r="JB85" s="266">
        <f t="shared" si="284"/>
        <v>0</v>
      </c>
      <c r="JC85" s="266">
        <f t="shared" si="284"/>
        <v>0</v>
      </c>
      <c r="JD85" s="266">
        <f t="shared" si="284"/>
        <v>0</v>
      </c>
      <c r="JE85" s="266">
        <f t="shared" si="284"/>
        <v>0</v>
      </c>
      <c r="JF85" s="266">
        <f t="shared" si="285"/>
        <v>0</v>
      </c>
      <c r="JG85" s="266">
        <f t="shared" si="285"/>
        <v>0</v>
      </c>
      <c r="JH85" s="266">
        <f t="shared" si="285"/>
        <v>0</v>
      </c>
      <c r="JI85" s="266">
        <f t="shared" si="285"/>
        <v>0</v>
      </c>
      <c r="JJ85" s="266">
        <f t="shared" si="285"/>
        <v>0</v>
      </c>
      <c r="JK85" s="266">
        <f t="shared" si="285"/>
        <v>0</v>
      </c>
      <c r="JL85" s="266">
        <f t="shared" si="285"/>
        <v>0</v>
      </c>
      <c r="JM85" s="266">
        <f t="shared" si="285"/>
        <v>0</v>
      </c>
      <c r="JN85" s="266">
        <f t="shared" si="285"/>
        <v>0</v>
      </c>
      <c r="JO85" s="266">
        <f t="shared" si="285"/>
        <v>0</v>
      </c>
      <c r="JP85" s="303">
        <f t="shared" si="285"/>
        <v>0</v>
      </c>
      <c r="JQ85" s="291">
        <f t="shared" si="286"/>
        <v>0</v>
      </c>
      <c r="JR85" s="265">
        <f t="shared" si="286"/>
        <v>0</v>
      </c>
      <c r="JS85" s="265">
        <f t="shared" si="286"/>
        <v>0</v>
      </c>
      <c r="JT85" s="265">
        <f t="shared" si="286"/>
        <v>0</v>
      </c>
      <c r="JU85" s="265">
        <f t="shared" si="286"/>
        <v>0</v>
      </c>
      <c r="JV85" s="265">
        <f t="shared" si="286"/>
        <v>0</v>
      </c>
      <c r="JW85" s="265">
        <f t="shared" si="286"/>
        <v>0</v>
      </c>
      <c r="JX85" s="265">
        <f t="shared" si="286"/>
        <v>0</v>
      </c>
      <c r="JY85" s="265">
        <f t="shared" si="286"/>
        <v>0</v>
      </c>
      <c r="JZ85" s="265">
        <f t="shared" si="286"/>
        <v>0</v>
      </c>
      <c r="KA85" s="265">
        <f t="shared" si="287"/>
        <v>0</v>
      </c>
      <c r="KB85" s="265">
        <f t="shared" si="287"/>
        <v>0</v>
      </c>
      <c r="KC85" s="265">
        <f t="shared" si="287"/>
        <v>0</v>
      </c>
      <c r="KD85" s="265">
        <f t="shared" si="287"/>
        <v>0</v>
      </c>
      <c r="KE85" s="265">
        <f t="shared" si="287"/>
        <v>0</v>
      </c>
      <c r="KF85" s="265">
        <f t="shared" si="287"/>
        <v>0</v>
      </c>
      <c r="KG85" s="265">
        <f t="shared" si="287"/>
        <v>0</v>
      </c>
      <c r="KH85" s="265">
        <f t="shared" si="287"/>
        <v>0</v>
      </c>
      <c r="KI85" s="265">
        <f t="shared" si="287"/>
        <v>0</v>
      </c>
      <c r="KJ85" s="265">
        <f t="shared" si="287"/>
        <v>0</v>
      </c>
      <c r="KK85" s="292">
        <f t="shared" si="287"/>
        <v>0</v>
      </c>
      <c r="KL85" s="279">
        <f t="shared" si="107"/>
        <v>48</v>
      </c>
      <c r="KN85" s="262" t="str">
        <f t="shared" si="289"/>
        <v>Sun</v>
      </c>
      <c r="KO85" s="405" t="str">
        <f>IF(OR(F85=Dropdown_list!$AA$20,F85=Dropdown_list!$AA$21,ISBLANK(F85)), "", LEFT(F85,FIND(":",F85)-1)/RIGHT(F85,LEN(F85)-(FIND(":",F85))))</f>
        <v/>
      </c>
      <c r="KP85" s="406" t="str">
        <f>IF(OR(G85=Dropdown_list!$AA$20,G85=Dropdown_list!$AA$21,ISBLANK(G85)), "", LEFT(G85,FIND(":",G85)-1)/RIGHT(G85,LEN(G85)-(FIND(":",G85))))</f>
        <v/>
      </c>
      <c r="KQ85" s="406" t="str">
        <f>IF(OR(H85=Dropdown_list!$AA$20,H85=Dropdown_list!$AA$21,ISBLANK(H85)), "", LEFT(H85,FIND(":",H85)-1)/RIGHT(H85,LEN(H85)-(FIND(":",H85))))</f>
        <v/>
      </c>
      <c r="KR85" s="406" t="str">
        <f>IF(OR(I85=Dropdown_list!$AA$20,I85=Dropdown_list!$AA$21,ISBLANK(I85)), "", LEFT(I85,FIND(":",I85)-1)/RIGHT(I85,LEN(I85)-(FIND(":",I85))))</f>
        <v/>
      </c>
      <c r="KS85" s="406" t="str">
        <f>IF(OR(J85=Dropdown_list!$AA$20,J85=Dropdown_list!$AA$21,ISBLANK(J85)), "", LEFT(J85,FIND(":",J85)-1)/RIGHT(J85,LEN(J85)-(FIND(":",J85))))</f>
        <v/>
      </c>
      <c r="KT85" s="406" t="str">
        <f>IF(OR(K85=Dropdown_list!$AA$20,K85=Dropdown_list!$AA$21,ISBLANK(K85)), "", LEFT(K85,FIND(":",K85)-1)/RIGHT(K85,LEN(K85)-(FIND(":",K85))))</f>
        <v/>
      </c>
      <c r="KU85" s="406" t="str">
        <f>IF(OR(L85=Dropdown_list!$AA$20,L85=Dropdown_list!$AA$21,ISBLANK(L85)), "", LEFT(L85,FIND(":",L85)-1)/RIGHT(L85,LEN(L85)-(FIND(":",L85))))</f>
        <v/>
      </c>
      <c r="KV85" s="406" t="str">
        <f>IF(OR(M85=Dropdown_list!$AA$20,M85=Dropdown_list!$AA$21,ISBLANK(M85)), "", LEFT(M85,FIND(":",M85)-1)/RIGHT(M85,LEN(M85)-(FIND(":",M85))))</f>
        <v/>
      </c>
      <c r="KW85" s="406" t="str">
        <f>IF(OR(N85=Dropdown_list!$AA$20,N85=Dropdown_list!$AA$21,ISBLANK(N85)), "", LEFT(N85,FIND(":",N85)-1)/RIGHT(N85,LEN(N85)-(FIND(":",N85))))</f>
        <v/>
      </c>
      <c r="KX85" s="406" t="str">
        <f>IF(OR(O85=Dropdown_list!$AA$20,O85=Dropdown_list!$AA$21,ISBLANK(O85)), "", LEFT(O85,FIND(":",O85)-1)/RIGHT(O85,LEN(O85)-(FIND(":",O85))))</f>
        <v/>
      </c>
      <c r="KY85" s="406" t="str">
        <f>IF(OR(P85=Dropdown_list!$AA$20,P85=Dropdown_list!$AA$21,ISBLANK(P85)), "", LEFT(P85,FIND(":",P85)-1)/RIGHT(P85,LEN(P85)-(FIND(":",P85))))</f>
        <v/>
      </c>
      <c r="KZ85" s="406" t="str">
        <f>IF(OR(Q85=Dropdown_list!$AA$20,Q85=Dropdown_list!$AA$21,ISBLANK(Q85)), "", LEFT(Q85,FIND(":",Q85)-1)/RIGHT(Q85,LEN(Q85)-(FIND(":",Q85))))</f>
        <v/>
      </c>
      <c r="LA85" s="406" t="str">
        <f>IF(OR(R85=Dropdown_list!$AA$20,R85=Dropdown_list!$AA$21,ISBLANK(R85)), "", LEFT(R85,FIND(":",R85)-1)/RIGHT(R85,LEN(R85)-(FIND(":",R85))))</f>
        <v/>
      </c>
      <c r="LB85" s="406" t="str">
        <f>IF(OR(S85=Dropdown_list!$AA$20,S85=Dropdown_list!$AA$21,ISBLANK(S85)), "", LEFT(S85,FIND(":",S85)-1)/RIGHT(S85,LEN(S85)-(FIND(":",S85))))</f>
        <v/>
      </c>
      <c r="LC85" s="406" t="str">
        <f>IF(OR(T85=Dropdown_list!$AA$20,T85=Dropdown_list!$AA$21,ISBLANK(T85)), "", LEFT(T85,FIND(":",T85)-1)/RIGHT(T85,LEN(T85)-(FIND(":",T85))))</f>
        <v/>
      </c>
      <c r="LD85" s="406" t="str">
        <f>IF(OR(U85=Dropdown_list!$AA$20,U85=Dropdown_list!$AA$21,ISBLANK(U85)), "", LEFT(U85,FIND(":",U85)-1)/RIGHT(U85,LEN(U85)-(FIND(":",U85))))</f>
        <v/>
      </c>
      <c r="LE85" s="406" t="str">
        <f>IF(OR(V85=Dropdown_list!$AA$20,V85=Dropdown_list!$AA$21,ISBLANK(V85)), "", LEFT(V85,FIND(":",V85)-1)/RIGHT(V85,LEN(V85)-(FIND(":",V85))))</f>
        <v/>
      </c>
      <c r="LF85" s="406" t="str">
        <f>IF(OR(W85=Dropdown_list!$AA$20,W85=Dropdown_list!$AA$21,ISBLANK(W85)), "", LEFT(W85,FIND(":",W85)-1)/RIGHT(W85,LEN(W85)-(FIND(":",W85))))</f>
        <v/>
      </c>
      <c r="LG85" s="406" t="str">
        <f>IF(OR(X85=Dropdown_list!$AA$20,X85=Dropdown_list!$AA$21,ISBLANK(X85)), "", LEFT(X85,FIND(":",X85)-1)/RIGHT(X85,LEN(X85)-(FIND(":",X85))))</f>
        <v/>
      </c>
      <c r="LH85" s="406" t="str">
        <f>IF(OR(Y85=Dropdown_list!$AA$20,Y85=Dropdown_list!$AA$21,ISBLANK(Y85)), "", LEFT(Y85,FIND(":",Y85)-1)/RIGHT(Y85,LEN(Y85)-(FIND(":",Y85))))</f>
        <v/>
      </c>
      <c r="LI85" s="406" t="str">
        <f>IF(OR(Z85=Dropdown_list!$AA$20,Z85=Dropdown_list!$AA$21,ISBLANK(Z85)), "", LEFT(Z85,FIND(":",Z85)-1)/RIGHT(Z85,LEN(Z85)-(FIND(":",Z85))))</f>
        <v/>
      </c>
      <c r="LJ85" s="406" t="str">
        <f>IF(OR(AA85=Dropdown_list!$AA$20,AA85=Dropdown_list!$AA$21,ISBLANK(AA85)), "", LEFT(AA85,FIND(":",AA85)-1)/RIGHT(AA85,LEN(AA85)-(FIND(":",AA85))))</f>
        <v/>
      </c>
      <c r="LK85" s="406" t="str">
        <f>IF(OR(AB85=Dropdown_list!$AA$20,AB85=Dropdown_list!$AA$21,ISBLANK(AB85)), "", LEFT(AB85,FIND(":",AB85)-1)/RIGHT(AB85,LEN(AB85)-(FIND(":",AB85))))</f>
        <v/>
      </c>
      <c r="LL85" s="406" t="str">
        <f>IF(OR(AC85=Dropdown_list!$AA$20,AC85=Dropdown_list!$AA$21,ISBLANK(AC85)), "", LEFT(AC85,FIND(":",AC85)-1)/RIGHT(AC85,LEN(AC85)-(FIND(":",AC85))))</f>
        <v/>
      </c>
      <c r="LM85" s="406" t="str">
        <f>IF(OR(AD85=Dropdown_list!$AA$20,AD85=Dropdown_list!$AA$21,ISBLANK(AD85)), "", LEFT(AD85,FIND(":",AD85)-1)/RIGHT(AD85,LEN(AD85)-(FIND(":",AD85))))</f>
        <v/>
      </c>
      <c r="LN85" s="406" t="str">
        <f>IF(OR(AE85=Dropdown_list!$AA$20,AE85=Dropdown_list!$AA$21,ISBLANK(AE85)), "", LEFT(AE85,FIND(":",AE85)-1)/RIGHT(AE85,LEN(AE85)-(FIND(":",AE85))))</f>
        <v/>
      </c>
      <c r="LO85" s="406" t="str">
        <f>IF(OR(AF85=Dropdown_list!$AA$20,AF85=Dropdown_list!$AA$21,ISBLANK(AF85)), "", LEFT(AF85,FIND(":",AF85)-1)/RIGHT(AF85,LEN(AF85)-(FIND(":",AF85))))</f>
        <v/>
      </c>
      <c r="LP85" s="406" t="str">
        <f>IF(OR(AG85=Dropdown_list!$AA$20,AG85=Dropdown_list!$AA$21,ISBLANK(AG85)), "", LEFT(AG85,FIND(":",AG85)-1)/RIGHT(AG85,LEN(AG85)-(FIND(":",AG85))))</f>
        <v/>
      </c>
      <c r="LQ85" s="406" t="str">
        <f>IF(OR(AH85=Dropdown_list!$AA$20,AH85=Dropdown_list!$AA$21,ISBLANK(AH85)), "", LEFT(AH85,FIND(":",AH85)-1)/RIGHT(AH85,LEN(AH85)-(FIND(":",AH85))))</f>
        <v/>
      </c>
      <c r="LR85" s="406" t="str">
        <f>IF(OR(AI85=Dropdown_list!$AA$20,AI85=Dropdown_list!$AA$21,ISBLANK(AI85)), "", LEFT(AI85,FIND(":",AI85)-1)/RIGHT(AI85,LEN(AI85)-(FIND(":",AI85))))</f>
        <v/>
      </c>
      <c r="LS85" s="406" t="str">
        <f>IF(OR(AJ85=Dropdown_list!$AA$20,AJ85=Dropdown_list!$AA$21,ISBLANK(AJ85)), "", LEFT(AJ85,FIND(":",AJ85)-1)/RIGHT(AJ85,LEN(AJ85)-(FIND(":",AJ85))))</f>
        <v/>
      </c>
      <c r="LT85" s="406" t="str">
        <f>IF(OR(AK85=Dropdown_list!$AA$20,AK85=Dropdown_list!$AA$21,ISBLANK(AK85)), "", LEFT(AK85,FIND(":",AK85)-1)/RIGHT(AK85,LEN(AK85)-(FIND(":",AK85))))</f>
        <v/>
      </c>
      <c r="LU85" s="406" t="str">
        <f>IF(OR(AL85=Dropdown_list!$AA$20,AL85=Dropdown_list!$AA$21,ISBLANK(AL85)), "", LEFT(AL85,FIND(":",AL85)-1)/RIGHT(AL85,LEN(AL85)-(FIND(":",AL85))))</f>
        <v/>
      </c>
      <c r="LV85" s="406" t="str">
        <f>IF(OR(AM85=Dropdown_list!$AA$20,AM85=Dropdown_list!$AA$21,ISBLANK(AM85)), "", LEFT(AM85,FIND(":",AM85)-1)/RIGHT(AM85,LEN(AM85)-(FIND(":",AM85))))</f>
        <v/>
      </c>
      <c r="LW85" s="406" t="str">
        <f>IF(OR(AN85=Dropdown_list!$AA$20,AN85=Dropdown_list!$AA$21,ISBLANK(AN85)), "", LEFT(AN85,FIND(":",AN85)-1)/RIGHT(AN85,LEN(AN85)-(FIND(":",AN85))))</f>
        <v/>
      </c>
      <c r="LX85" s="406" t="str">
        <f>IF(OR(AO85=Dropdown_list!$AA$20,AO85=Dropdown_list!$AA$21,ISBLANK(AO85)), "", LEFT(AO85,FIND(":",AO85)-1)/RIGHT(AO85,LEN(AO85)-(FIND(":",AO85))))</f>
        <v/>
      </c>
      <c r="LY85" s="406" t="str">
        <f>IF(OR(AP85=Dropdown_list!$AA$20,AP85=Dropdown_list!$AA$21,ISBLANK(AP85)), "", LEFT(AP85,FIND(":",AP85)-1)/RIGHT(AP85,LEN(AP85)-(FIND(":",AP85))))</f>
        <v/>
      </c>
      <c r="LZ85" s="406" t="str">
        <f>IF(OR(AQ85=Dropdown_list!$AA$20,AQ85=Dropdown_list!$AA$21,ISBLANK(AQ85)), "", LEFT(AQ85,FIND(":",AQ85)-1)/RIGHT(AQ85,LEN(AQ85)-(FIND(":",AQ85))))</f>
        <v/>
      </c>
      <c r="MA85" s="406" t="str">
        <f>IF(OR(AR85=Dropdown_list!$AA$20,AR85=Dropdown_list!$AA$21,ISBLANK(AR85)), "", LEFT(AR85,FIND(":",AR85)-1)/RIGHT(AR85,LEN(AR85)-(FIND(":",AR85))))</f>
        <v/>
      </c>
      <c r="MB85" s="406" t="str">
        <f>IF(OR(AS85=Dropdown_list!$AA$20,AS85=Dropdown_list!$AA$21,ISBLANK(AS85)), "", LEFT(AS85,FIND(":",AS85)-1)/RIGHT(AS85,LEN(AS85)-(FIND(":",AS85))))</f>
        <v/>
      </c>
      <c r="MC85" s="406" t="str">
        <f>IF(OR(AT85=Dropdown_list!$AA$20,AT85=Dropdown_list!$AA$21,ISBLANK(AT85)), "", LEFT(AT85,FIND(":",AT85)-1)/RIGHT(AT85,LEN(AT85)-(FIND(":",AT85))))</f>
        <v/>
      </c>
      <c r="MD85" s="406" t="str">
        <f>IF(OR(AU85=Dropdown_list!$AA$20,AU85=Dropdown_list!$AA$21,ISBLANK(AU85)), "", LEFT(AU85,FIND(":",AU85)-1)/RIGHT(AU85,LEN(AU85)-(FIND(":",AU85))))</f>
        <v/>
      </c>
      <c r="ME85" s="406" t="str">
        <f>IF(OR(AV85=Dropdown_list!$AA$20,AV85=Dropdown_list!$AA$21,ISBLANK(AV85)), "", LEFT(AV85,FIND(":",AV85)-1)/RIGHT(AV85,LEN(AV85)-(FIND(":",AV85))))</f>
        <v/>
      </c>
      <c r="MF85" s="406" t="str">
        <f>IF(OR(AW85=Dropdown_list!$AA$20,AW85=Dropdown_list!$AA$21,ISBLANK(AW85)), "", LEFT(AW85,FIND(":",AW85)-1)/RIGHT(AW85,LEN(AW85)-(FIND(":",AW85))))</f>
        <v/>
      </c>
      <c r="MG85" s="406" t="str">
        <f>IF(OR(AX85=Dropdown_list!$AA$20,AX85=Dropdown_list!$AA$21,ISBLANK(AX85)), "", LEFT(AX85,FIND(":",AX85)-1)/RIGHT(AX85,LEN(AX85)-(FIND(":",AX85))))</f>
        <v/>
      </c>
      <c r="MH85" s="406" t="str">
        <f>IF(OR(AY85=Dropdown_list!$AA$20,AY85=Dropdown_list!$AA$21,ISBLANK(AY85)), "", LEFT(AY85,FIND(":",AY85)-1)/RIGHT(AY85,LEN(AY85)-(FIND(":",AY85))))</f>
        <v/>
      </c>
      <c r="MI85" s="406" t="str">
        <f>IF(OR(AZ85=Dropdown_list!$AA$20,AZ85=Dropdown_list!$AA$21,ISBLANK(AZ85)), "", LEFT(AZ85,FIND(":",AZ85)-1)/RIGHT(AZ85,LEN(AZ85)-(FIND(":",AZ85))))</f>
        <v/>
      </c>
      <c r="MJ85" s="407" t="str">
        <f>IF(OR(BA85=Dropdown_list!$AA$20,BA85=Dropdown_list!$AA$21,ISBLANK(BA85)), "", LEFT(BA85,FIND(":",BA85)-1)/RIGHT(BA85,LEN(BA85)-(FIND(":",BA85))))</f>
        <v/>
      </c>
      <c r="ML85" s="414" t="str">
        <f t="shared" si="291"/>
        <v/>
      </c>
      <c r="MM85" s="265" t="str">
        <f t="shared" si="291"/>
        <v/>
      </c>
      <c r="MN85" s="265" t="str">
        <f t="shared" si="291"/>
        <v/>
      </c>
      <c r="MO85" s="265" t="str">
        <f t="shared" si="291"/>
        <v/>
      </c>
      <c r="MP85" s="265" t="str">
        <f t="shared" si="291"/>
        <v/>
      </c>
      <c r="MQ85" s="265" t="str">
        <f t="shared" si="291"/>
        <v/>
      </c>
      <c r="MR85" s="265" t="str">
        <f t="shared" si="291"/>
        <v/>
      </c>
      <c r="MS85" s="265" t="str">
        <f t="shared" si="291"/>
        <v/>
      </c>
      <c r="MT85" s="265" t="str">
        <f t="shared" si="291"/>
        <v/>
      </c>
      <c r="MU85" s="265" t="str">
        <f t="shared" si="291"/>
        <v/>
      </c>
      <c r="MV85" s="265" t="str">
        <f t="shared" si="291"/>
        <v/>
      </c>
      <c r="MW85" s="265" t="str">
        <f t="shared" si="291"/>
        <v/>
      </c>
      <c r="MX85" s="265" t="str">
        <f t="shared" si="291"/>
        <v/>
      </c>
      <c r="MY85" s="265" t="str">
        <f t="shared" si="291"/>
        <v/>
      </c>
      <c r="MZ85" s="265" t="str">
        <f t="shared" si="291"/>
        <v/>
      </c>
      <c r="NA85" s="265" t="str">
        <f t="shared" si="291"/>
        <v/>
      </c>
      <c r="NB85" s="265" t="str">
        <f t="shared" si="290"/>
        <v/>
      </c>
      <c r="NC85" s="265" t="str">
        <f t="shared" si="290"/>
        <v/>
      </c>
      <c r="ND85" s="265" t="str">
        <f t="shared" si="290"/>
        <v/>
      </c>
      <c r="NE85" s="265" t="str">
        <f t="shared" si="290"/>
        <v/>
      </c>
      <c r="NF85" s="265" t="str">
        <f t="shared" si="290"/>
        <v/>
      </c>
      <c r="NG85" s="265" t="str">
        <f t="shared" si="290"/>
        <v/>
      </c>
      <c r="NH85" s="265" t="str">
        <f t="shared" si="290"/>
        <v/>
      </c>
      <c r="NI85" s="265" t="str">
        <f t="shared" si="290"/>
        <v/>
      </c>
      <c r="NJ85" s="265" t="str">
        <f t="shared" si="290"/>
        <v/>
      </c>
      <c r="NK85" s="265" t="str">
        <f t="shared" si="290"/>
        <v/>
      </c>
      <c r="NL85" s="265" t="str">
        <f t="shared" si="257"/>
        <v/>
      </c>
      <c r="NM85" s="265" t="str">
        <f t="shared" si="257"/>
        <v/>
      </c>
      <c r="NN85" s="265" t="str">
        <f t="shared" si="257"/>
        <v/>
      </c>
      <c r="NO85" s="265" t="str">
        <f t="shared" si="257"/>
        <v/>
      </c>
      <c r="NP85" s="265" t="str">
        <f t="shared" si="257"/>
        <v/>
      </c>
      <c r="NQ85" s="265" t="str">
        <f t="shared" si="257"/>
        <v/>
      </c>
      <c r="NR85" s="265" t="str">
        <f t="shared" si="274"/>
        <v/>
      </c>
      <c r="NS85" s="265" t="str">
        <f t="shared" si="274"/>
        <v/>
      </c>
      <c r="NT85" s="265" t="str">
        <f t="shared" si="274"/>
        <v/>
      </c>
      <c r="NU85" s="265" t="str">
        <f t="shared" si="274"/>
        <v/>
      </c>
      <c r="NV85" s="265" t="str">
        <f t="shared" si="274"/>
        <v/>
      </c>
      <c r="NW85" s="265" t="str">
        <f t="shared" si="274"/>
        <v/>
      </c>
      <c r="NX85" s="265" t="str">
        <f t="shared" si="274"/>
        <v/>
      </c>
      <c r="NY85" s="265" t="str">
        <f t="shared" si="274"/>
        <v/>
      </c>
      <c r="NZ85" s="265" t="str">
        <f t="shared" si="274"/>
        <v/>
      </c>
      <c r="OA85" s="265" t="str">
        <f t="shared" si="274"/>
        <v/>
      </c>
      <c r="OB85" s="265" t="str">
        <f t="shared" si="274"/>
        <v/>
      </c>
      <c r="OC85" s="265" t="str">
        <f t="shared" si="274"/>
        <v/>
      </c>
      <c r="OD85" s="265" t="str">
        <f t="shared" si="274"/>
        <v/>
      </c>
      <c r="OE85" s="265" t="str">
        <f t="shared" si="274"/>
        <v/>
      </c>
      <c r="OF85" s="265" t="str">
        <f t="shared" si="274"/>
        <v/>
      </c>
      <c r="OG85" s="415" t="str">
        <f t="shared" si="274"/>
        <v/>
      </c>
    </row>
    <row r="86" spans="2:397" ht="15" customHeight="1">
      <c r="B86" s="66"/>
      <c r="D86" s="786"/>
      <c r="E86" s="223">
        <f t="shared" si="177"/>
        <v>0</v>
      </c>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4"/>
      <c r="BC86" s="668"/>
      <c r="BD86" s="61"/>
      <c r="BE86" s="61"/>
      <c r="BF86" s="89"/>
      <c r="BG86" s="232"/>
      <c r="BH86" s="61"/>
      <c r="BI86" s="61"/>
      <c r="BJ86" s="4"/>
      <c r="BL86" s="84" t="str">
        <f t="shared" si="292"/>
        <v/>
      </c>
      <c r="BM86" s="260">
        <f t="shared" si="293"/>
        <v>0</v>
      </c>
      <c r="BN86" s="525">
        <f t="shared" si="254"/>
        <v>0</v>
      </c>
      <c r="BO86" s="526" t="str">
        <f t="shared" si="139"/>
        <v/>
      </c>
      <c r="BP86" s="525">
        <f t="shared" si="255"/>
        <v>0</v>
      </c>
      <c r="BQ86" s="527">
        <f t="shared" si="294"/>
        <v>0</v>
      </c>
      <c r="BR86" s="527">
        <f t="shared" si="295"/>
        <v>0</v>
      </c>
      <c r="BS86" s="528">
        <f t="shared" si="140"/>
        <v>0</v>
      </c>
      <c r="BT86" s="263" t="str">
        <f t="shared" si="296"/>
        <v/>
      </c>
      <c r="BU86" s="263" t="str">
        <f>IF(BQ86=1, IF(ISBLANK(#REF!),message_complete,""),"")</f>
        <v/>
      </c>
      <c r="BV86" s="263" t="str">
        <f t="shared" si="297"/>
        <v/>
      </c>
      <c r="BW86" s="263" t="str">
        <f t="shared" si="298"/>
        <v/>
      </c>
      <c r="BX86" s="261"/>
      <c r="BY86" s="328" t="str">
        <f t="shared" si="116"/>
        <v/>
      </c>
      <c r="BZ86" s="269" t="str">
        <f t="shared" si="299"/>
        <v/>
      </c>
      <c r="CA86" s="269" t="str">
        <f t="shared" si="300"/>
        <v/>
      </c>
      <c r="CB86" s="269" t="str">
        <f t="shared" si="301"/>
        <v/>
      </c>
      <c r="CC86" s="269" t="str">
        <f t="shared" si="302"/>
        <v/>
      </c>
      <c r="CD86" s="269" t="str">
        <f t="shared" si="117"/>
        <v/>
      </c>
      <c r="CE86" s="269" t="str">
        <f t="shared" si="303"/>
        <v/>
      </c>
      <c r="CF86" s="269" t="str">
        <f t="shared" si="118"/>
        <v/>
      </c>
      <c r="CG86" s="269" t="str">
        <f t="shared" si="119"/>
        <v/>
      </c>
      <c r="CH86" s="269" t="str">
        <f t="shared" si="120"/>
        <v/>
      </c>
      <c r="CI86" s="269" t="str">
        <f t="shared" si="121"/>
        <v/>
      </c>
      <c r="CJ86" s="329" t="str">
        <f t="shared" si="122"/>
        <v/>
      </c>
      <c r="CL86" s="423" t="str">
        <f t="shared" ref="CL86:CL90" si="335">IF(OR(CW86=0, LEN(CW86)=0), "",ROUND(CG86,10))</f>
        <v/>
      </c>
      <c r="CM86" s="419" t="str">
        <f t="shared" ref="CM86:CM90" si="336">IF(OR(CS86=0, LEN(CS86)=0), "",ROUND(BY86,10))</f>
        <v/>
      </c>
      <c r="CN86" s="419" t="str">
        <f t="shared" ref="CN86:CN90" si="337">IF(OR(CX86=0, LEN(CX86)=0), "",ROUND(CI86,10))</f>
        <v/>
      </c>
      <c r="CO86" s="419" t="str">
        <f t="shared" ref="CO86:CO90" si="338">IF(OR(CT86=0, LEN(CT86)=0), "",ROUND(CA86,10))</f>
        <v/>
      </c>
      <c r="CP86" s="419" t="str">
        <f t="shared" ref="CP86:CP90" si="339">IF(OR(CU86=0, LEN(CU86)=0), "",ROUND(CC86,10))</f>
        <v/>
      </c>
      <c r="CQ86" s="424" t="str">
        <f t="shared" ref="CQ86:CQ90" si="340">IF(OR(CV86=0, LEN(CV86)=0), "",ROUND(CE86,10))</f>
        <v/>
      </c>
      <c r="CR86" s="121" t="str">
        <f t="shared" si="304"/>
        <v/>
      </c>
      <c r="CS86" s="283" t="str">
        <f t="shared" si="305"/>
        <v/>
      </c>
      <c r="CT86" s="264" t="str">
        <f t="shared" si="306"/>
        <v/>
      </c>
      <c r="CU86" s="264" t="str">
        <f t="shared" si="307"/>
        <v/>
      </c>
      <c r="CV86" s="264" t="str">
        <f t="shared" si="308"/>
        <v/>
      </c>
      <c r="CW86" s="264" t="str">
        <f t="shared" si="309"/>
        <v/>
      </c>
      <c r="CX86" s="284" t="str">
        <f t="shared" si="310"/>
        <v/>
      </c>
      <c r="CY86" s="263">
        <f t="shared" ref="CY86:CY90" si="341">SUM(CS86:CX86)</f>
        <v>0</v>
      </c>
      <c r="CZ86" s="263"/>
      <c r="DA86" s="291">
        <f t="shared" si="275"/>
        <v>0</v>
      </c>
      <c r="DB86" s="265">
        <f t="shared" si="275"/>
        <v>0</v>
      </c>
      <c r="DC86" s="265">
        <f t="shared" si="275"/>
        <v>0</v>
      </c>
      <c r="DD86" s="265">
        <f t="shared" si="275"/>
        <v>0</v>
      </c>
      <c r="DE86" s="265">
        <f t="shared" si="275"/>
        <v>0</v>
      </c>
      <c r="DF86" s="265">
        <f t="shared" si="275"/>
        <v>0</v>
      </c>
      <c r="DG86" s="265">
        <f t="shared" si="275"/>
        <v>0</v>
      </c>
      <c r="DH86" s="265">
        <f t="shared" si="275"/>
        <v>0</v>
      </c>
      <c r="DI86" s="265">
        <f t="shared" si="275"/>
        <v>0</v>
      </c>
      <c r="DJ86" s="265">
        <f t="shared" si="275"/>
        <v>0</v>
      </c>
      <c r="DK86" s="265">
        <f t="shared" si="276"/>
        <v>0</v>
      </c>
      <c r="DL86" s="265">
        <f t="shared" si="276"/>
        <v>0</v>
      </c>
      <c r="DM86" s="265">
        <f t="shared" si="276"/>
        <v>0</v>
      </c>
      <c r="DN86" s="265">
        <f t="shared" si="276"/>
        <v>0</v>
      </c>
      <c r="DO86" s="265">
        <f t="shared" si="276"/>
        <v>0</v>
      </c>
      <c r="DP86" s="265">
        <f t="shared" si="276"/>
        <v>0</v>
      </c>
      <c r="DQ86" s="265">
        <f t="shared" si="276"/>
        <v>0</v>
      </c>
      <c r="DR86" s="265">
        <f t="shared" si="276"/>
        <v>0</v>
      </c>
      <c r="DS86" s="265">
        <f t="shared" si="276"/>
        <v>0</v>
      </c>
      <c r="DT86" s="265">
        <f t="shared" si="276"/>
        <v>0</v>
      </c>
      <c r="DU86" s="292">
        <f t="shared" si="276"/>
        <v>0</v>
      </c>
      <c r="DV86" s="291">
        <f t="shared" si="277"/>
        <v>0</v>
      </c>
      <c r="DW86" s="265">
        <f t="shared" si="277"/>
        <v>0</v>
      </c>
      <c r="DX86" s="265">
        <f t="shared" si="277"/>
        <v>0</v>
      </c>
      <c r="DY86" s="265">
        <f t="shared" si="277"/>
        <v>0</v>
      </c>
      <c r="DZ86" s="265">
        <f t="shared" si="277"/>
        <v>0</v>
      </c>
      <c r="EA86" s="265">
        <f t="shared" si="277"/>
        <v>0</v>
      </c>
      <c r="EB86" s="265">
        <f t="shared" si="277"/>
        <v>0</v>
      </c>
      <c r="EC86" s="265">
        <f t="shared" si="277"/>
        <v>0</v>
      </c>
      <c r="ED86" s="265">
        <f t="shared" si="277"/>
        <v>0</v>
      </c>
      <c r="EE86" s="265">
        <f t="shared" si="277"/>
        <v>0</v>
      </c>
      <c r="EF86" s="265">
        <f t="shared" si="278"/>
        <v>0</v>
      </c>
      <c r="EG86" s="265">
        <f t="shared" si="278"/>
        <v>0</v>
      </c>
      <c r="EH86" s="265">
        <f t="shared" si="278"/>
        <v>0</v>
      </c>
      <c r="EI86" s="265">
        <f t="shared" si="278"/>
        <v>0</v>
      </c>
      <c r="EJ86" s="265">
        <f t="shared" si="278"/>
        <v>0</v>
      </c>
      <c r="EK86" s="265">
        <f t="shared" si="278"/>
        <v>0</v>
      </c>
      <c r="EL86" s="265">
        <f t="shared" si="278"/>
        <v>0</v>
      </c>
      <c r="EM86" s="265">
        <f t="shared" si="278"/>
        <v>0</v>
      </c>
      <c r="EN86" s="265">
        <f t="shared" si="278"/>
        <v>0</v>
      </c>
      <c r="EO86" s="265">
        <f t="shared" si="278"/>
        <v>0</v>
      </c>
      <c r="EP86" s="292">
        <f t="shared" si="278"/>
        <v>0</v>
      </c>
      <c r="EQ86" s="414">
        <f t="shared" si="279"/>
        <v>0</v>
      </c>
      <c r="ER86" s="265">
        <f t="shared" si="279"/>
        <v>0</v>
      </c>
      <c r="ES86" s="265">
        <f t="shared" si="279"/>
        <v>0</v>
      </c>
      <c r="ET86" s="265">
        <f t="shared" si="279"/>
        <v>0</v>
      </c>
      <c r="EU86" s="265">
        <f t="shared" si="279"/>
        <v>0</v>
      </c>
      <c r="EV86" s="265">
        <f t="shared" si="279"/>
        <v>0</v>
      </c>
      <c r="EW86" s="265">
        <f t="shared" si="279"/>
        <v>0</v>
      </c>
      <c r="EX86" s="265">
        <f t="shared" si="279"/>
        <v>0</v>
      </c>
      <c r="EY86" s="265">
        <f t="shared" si="279"/>
        <v>0</v>
      </c>
      <c r="EZ86" s="265">
        <f t="shared" si="279"/>
        <v>0</v>
      </c>
      <c r="FA86" s="265">
        <f t="shared" si="280"/>
        <v>0</v>
      </c>
      <c r="FB86" s="265">
        <f t="shared" si="280"/>
        <v>0</v>
      </c>
      <c r="FC86" s="265">
        <f t="shared" si="280"/>
        <v>0</v>
      </c>
      <c r="FD86" s="265">
        <f t="shared" si="280"/>
        <v>0</v>
      </c>
      <c r="FE86" s="265">
        <f t="shared" si="280"/>
        <v>0</v>
      </c>
      <c r="FF86" s="265">
        <f t="shared" si="280"/>
        <v>0</v>
      </c>
      <c r="FG86" s="265">
        <f t="shared" si="280"/>
        <v>0</v>
      </c>
      <c r="FH86" s="265">
        <f t="shared" si="280"/>
        <v>0</v>
      </c>
      <c r="FI86" s="265">
        <f t="shared" si="280"/>
        <v>0</v>
      </c>
      <c r="FJ86" s="265">
        <f t="shared" si="280"/>
        <v>0</v>
      </c>
      <c r="FK86" s="415">
        <f t="shared" si="280"/>
        <v>0</v>
      </c>
      <c r="FL86" s="291">
        <f t="shared" si="281"/>
        <v>0</v>
      </c>
      <c r="FM86" s="265">
        <f t="shared" si="281"/>
        <v>0</v>
      </c>
      <c r="FN86" s="265">
        <f t="shared" si="281"/>
        <v>0</v>
      </c>
      <c r="FO86" s="265">
        <f t="shared" si="281"/>
        <v>0</v>
      </c>
      <c r="FP86" s="265">
        <f t="shared" si="281"/>
        <v>0</v>
      </c>
      <c r="FQ86" s="265">
        <f t="shared" si="281"/>
        <v>0</v>
      </c>
      <c r="FR86" s="265">
        <f t="shared" si="281"/>
        <v>0</v>
      </c>
      <c r="FS86" s="265">
        <f t="shared" si="281"/>
        <v>0</v>
      </c>
      <c r="FT86" s="265">
        <f t="shared" si="281"/>
        <v>0</v>
      </c>
      <c r="FU86" s="265">
        <f t="shared" si="281"/>
        <v>0</v>
      </c>
      <c r="FV86" s="265">
        <f t="shared" si="282"/>
        <v>0</v>
      </c>
      <c r="FW86" s="265">
        <f t="shared" si="282"/>
        <v>0</v>
      </c>
      <c r="FX86" s="265">
        <f t="shared" si="282"/>
        <v>0</v>
      </c>
      <c r="FY86" s="265">
        <f t="shared" si="282"/>
        <v>0</v>
      </c>
      <c r="FZ86" s="265">
        <f t="shared" si="282"/>
        <v>0</v>
      </c>
      <c r="GA86" s="265">
        <f t="shared" si="282"/>
        <v>0</v>
      </c>
      <c r="GB86" s="265">
        <f t="shared" si="282"/>
        <v>0</v>
      </c>
      <c r="GC86" s="265">
        <f t="shared" si="282"/>
        <v>0</v>
      </c>
      <c r="GD86" s="265">
        <f t="shared" si="282"/>
        <v>0</v>
      </c>
      <c r="GE86" s="265">
        <f t="shared" si="282"/>
        <v>0</v>
      </c>
      <c r="GF86" s="265">
        <f t="shared" si="282"/>
        <v>0</v>
      </c>
      <c r="GG86" s="356">
        <f t="shared" si="288"/>
        <v>0</v>
      </c>
      <c r="GH86" s="353">
        <f t="shared" si="283"/>
        <v>0</v>
      </c>
      <c r="GI86" s="353">
        <f t="shared" si="283"/>
        <v>0</v>
      </c>
      <c r="GJ86" s="353">
        <f t="shared" si="283"/>
        <v>0</v>
      </c>
      <c r="GK86" s="353">
        <f t="shared" si="283"/>
        <v>0</v>
      </c>
      <c r="GL86" s="353">
        <f t="shared" si="283"/>
        <v>0</v>
      </c>
      <c r="GM86" s="353">
        <f t="shared" si="283"/>
        <v>0</v>
      </c>
      <c r="GN86" s="353">
        <f t="shared" si="283"/>
        <v>0</v>
      </c>
      <c r="GO86" s="353">
        <f t="shared" si="283"/>
        <v>0</v>
      </c>
      <c r="GP86" s="353">
        <f t="shared" si="283"/>
        <v>0</v>
      </c>
      <c r="GQ86" s="353">
        <f t="shared" si="283"/>
        <v>0</v>
      </c>
      <c r="GR86" s="353">
        <f t="shared" si="283"/>
        <v>0</v>
      </c>
      <c r="GS86" s="353">
        <f t="shared" si="283"/>
        <v>0</v>
      </c>
      <c r="GT86" s="353">
        <f t="shared" si="283"/>
        <v>0</v>
      </c>
      <c r="GU86" s="353">
        <f t="shared" si="283"/>
        <v>0</v>
      </c>
      <c r="GV86" s="353">
        <f t="shared" si="283"/>
        <v>0</v>
      </c>
      <c r="GW86" s="353">
        <f t="shared" si="283"/>
        <v>0</v>
      </c>
      <c r="GX86" s="353">
        <f t="shared" si="283"/>
        <v>0</v>
      </c>
      <c r="GY86" s="353">
        <f t="shared" si="283"/>
        <v>0</v>
      </c>
      <c r="GZ86" s="353">
        <f t="shared" si="283"/>
        <v>0</v>
      </c>
      <c r="HA86" s="357">
        <f t="shared" si="283"/>
        <v>0</v>
      </c>
      <c r="HB86" s="336">
        <f t="shared" si="142"/>
        <v>0</v>
      </c>
      <c r="HC86" s="337">
        <f t="shared" si="143"/>
        <v>0</v>
      </c>
      <c r="HD86" s="337">
        <f t="shared" si="144"/>
        <v>0</v>
      </c>
      <c r="HE86" s="337">
        <f t="shared" si="145"/>
        <v>0</v>
      </c>
      <c r="HF86" s="337">
        <f t="shared" si="146"/>
        <v>0</v>
      </c>
      <c r="HG86" s="337">
        <f t="shared" si="147"/>
        <v>0</v>
      </c>
      <c r="HH86" s="337">
        <f t="shared" si="148"/>
        <v>0</v>
      </c>
      <c r="HI86" s="337">
        <f t="shared" si="149"/>
        <v>0</v>
      </c>
      <c r="HJ86" s="337">
        <f t="shared" si="150"/>
        <v>0</v>
      </c>
      <c r="HK86" s="337">
        <f t="shared" si="151"/>
        <v>0</v>
      </c>
      <c r="HL86" s="337">
        <f t="shared" si="152"/>
        <v>0</v>
      </c>
      <c r="HM86" s="337">
        <f t="shared" si="153"/>
        <v>0</v>
      </c>
      <c r="HN86" s="337">
        <f t="shared" si="154"/>
        <v>0</v>
      </c>
      <c r="HO86" s="337">
        <f t="shared" si="155"/>
        <v>0</v>
      </c>
      <c r="HP86" s="337">
        <f t="shared" si="156"/>
        <v>0</v>
      </c>
      <c r="HQ86" s="337">
        <f t="shared" si="157"/>
        <v>0</v>
      </c>
      <c r="HR86" s="337">
        <f t="shared" si="158"/>
        <v>0</v>
      </c>
      <c r="HS86" s="337">
        <f t="shared" si="159"/>
        <v>0</v>
      </c>
      <c r="HT86" s="337">
        <f t="shared" si="160"/>
        <v>0</v>
      </c>
      <c r="HU86" s="337">
        <f t="shared" si="161"/>
        <v>0</v>
      </c>
      <c r="HV86" s="338">
        <f t="shared" si="162"/>
        <v>0</v>
      </c>
      <c r="HW86" s="297" t="str">
        <f t="shared" si="311"/>
        <v/>
      </c>
      <c r="HX86" s="264" t="str">
        <f t="shared" si="312"/>
        <v/>
      </c>
      <c r="HY86" s="264" t="str">
        <f t="shared" si="313"/>
        <v/>
      </c>
      <c r="HZ86" s="264" t="str">
        <f t="shared" si="314"/>
        <v/>
      </c>
      <c r="IA86" s="264" t="str">
        <f t="shared" si="315"/>
        <v/>
      </c>
      <c r="IB86" s="264" t="str">
        <f t="shared" si="316"/>
        <v/>
      </c>
      <c r="IC86" s="264" t="str">
        <f t="shared" si="317"/>
        <v/>
      </c>
      <c r="ID86" s="264" t="str">
        <f t="shared" si="318"/>
        <v/>
      </c>
      <c r="IE86" s="264" t="str">
        <f t="shared" si="319"/>
        <v/>
      </c>
      <c r="IF86" s="264" t="str">
        <f t="shared" si="320"/>
        <v/>
      </c>
      <c r="IG86" s="264" t="str">
        <f t="shared" si="321"/>
        <v/>
      </c>
      <c r="IH86" s="264" t="str">
        <f t="shared" si="322"/>
        <v/>
      </c>
      <c r="II86" s="264" t="str">
        <f t="shared" si="323"/>
        <v/>
      </c>
      <c r="IJ86" s="264" t="str">
        <f t="shared" si="324"/>
        <v/>
      </c>
      <c r="IK86" s="264" t="str">
        <f t="shared" si="325"/>
        <v/>
      </c>
      <c r="IL86" s="264" t="str">
        <f t="shared" si="326"/>
        <v/>
      </c>
      <c r="IM86" s="264" t="str">
        <f t="shared" si="327"/>
        <v/>
      </c>
      <c r="IN86" s="264" t="str">
        <f t="shared" si="328"/>
        <v/>
      </c>
      <c r="IO86" s="264" t="str">
        <f t="shared" si="329"/>
        <v/>
      </c>
      <c r="IP86" s="264" t="str">
        <f t="shared" si="330"/>
        <v/>
      </c>
      <c r="IQ86" s="284" t="str">
        <f t="shared" si="331"/>
        <v/>
      </c>
      <c r="IR86" s="265">
        <f t="shared" ref="IR86:IR90" si="342">SUMIF(EQ$19:FK$19, "*:*", EQ86:FK86)+SUMIF(GG$19:HA$19, "*:*", GG86:HA86)</f>
        <v>0</v>
      </c>
      <c r="IS86" s="266">
        <f t="shared" si="332"/>
        <v>48</v>
      </c>
      <c r="IT86" s="266">
        <f t="shared" si="333"/>
        <v>0</v>
      </c>
      <c r="IU86" s="266">
        <f t="shared" si="334"/>
        <v>0</v>
      </c>
      <c r="IV86" s="302">
        <f t="shared" si="284"/>
        <v>0</v>
      </c>
      <c r="IW86" s="266">
        <f t="shared" si="284"/>
        <v>0</v>
      </c>
      <c r="IX86" s="266">
        <f t="shared" si="284"/>
        <v>0</v>
      </c>
      <c r="IY86" s="266">
        <f t="shared" si="284"/>
        <v>0</v>
      </c>
      <c r="IZ86" s="266">
        <f t="shared" si="284"/>
        <v>0</v>
      </c>
      <c r="JA86" s="266">
        <f t="shared" si="284"/>
        <v>0</v>
      </c>
      <c r="JB86" s="266">
        <f t="shared" si="284"/>
        <v>0</v>
      </c>
      <c r="JC86" s="266">
        <f t="shared" si="284"/>
        <v>0</v>
      </c>
      <c r="JD86" s="266">
        <f t="shared" si="284"/>
        <v>0</v>
      </c>
      <c r="JE86" s="266">
        <f t="shared" si="284"/>
        <v>0</v>
      </c>
      <c r="JF86" s="266">
        <f t="shared" si="285"/>
        <v>0</v>
      </c>
      <c r="JG86" s="266">
        <f t="shared" si="285"/>
        <v>0</v>
      </c>
      <c r="JH86" s="266">
        <f t="shared" si="285"/>
        <v>0</v>
      </c>
      <c r="JI86" s="266">
        <f t="shared" si="285"/>
        <v>0</v>
      </c>
      <c r="JJ86" s="266">
        <f t="shared" si="285"/>
        <v>0</v>
      </c>
      <c r="JK86" s="266">
        <f t="shared" si="285"/>
        <v>0</v>
      </c>
      <c r="JL86" s="266">
        <f t="shared" si="285"/>
        <v>0</v>
      </c>
      <c r="JM86" s="266">
        <f t="shared" si="285"/>
        <v>0</v>
      </c>
      <c r="JN86" s="266">
        <f t="shared" si="285"/>
        <v>0</v>
      </c>
      <c r="JO86" s="266">
        <f t="shared" si="285"/>
        <v>0</v>
      </c>
      <c r="JP86" s="303">
        <f t="shared" si="285"/>
        <v>0</v>
      </c>
      <c r="JQ86" s="291">
        <f t="shared" si="286"/>
        <v>0</v>
      </c>
      <c r="JR86" s="265">
        <f t="shared" si="286"/>
        <v>0</v>
      </c>
      <c r="JS86" s="265">
        <f t="shared" si="286"/>
        <v>0</v>
      </c>
      <c r="JT86" s="265">
        <f t="shared" si="286"/>
        <v>0</v>
      </c>
      <c r="JU86" s="265">
        <f t="shared" si="286"/>
        <v>0</v>
      </c>
      <c r="JV86" s="265">
        <f t="shared" si="286"/>
        <v>0</v>
      </c>
      <c r="JW86" s="265">
        <f t="shared" si="286"/>
        <v>0</v>
      </c>
      <c r="JX86" s="265">
        <f t="shared" si="286"/>
        <v>0</v>
      </c>
      <c r="JY86" s="265">
        <f t="shared" si="286"/>
        <v>0</v>
      </c>
      <c r="JZ86" s="265">
        <f t="shared" si="286"/>
        <v>0</v>
      </c>
      <c r="KA86" s="265">
        <f t="shared" si="287"/>
        <v>0</v>
      </c>
      <c r="KB86" s="265">
        <f t="shared" si="287"/>
        <v>0</v>
      </c>
      <c r="KC86" s="265">
        <f t="shared" si="287"/>
        <v>0</v>
      </c>
      <c r="KD86" s="265">
        <f t="shared" si="287"/>
        <v>0</v>
      </c>
      <c r="KE86" s="265">
        <f t="shared" si="287"/>
        <v>0</v>
      </c>
      <c r="KF86" s="265">
        <f t="shared" si="287"/>
        <v>0</v>
      </c>
      <c r="KG86" s="265">
        <f t="shared" si="287"/>
        <v>0</v>
      </c>
      <c r="KH86" s="265">
        <f t="shared" si="287"/>
        <v>0</v>
      </c>
      <c r="KI86" s="265">
        <f t="shared" si="287"/>
        <v>0</v>
      </c>
      <c r="KJ86" s="265">
        <f t="shared" si="287"/>
        <v>0</v>
      </c>
      <c r="KK86" s="292">
        <f t="shared" si="287"/>
        <v>0</v>
      </c>
      <c r="KL86" s="279">
        <f t="shared" ref="KL86:KL90" si="343">SUM(DA86:GF86,IS86:KK86)</f>
        <v>48</v>
      </c>
      <c r="KN86" s="262" t="str">
        <f t="shared" si="289"/>
        <v>Sun</v>
      </c>
      <c r="KO86" s="405" t="str">
        <f>IF(OR(F86=Dropdown_list!$AA$20,F86=Dropdown_list!$AA$21,ISBLANK(F86)), "", LEFT(F86,FIND(":",F86)-1)/RIGHT(F86,LEN(F86)-(FIND(":",F86))))</f>
        <v/>
      </c>
      <c r="KP86" s="406" t="str">
        <f>IF(OR(G86=Dropdown_list!$AA$20,G86=Dropdown_list!$AA$21,ISBLANK(G86)), "", LEFT(G86,FIND(":",G86)-1)/RIGHT(G86,LEN(G86)-(FIND(":",G86))))</f>
        <v/>
      </c>
      <c r="KQ86" s="406" t="str">
        <f>IF(OR(H86=Dropdown_list!$AA$20,H86=Dropdown_list!$AA$21,ISBLANK(H86)), "", LEFT(H86,FIND(":",H86)-1)/RIGHT(H86,LEN(H86)-(FIND(":",H86))))</f>
        <v/>
      </c>
      <c r="KR86" s="406" t="str">
        <f>IF(OR(I86=Dropdown_list!$AA$20,I86=Dropdown_list!$AA$21,ISBLANK(I86)), "", LEFT(I86,FIND(":",I86)-1)/RIGHT(I86,LEN(I86)-(FIND(":",I86))))</f>
        <v/>
      </c>
      <c r="KS86" s="406" t="str">
        <f>IF(OR(J86=Dropdown_list!$AA$20,J86=Dropdown_list!$AA$21,ISBLANK(J86)), "", LEFT(J86,FIND(":",J86)-1)/RIGHT(J86,LEN(J86)-(FIND(":",J86))))</f>
        <v/>
      </c>
      <c r="KT86" s="406" t="str">
        <f>IF(OR(K86=Dropdown_list!$AA$20,K86=Dropdown_list!$AA$21,ISBLANK(K86)), "", LEFT(K86,FIND(":",K86)-1)/RIGHT(K86,LEN(K86)-(FIND(":",K86))))</f>
        <v/>
      </c>
      <c r="KU86" s="406" t="str">
        <f>IF(OR(L86=Dropdown_list!$AA$20,L86=Dropdown_list!$AA$21,ISBLANK(L86)), "", LEFT(L86,FIND(":",L86)-1)/RIGHT(L86,LEN(L86)-(FIND(":",L86))))</f>
        <v/>
      </c>
      <c r="KV86" s="406" t="str">
        <f>IF(OR(M86=Dropdown_list!$AA$20,M86=Dropdown_list!$AA$21,ISBLANK(M86)), "", LEFT(M86,FIND(":",M86)-1)/RIGHT(M86,LEN(M86)-(FIND(":",M86))))</f>
        <v/>
      </c>
      <c r="KW86" s="406" t="str">
        <f>IF(OR(N86=Dropdown_list!$AA$20,N86=Dropdown_list!$AA$21,ISBLANK(N86)), "", LEFT(N86,FIND(":",N86)-1)/RIGHT(N86,LEN(N86)-(FIND(":",N86))))</f>
        <v/>
      </c>
      <c r="KX86" s="406" t="str">
        <f>IF(OR(O86=Dropdown_list!$AA$20,O86=Dropdown_list!$AA$21,ISBLANK(O86)), "", LEFT(O86,FIND(":",O86)-1)/RIGHT(O86,LEN(O86)-(FIND(":",O86))))</f>
        <v/>
      </c>
      <c r="KY86" s="406" t="str">
        <f>IF(OR(P86=Dropdown_list!$AA$20,P86=Dropdown_list!$AA$21,ISBLANK(P86)), "", LEFT(P86,FIND(":",P86)-1)/RIGHT(P86,LEN(P86)-(FIND(":",P86))))</f>
        <v/>
      </c>
      <c r="KZ86" s="406" t="str">
        <f>IF(OR(Q86=Dropdown_list!$AA$20,Q86=Dropdown_list!$AA$21,ISBLANK(Q86)), "", LEFT(Q86,FIND(":",Q86)-1)/RIGHT(Q86,LEN(Q86)-(FIND(":",Q86))))</f>
        <v/>
      </c>
      <c r="LA86" s="406" t="str">
        <f>IF(OR(R86=Dropdown_list!$AA$20,R86=Dropdown_list!$AA$21,ISBLANK(R86)), "", LEFT(R86,FIND(":",R86)-1)/RIGHT(R86,LEN(R86)-(FIND(":",R86))))</f>
        <v/>
      </c>
      <c r="LB86" s="406" t="str">
        <f>IF(OR(S86=Dropdown_list!$AA$20,S86=Dropdown_list!$AA$21,ISBLANK(S86)), "", LEFT(S86,FIND(":",S86)-1)/RIGHT(S86,LEN(S86)-(FIND(":",S86))))</f>
        <v/>
      </c>
      <c r="LC86" s="406" t="str">
        <f>IF(OR(T86=Dropdown_list!$AA$20,T86=Dropdown_list!$AA$21,ISBLANK(T86)), "", LEFT(T86,FIND(":",T86)-1)/RIGHT(T86,LEN(T86)-(FIND(":",T86))))</f>
        <v/>
      </c>
      <c r="LD86" s="406" t="str">
        <f>IF(OR(U86=Dropdown_list!$AA$20,U86=Dropdown_list!$AA$21,ISBLANK(U86)), "", LEFT(U86,FIND(":",U86)-1)/RIGHT(U86,LEN(U86)-(FIND(":",U86))))</f>
        <v/>
      </c>
      <c r="LE86" s="406" t="str">
        <f>IF(OR(V86=Dropdown_list!$AA$20,V86=Dropdown_list!$AA$21,ISBLANK(V86)), "", LEFT(V86,FIND(":",V86)-1)/RIGHT(V86,LEN(V86)-(FIND(":",V86))))</f>
        <v/>
      </c>
      <c r="LF86" s="406" t="str">
        <f>IF(OR(W86=Dropdown_list!$AA$20,W86=Dropdown_list!$AA$21,ISBLANK(W86)), "", LEFT(W86,FIND(":",W86)-1)/RIGHT(W86,LEN(W86)-(FIND(":",W86))))</f>
        <v/>
      </c>
      <c r="LG86" s="406" t="str">
        <f>IF(OR(X86=Dropdown_list!$AA$20,X86=Dropdown_list!$AA$21,ISBLANK(X86)), "", LEFT(X86,FIND(":",X86)-1)/RIGHT(X86,LEN(X86)-(FIND(":",X86))))</f>
        <v/>
      </c>
      <c r="LH86" s="406" t="str">
        <f>IF(OR(Y86=Dropdown_list!$AA$20,Y86=Dropdown_list!$AA$21,ISBLANK(Y86)), "", LEFT(Y86,FIND(":",Y86)-1)/RIGHT(Y86,LEN(Y86)-(FIND(":",Y86))))</f>
        <v/>
      </c>
      <c r="LI86" s="406" t="str">
        <f>IF(OR(Z86=Dropdown_list!$AA$20,Z86=Dropdown_list!$AA$21,ISBLANK(Z86)), "", LEFT(Z86,FIND(":",Z86)-1)/RIGHT(Z86,LEN(Z86)-(FIND(":",Z86))))</f>
        <v/>
      </c>
      <c r="LJ86" s="406" t="str">
        <f>IF(OR(AA86=Dropdown_list!$AA$20,AA86=Dropdown_list!$AA$21,ISBLANK(AA86)), "", LEFT(AA86,FIND(":",AA86)-1)/RIGHT(AA86,LEN(AA86)-(FIND(":",AA86))))</f>
        <v/>
      </c>
      <c r="LK86" s="406" t="str">
        <f>IF(OR(AB86=Dropdown_list!$AA$20,AB86=Dropdown_list!$AA$21,ISBLANK(AB86)), "", LEFT(AB86,FIND(":",AB86)-1)/RIGHT(AB86,LEN(AB86)-(FIND(":",AB86))))</f>
        <v/>
      </c>
      <c r="LL86" s="406" t="str">
        <f>IF(OR(AC86=Dropdown_list!$AA$20,AC86=Dropdown_list!$AA$21,ISBLANK(AC86)), "", LEFT(AC86,FIND(":",AC86)-1)/RIGHT(AC86,LEN(AC86)-(FIND(":",AC86))))</f>
        <v/>
      </c>
      <c r="LM86" s="406" t="str">
        <f>IF(OR(AD86=Dropdown_list!$AA$20,AD86=Dropdown_list!$AA$21,ISBLANK(AD86)), "", LEFT(AD86,FIND(":",AD86)-1)/RIGHT(AD86,LEN(AD86)-(FIND(":",AD86))))</f>
        <v/>
      </c>
      <c r="LN86" s="406" t="str">
        <f>IF(OR(AE86=Dropdown_list!$AA$20,AE86=Dropdown_list!$AA$21,ISBLANK(AE86)), "", LEFT(AE86,FIND(":",AE86)-1)/RIGHT(AE86,LEN(AE86)-(FIND(":",AE86))))</f>
        <v/>
      </c>
      <c r="LO86" s="406" t="str">
        <f>IF(OR(AF86=Dropdown_list!$AA$20,AF86=Dropdown_list!$AA$21,ISBLANK(AF86)), "", LEFT(AF86,FIND(":",AF86)-1)/RIGHT(AF86,LEN(AF86)-(FIND(":",AF86))))</f>
        <v/>
      </c>
      <c r="LP86" s="406" t="str">
        <f>IF(OR(AG86=Dropdown_list!$AA$20,AG86=Dropdown_list!$AA$21,ISBLANK(AG86)), "", LEFT(AG86,FIND(":",AG86)-1)/RIGHT(AG86,LEN(AG86)-(FIND(":",AG86))))</f>
        <v/>
      </c>
      <c r="LQ86" s="406" t="str">
        <f>IF(OR(AH86=Dropdown_list!$AA$20,AH86=Dropdown_list!$AA$21,ISBLANK(AH86)), "", LEFT(AH86,FIND(":",AH86)-1)/RIGHT(AH86,LEN(AH86)-(FIND(":",AH86))))</f>
        <v/>
      </c>
      <c r="LR86" s="406" t="str">
        <f>IF(OR(AI86=Dropdown_list!$AA$20,AI86=Dropdown_list!$AA$21,ISBLANK(AI86)), "", LEFT(AI86,FIND(":",AI86)-1)/RIGHT(AI86,LEN(AI86)-(FIND(":",AI86))))</f>
        <v/>
      </c>
      <c r="LS86" s="406" t="str">
        <f>IF(OR(AJ86=Dropdown_list!$AA$20,AJ86=Dropdown_list!$AA$21,ISBLANK(AJ86)), "", LEFT(AJ86,FIND(":",AJ86)-1)/RIGHT(AJ86,LEN(AJ86)-(FIND(":",AJ86))))</f>
        <v/>
      </c>
      <c r="LT86" s="406" t="str">
        <f>IF(OR(AK86=Dropdown_list!$AA$20,AK86=Dropdown_list!$AA$21,ISBLANK(AK86)), "", LEFT(AK86,FIND(":",AK86)-1)/RIGHT(AK86,LEN(AK86)-(FIND(":",AK86))))</f>
        <v/>
      </c>
      <c r="LU86" s="406" t="str">
        <f>IF(OR(AL86=Dropdown_list!$AA$20,AL86=Dropdown_list!$AA$21,ISBLANK(AL86)), "", LEFT(AL86,FIND(":",AL86)-1)/RIGHT(AL86,LEN(AL86)-(FIND(":",AL86))))</f>
        <v/>
      </c>
      <c r="LV86" s="406" t="str">
        <f>IF(OR(AM86=Dropdown_list!$AA$20,AM86=Dropdown_list!$AA$21,ISBLANK(AM86)), "", LEFT(AM86,FIND(":",AM86)-1)/RIGHT(AM86,LEN(AM86)-(FIND(":",AM86))))</f>
        <v/>
      </c>
      <c r="LW86" s="406" t="str">
        <f>IF(OR(AN86=Dropdown_list!$AA$20,AN86=Dropdown_list!$AA$21,ISBLANK(AN86)), "", LEFT(AN86,FIND(":",AN86)-1)/RIGHT(AN86,LEN(AN86)-(FIND(":",AN86))))</f>
        <v/>
      </c>
      <c r="LX86" s="406" t="str">
        <f>IF(OR(AO86=Dropdown_list!$AA$20,AO86=Dropdown_list!$AA$21,ISBLANK(AO86)), "", LEFT(AO86,FIND(":",AO86)-1)/RIGHT(AO86,LEN(AO86)-(FIND(":",AO86))))</f>
        <v/>
      </c>
      <c r="LY86" s="406" t="str">
        <f>IF(OR(AP86=Dropdown_list!$AA$20,AP86=Dropdown_list!$AA$21,ISBLANK(AP86)), "", LEFT(AP86,FIND(":",AP86)-1)/RIGHT(AP86,LEN(AP86)-(FIND(":",AP86))))</f>
        <v/>
      </c>
      <c r="LZ86" s="406" t="str">
        <f>IF(OR(AQ86=Dropdown_list!$AA$20,AQ86=Dropdown_list!$AA$21,ISBLANK(AQ86)), "", LEFT(AQ86,FIND(":",AQ86)-1)/RIGHT(AQ86,LEN(AQ86)-(FIND(":",AQ86))))</f>
        <v/>
      </c>
      <c r="MA86" s="406" t="str">
        <f>IF(OR(AR86=Dropdown_list!$AA$20,AR86=Dropdown_list!$AA$21,ISBLANK(AR86)), "", LEFT(AR86,FIND(":",AR86)-1)/RIGHT(AR86,LEN(AR86)-(FIND(":",AR86))))</f>
        <v/>
      </c>
      <c r="MB86" s="406" t="str">
        <f>IF(OR(AS86=Dropdown_list!$AA$20,AS86=Dropdown_list!$AA$21,ISBLANK(AS86)), "", LEFT(AS86,FIND(":",AS86)-1)/RIGHT(AS86,LEN(AS86)-(FIND(":",AS86))))</f>
        <v/>
      </c>
      <c r="MC86" s="406" t="str">
        <f>IF(OR(AT86=Dropdown_list!$AA$20,AT86=Dropdown_list!$AA$21,ISBLANK(AT86)), "", LEFT(AT86,FIND(":",AT86)-1)/RIGHT(AT86,LEN(AT86)-(FIND(":",AT86))))</f>
        <v/>
      </c>
      <c r="MD86" s="406" t="str">
        <f>IF(OR(AU86=Dropdown_list!$AA$20,AU86=Dropdown_list!$AA$21,ISBLANK(AU86)), "", LEFT(AU86,FIND(":",AU86)-1)/RIGHT(AU86,LEN(AU86)-(FIND(":",AU86))))</f>
        <v/>
      </c>
      <c r="ME86" s="406" t="str">
        <f>IF(OR(AV86=Dropdown_list!$AA$20,AV86=Dropdown_list!$AA$21,ISBLANK(AV86)), "", LEFT(AV86,FIND(":",AV86)-1)/RIGHT(AV86,LEN(AV86)-(FIND(":",AV86))))</f>
        <v/>
      </c>
      <c r="MF86" s="406" t="str">
        <f>IF(OR(AW86=Dropdown_list!$AA$20,AW86=Dropdown_list!$AA$21,ISBLANK(AW86)), "", LEFT(AW86,FIND(":",AW86)-1)/RIGHT(AW86,LEN(AW86)-(FIND(":",AW86))))</f>
        <v/>
      </c>
      <c r="MG86" s="406" t="str">
        <f>IF(OR(AX86=Dropdown_list!$AA$20,AX86=Dropdown_list!$AA$21,ISBLANK(AX86)), "", LEFT(AX86,FIND(":",AX86)-1)/RIGHT(AX86,LEN(AX86)-(FIND(":",AX86))))</f>
        <v/>
      </c>
      <c r="MH86" s="406" t="str">
        <f>IF(OR(AY86=Dropdown_list!$AA$20,AY86=Dropdown_list!$AA$21,ISBLANK(AY86)), "", LEFT(AY86,FIND(":",AY86)-1)/RIGHT(AY86,LEN(AY86)-(FIND(":",AY86))))</f>
        <v/>
      </c>
      <c r="MI86" s="406" t="str">
        <f>IF(OR(AZ86=Dropdown_list!$AA$20,AZ86=Dropdown_list!$AA$21,ISBLANK(AZ86)), "", LEFT(AZ86,FIND(":",AZ86)-1)/RIGHT(AZ86,LEN(AZ86)-(FIND(":",AZ86))))</f>
        <v/>
      </c>
      <c r="MJ86" s="407" t="str">
        <f>IF(OR(BA86=Dropdown_list!$AA$20,BA86=Dropdown_list!$AA$21,ISBLANK(BA86)), "", LEFT(BA86,FIND(":",BA86)-1)/RIGHT(BA86,LEN(BA86)-(FIND(":",BA86))))</f>
        <v/>
      </c>
      <c r="ML86" s="414" t="str">
        <f t="shared" si="291"/>
        <v/>
      </c>
      <c r="MM86" s="265" t="str">
        <f t="shared" si="291"/>
        <v/>
      </c>
      <c r="MN86" s="265" t="str">
        <f t="shared" si="291"/>
        <v/>
      </c>
      <c r="MO86" s="265" t="str">
        <f t="shared" si="291"/>
        <v/>
      </c>
      <c r="MP86" s="265" t="str">
        <f t="shared" si="291"/>
        <v/>
      </c>
      <c r="MQ86" s="265" t="str">
        <f t="shared" si="291"/>
        <v/>
      </c>
      <c r="MR86" s="265" t="str">
        <f t="shared" si="291"/>
        <v/>
      </c>
      <c r="MS86" s="265" t="str">
        <f t="shared" si="291"/>
        <v/>
      </c>
      <c r="MT86" s="265" t="str">
        <f t="shared" si="291"/>
        <v/>
      </c>
      <c r="MU86" s="265" t="str">
        <f t="shared" si="291"/>
        <v/>
      </c>
      <c r="MV86" s="265" t="str">
        <f t="shared" si="291"/>
        <v/>
      </c>
      <c r="MW86" s="265" t="str">
        <f t="shared" si="291"/>
        <v/>
      </c>
      <c r="MX86" s="265" t="str">
        <f t="shared" si="291"/>
        <v/>
      </c>
      <c r="MY86" s="265" t="str">
        <f t="shared" si="291"/>
        <v/>
      </c>
      <c r="MZ86" s="265" t="str">
        <f t="shared" si="291"/>
        <v/>
      </c>
      <c r="NA86" s="265" t="str">
        <f t="shared" si="291"/>
        <v/>
      </c>
      <c r="NB86" s="265" t="str">
        <f t="shared" si="290"/>
        <v/>
      </c>
      <c r="NC86" s="265" t="str">
        <f t="shared" si="290"/>
        <v/>
      </c>
      <c r="ND86" s="265" t="str">
        <f t="shared" si="290"/>
        <v/>
      </c>
      <c r="NE86" s="265" t="str">
        <f t="shared" si="290"/>
        <v/>
      </c>
      <c r="NF86" s="265" t="str">
        <f t="shared" si="290"/>
        <v/>
      </c>
      <c r="NG86" s="265" t="str">
        <f t="shared" si="290"/>
        <v/>
      </c>
      <c r="NH86" s="265" t="str">
        <f t="shared" si="290"/>
        <v/>
      </c>
      <c r="NI86" s="265" t="str">
        <f t="shared" si="290"/>
        <v/>
      </c>
      <c r="NJ86" s="265" t="str">
        <f t="shared" si="290"/>
        <v/>
      </c>
      <c r="NK86" s="265" t="str">
        <f t="shared" si="290"/>
        <v/>
      </c>
      <c r="NL86" s="265" t="str">
        <f t="shared" si="257"/>
        <v/>
      </c>
      <c r="NM86" s="265" t="str">
        <f t="shared" si="257"/>
        <v/>
      </c>
      <c r="NN86" s="265" t="str">
        <f t="shared" si="257"/>
        <v/>
      </c>
      <c r="NO86" s="265" t="str">
        <f t="shared" si="257"/>
        <v/>
      </c>
      <c r="NP86" s="265" t="str">
        <f t="shared" si="257"/>
        <v/>
      </c>
      <c r="NQ86" s="265" t="str">
        <f t="shared" si="257"/>
        <v/>
      </c>
      <c r="NR86" s="265" t="str">
        <f t="shared" si="274"/>
        <v/>
      </c>
      <c r="NS86" s="265" t="str">
        <f t="shared" si="274"/>
        <v/>
      </c>
      <c r="NT86" s="265" t="str">
        <f t="shared" si="274"/>
        <v/>
      </c>
      <c r="NU86" s="265" t="str">
        <f t="shared" si="274"/>
        <v/>
      </c>
      <c r="NV86" s="265" t="str">
        <f t="shared" si="274"/>
        <v/>
      </c>
      <c r="NW86" s="265" t="str">
        <f t="shared" si="274"/>
        <v/>
      </c>
      <c r="NX86" s="265" t="str">
        <f t="shared" si="274"/>
        <v/>
      </c>
      <c r="NY86" s="265" t="str">
        <f t="shared" si="274"/>
        <v/>
      </c>
      <c r="NZ86" s="265" t="str">
        <f t="shared" si="274"/>
        <v/>
      </c>
      <c r="OA86" s="265" t="str">
        <f t="shared" si="274"/>
        <v/>
      </c>
      <c r="OB86" s="265" t="str">
        <f t="shared" si="274"/>
        <v/>
      </c>
      <c r="OC86" s="265" t="str">
        <f t="shared" si="274"/>
        <v/>
      </c>
      <c r="OD86" s="265" t="str">
        <f t="shared" si="274"/>
        <v/>
      </c>
      <c r="OE86" s="265" t="str">
        <f t="shared" si="274"/>
        <v/>
      </c>
      <c r="OF86" s="265" t="str">
        <f t="shared" si="274"/>
        <v/>
      </c>
      <c r="OG86" s="415" t="str">
        <f t="shared" si="274"/>
        <v/>
      </c>
    </row>
    <row r="87" spans="2:397" ht="15" customHeight="1">
      <c r="B87" s="66"/>
      <c r="D87" s="786"/>
      <c r="E87" s="224">
        <f t="shared" si="177"/>
        <v>0</v>
      </c>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4"/>
      <c r="BC87" s="668"/>
      <c r="BD87" s="61"/>
      <c r="BE87" s="61"/>
      <c r="BF87" s="88"/>
      <c r="BG87" s="232"/>
      <c r="BH87" s="61"/>
      <c r="BI87" s="61"/>
      <c r="BJ87" s="4"/>
      <c r="BL87" s="84" t="str">
        <f t="shared" si="292"/>
        <v/>
      </c>
      <c r="BM87" s="260">
        <f t="shared" si="293"/>
        <v>0</v>
      </c>
      <c r="BN87" s="525">
        <f t="shared" si="254"/>
        <v>0</v>
      </c>
      <c r="BO87" s="526" t="str">
        <f t="shared" si="139"/>
        <v/>
      </c>
      <c r="BP87" s="525">
        <f t="shared" si="255"/>
        <v>0</v>
      </c>
      <c r="BQ87" s="527">
        <f t="shared" si="294"/>
        <v>0</v>
      </c>
      <c r="BR87" s="527">
        <f t="shared" si="295"/>
        <v>0</v>
      </c>
      <c r="BS87" s="528">
        <f t="shared" si="140"/>
        <v>0</v>
      </c>
      <c r="BT87" s="263" t="str">
        <f t="shared" si="296"/>
        <v/>
      </c>
      <c r="BU87" s="263" t="str">
        <f>IF(BQ87=1, IF(ISBLANK(#REF!),message_complete,""),"")</f>
        <v/>
      </c>
      <c r="BV87" s="263" t="str">
        <f t="shared" si="297"/>
        <v/>
      </c>
      <c r="BW87" s="263" t="str">
        <f t="shared" si="298"/>
        <v/>
      </c>
      <c r="BX87" s="261"/>
      <c r="BY87" s="328" t="str">
        <f t="shared" si="116"/>
        <v/>
      </c>
      <c r="BZ87" s="269" t="str">
        <f t="shared" si="299"/>
        <v/>
      </c>
      <c r="CA87" s="269" t="str">
        <f t="shared" si="300"/>
        <v/>
      </c>
      <c r="CB87" s="269" t="str">
        <f t="shared" si="301"/>
        <v/>
      </c>
      <c r="CC87" s="269" t="str">
        <f t="shared" si="302"/>
        <v/>
      </c>
      <c r="CD87" s="269" t="str">
        <f t="shared" si="117"/>
        <v/>
      </c>
      <c r="CE87" s="269" t="str">
        <f t="shared" si="303"/>
        <v/>
      </c>
      <c r="CF87" s="269" t="str">
        <f t="shared" si="118"/>
        <v/>
      </c>
      <c r="CG87" s="269" t="str">
        <f t="shared" si="119"/>
        <v/>
      </c>
      <c r="CH87" s="269" t="str">
        <f t="shared" si="120"/>
        <v/>
      </c>
      <c r="CI87" s="269" t="str">
        <f t="shared" si="121"/>
        <v/>
      </c>
      <c r="CJ87" s="329" t="str">
        <f t="shared" si="122"/>
        <v/>
      </c>
      <c r="CL87" s="423" t="str">
        <f t="shared" si="335"/>
        <v/>
      </c>
      <c r="CM87" s="419" t="str">
        <f t="shared" si="336"/>
        <v/>
      </c>
      <c r="CN87" s="419" t="str">
        <f t="shared" si="337"/>
        <v/>
      </c>
      <c r="CO87" s="419" t="str">
        <f t="shared" si="338"/>
        <v/>
      </c>
      <c r="CP87" s="419" t="str">
        <f t="shared" si="339"/>
        <v/>
      </c>
      <c r="CQ87" s="424" t="str">
        <f t="shared" si="340"/>
        <v/>
      </c>
      <c r="CR87" s="121" t="str">
        <f t="shared" si="304"/>
        <v/>
      </c>
      <c r="CS87" s="283" t="str">
        <f t="shared" si="305"/>
        <v/>
      </c>
      <c r="CT87" s="264" t="str">
        <f t="shared" si="306"/>
        <v/>
      </c>
      <c r="CU87" s="264" t="str">
        <f t="shared" si="307"/>
        <v/>
      </c>
      <c r="CV87" s="264" t="str">
        <f t="shared" si="308"/>
        <v/>
      </c>
      <c r="CW87" s="264" t="str">
        <f t="shared" si="309"/>
        <v/>
      </c>
      <c r="CX87" s="284" t="str">
        <f t="shared" si="310"/>
        <v/>
      </c>
      <c r="CY87" s="263">
        <f t="shared" si="341"/>
        <v>0</v>
      </c>
      <c r="CZ87" s="263"/>
      <c r="DA87" s="291">
        <f t="shared" si="275"/>
        <v>0</v>
      </c>
      <c r="DB87" s="265">
        <f t="shared" si="275"/>
        <v>0</v>
      </c>
      <c r="DC87" s="265">
        <f t="shared" si="275"/>
        <v>0</v>
      </c>
      <c r="DD87" s="265">
        <f t="shared" si="275"/>
        <v>0</v>
      </c>
      <c r="DE87" s="265">
        <f t="shared" si="275"/>
        <v>0</v>
      </c>
      <c r="DF87" s="265">
        <f t="shared" si="275"/>
        <v>0</v>
      </c>
      <c r="DG87" s="265">
        <f t="shared" si="275"/>
        <v>0</v>
      </c>
      <c r="DH87" s="265">
        <f t="shared" si="275"/>
        <v>0</v>
      </c>
      <c r="DI87" s="265">
        <f t="shared" si="275"/>
        <v>0</v>
      </c>
      <c r="DJ87" s="265">
        <f t="shared" si="275"/>
        <v>0</v>
      </c>
      <c r="DK87" s="265">
        <f t="shared" si="276"/>
        <v>0</v>
      </c>
      <c r="DL87" s="265">
        <f t="shared" si="276"/>
        <v>0</v>
      </c>
      <c r="DM87" s="265">
        <f t="shared" si="276"/>
        <v>0</v>
      </c>
      <c r="DN87" s="265">
        <f t="shared" si="276"/>
        <v>0</v>
      </c>
      <c r="DO87" s="265">
        <f t="shared" si="276"/>
        <v>0</v>
      </c>
      <c r="DP87" s="265">
        <f t="shared" si="276"/>
        <v>0</v>
      </c>
      <c r="DQ87" s="265">
        <f t="shared" si="276"/>
        <v>0</v>
      </c>
      <c r="DR87" s="265">
        <f t="shared" si="276"/>
        <v>0</v>
      </c>
      <c r="DS87" s="265">
        <f t="shared" si="276"/>
        <v>0</v>
      </c>
      <c r="DT87" s="265">
        <f t="shared" si="276"/>
        <v>0</v>
      </c>
      <c r="DU87" s="292">
        <f t="shared" si="276"/>
        <v>0</v>
      </c>
      <c r="DV87" s="291">
        <f t="shared" si="277"/>
        <v>0</v>
      </c>
      <c r="DW87" s="265">
        <f t="shared" si="277"/>
        <v>0</v>
      </c>
      <c r="DX87" s="265">
        <f t="shared" si="277"/>
        <v>0</v>
      </c>
      <c r="DY87" s="265">
        <f t="shared" si="277"/>
        <v>0</v>
      </c>
      <c r="DZ87" s="265">
        <f t="shared" si="277"/>
        <v>0</v>
      </c>
      <c r="EA87" s="265">
        <f t="shared" si="277"/>
        <v>0</v>
      </c>
      <c r="EB87" s="265">
        <f t="shared" si="277"/>
        <v>0</v>
      </c>
      <c r="EC87" s="265">
        <f t="shared" si="277"/>
        <v>0</v>
      </c>
      <c r="ED87" s="265">
        <f t="shared" si="277"/>
        <v>0</v>
      </c>
      <c r="EE87" s="265">
        <f t="shared" si="277"/>
        <v>0</v>
      </c>
      <c r="EF87" s="265">
        <f t="shared" si="278"/>
        <v>0</v>
      </c>
      <c r="EG87" s="265">
        <f t="shared" si="278"/>
        <v>0</v>
      </c>
      <c r="EH87" s="265">
        <f t="shared" si="278"/>
        <v>0</v>
      </c>
      <c r="EI87" s="265">
        <f t="shared" si="278"/>
        <v>0</v>
      </c>
      <c r="EJ87" s="265">
        <f t="shared" si="278"/>
        <v>0</v>
      </c>
      <c r="EK87" s="265">
        <f t="shared" si="278"/>
        <v>0</v>
      </c>
      <c r="EL87" s="265">
        <f t="shared" si="278"/>
        <v>0</v>
      </c>
      <c r="EM87" s="265">
        <f t="shared" si="278"/>
        <v>0</v>
      </c>
      <c r="EN87" s="265">
        <f t="shared" si="278"/>
        <v>0</v>
      </c>
      <c r="EO87" s="265">
        <f t="shared" si="278"/>
        <v>0</v>
      </c>
      <c r="EP87" s="292">
        <f t="shared" si="278"/>
        <v>0</v>
      </c>
      <c r="EQ87" s="414">
        <f t="shared" si="279"/>
        <v>0</v>
      </c>
      <c r="ER87" s="265">
        <f t="shared" si="279"/>
        <v>0</v>
      </c>
      <c r="ES87" s="265">
        <f t="shared" si="279"/>
        <v>0</v>
      </c>
      <c r="ET87" s="265">
        <f t="shared" si="279"/>
        <v>0</v>
      </c>
      <c r="EU87" s="265">
        <f t="shared" si="279"/>
        <v>0</v>
      </c>
      <c r="EV87" s="265">
        <f t="shared" si="279"/>
        <v>0</v>
      </c>
      <c r="EW87" s="265">
        <f t="shared" si="279"/>
        <v>0</v>
      </c>
      <c r="EX87" s="265">
        <f t="shared" si="279"/>
        <v>0</v>
      </c>
      <c r="EY87" s="265">
        <f t="shared" si="279"/>
        <v>0</v>
      </c>
      <c r="EZ87" s="265">
        <f t="shared" si="279"/>
        <v>0</v>
      </c>
      <c r="FA87" s="265">
        <f t="shared" si="280"/>
        <v>0</v>
      </c>
      <c r="FB87" s="265">
        <f t="shared" si="280"/>
        <v>0</v>
      </c>
      <c r="FC87" s="265">
        <f t="shared" si="280"/>
        <v>0</v>
      </c>
      <c r="FD87" s="265">
        <f t="shared" si="280"/>
        <v>0</v>
      </c>
      <c r="FE87" s="265">
        <f t="shared" si="280"/>
        <v>0</v>
      </c>
      <c r="FF87" s="265">
        <f t="shared" si="280"/>
        <v>0</v>
      </c>
      <c r="FG87" s="265">
        <f t="shared" si="280"/>
        <v>0</v>
      </c>
      <c r="FH87" s="265">
        <f t="shared" si="280"/>
        <v>0</v>
      </c>
      <c r="FI87" s="265">
        <f t="shared" si="280"/>
        <v>0</v>
      </c>
      <c r="FJ87" s="265">
        <f t="shared" si="280"/>
        <v>0</v>
      </c>
      <c r="FK87" s="415">
        <f t="shared" si="280"/>
        <v>0</v>
      </c>
      <c r="FL87" s="291">
        <f t="shared" si="281"/>
        <v>0</v>
      </c>
      <c r="FM87" s="265">
        <f t="shared" si="281"/>
        <v>0</v>
      </c>
      <c r="FN87" s="265">
        <f t="shared" si="281"/>
        <v>0</v>
      </c>
      <c r="FO87" s="265">
        <f t="shared" si="281"/>
        <v>0</v>
      </c>
      <c r="FP87" s="265">
        <f t="shared" si="281"/>
        <v>0</v>
      </c>
      <c r="FQ87" s="265">
        <f t="shared" si="281"/>
        <v>0</v>
      </c>
      <c r="FR87" s="265">
        <f t="shared" si="281"/>
        <v>0</v>
      </c>
      <c r="FS87" s="265">
        <f t="shared" si="281"/>
        <v>0</v>
      </c>
      <c r="FT87" s="265">
        <f t="shared" si="281"/>
        <v>0</v>
      </c>
      <c r="FU87" s="265">
        <f t="shared" si="281"/>
        <v>0</v>
      </c>
      <c r="FV87" s="265">
        <f t="shared" si="282"/>
        <v>0</v>
      </c>
      <c r="FW87" s="265">
        <f t="shared" si="282"/>
        <v>0</v>
      </c>
      <c r="FX87" s="265">
        <f t="shared" si="282"/>
        <v>0</v>
      </c>
      <c r="FY87" s="265">
        <f t="shared" si="282"/>
        <v>0</v>
      </c>
      <c r="FZ87" s="265">
        <f t="shared" si="282"/>
        <v>0</v>
      </c>
      <c r="GA87" s="265">
        <f t="shared" si="282"/>
        <v>0</v>
      </c>
      <c r="GB87" s="265">
        <f t="shared" si="282"/>
        <v>0</v>
      </c>
      <c r="GC87" s="265">
        <f t="shared" si="282"/>
        <v>0</v>
      </c>
      <c r="GD87" s="265">
        <f t="shared" si="282"/>
        <v>0</v>
      </c>
      <c r="GE87" s="265">
        <f t="shared" si="282"/>
        <v>0</v>
      </c>
      <c r="GF87" s="265">
        <f t="shared" si="282"/>
        <v>0</v>
      </c>
      <c r="GG87" s="356">
        <f t="shared" si="288"/>
        <v>0</v>
      </c>
      <c r="GH87" s="353">
        <f t="shared" si="283"/>
        <v>0</v>
      </c>
      <c r="GI87" s="353">
        <f t="shared" si="283"/>
        <v>0</v>
      </c>
      <c r="GJ87" s="353">
        <f t="shared" si="283"/>
        <v>0</v>
      </c>
      <c r="GK87" s="353">
        <f t="shared" si="283"/>
        <v>0</v>
      </c>
      <c r="GL87" s="353">
        <f t="shared" si="283"/>
        <v>0</v>
      </c>
      <c r="GM87" s="353">
        <f t="shared" si="283"/>
        <v>0</v>
      </c>
      <c r="GN87" s="353">
        <f t="shared" si="283"/>
        <v>0</v>
      </c>
      <c r="GO87" s="353">
        <f t="shared" si="283"/>
        <v>0</v>
      </c>
      <c r="GP87" s="353">
        <f t="shared" si="283"/>
        <v>0</v>
      </c>
      <c r="GQ87" s="353">
        <f t="shared" si="283"/>
        <v>0</v>
      </c>
      <c r="GR87" s="353">
        <f t="shared" si="283"/>
        <v>0</v>
      </c>
      <c r="GS87" s="353">
        <f t="shared" si="283"/>
        <v>0</v>
      </c>
      <c r="GT87" s="353">
        <f t="shared" si="283"/>
        <v>0</v>
      </c>
      <c r="GU87" s="353">
        <f t="shared" si="283"/>
        <v>0</v>
      </c>
      <c r="GV87" s="353">
        <f t="shared" si="283"/>
        <v>0</v>
      </c>
      <c r="GW87" s="353">
        <f t="shared" si="283"/>
        <v>0</v>
      </c>
      <c r="GX87" s="353">
        <f t="shared" si="283"/>
        <v>0</v>
      </c>
      <c r="GY87" s="353">
        <f t="shared" si="283"/>
        <v>0</v>
      </c>
      <c r="GZ87" s="353">
        <f t="shared" si="283"/>
        <v>0</v>
      </c>
      <c r="HA87" s="357">
        <f t="shared" si="283"/>
        <v>0</v>
      </c>
      <c r="HB87" s="336">
        <f t="shared" si="142"/>
        <v>0</v>
      </c>
      <c r="HC87" s="337">
        <f t="shared" si="143"/>
        <v>0</v>
      </c>
      <c r="HD87" s="337">
        <f t="shared" si="144"/>
        <v>0</v>
      </c>
      <c r="HE87" s="337">
        <f t="shared" si="145"/>
        <v>0</v>
      </c>
      <c r="HF87" s="337">
        <f t="shared" si="146"/>
        <v>0</v>
      </c>
      <c r="HG87" s="337">
        <f t="shared" si="147"/>
        <v>0</v>
      </c>
      <c r="HH87" s="337">
        <f t="shared" si="148"/>
        <v>0</v>
      </c>
      <c r="HI87" s="337">
        <f t="shared" si="149"/>
        <v>0</v>
      </c>
      <c r="HJ87" s="337">
        <f t="shared" si="150"/>
        <v>0</v>
      </c>
      <c r="HK87" s="337">
        <f t="shared" si="151"/>
        <v>0</v>
      </c>
      <c r="HL87" s="337">
        <f t="shared" si="152"/>
        <v>0</v>
      </c>
      <c r="HM87" s="337">
        <f t="shared" si="153"/>
        <v>0</v>
      </c>
      <c r="HN87" s="337">
        <f t="shared" si="154"/>
        <v>0</v>
      </c>
      <c r="HO87" s="337">
        <f t="shared" si="155"/>
        <v>0</v>
      </c>
      <c r="HP87" s="337">
        <f t="shared" si="156"/>
        <v>0</v>
      </c>
      <c r="HQ87" s="337">
        <f t="shared" si="157"/>
        <v>0</v>
      </c>
      <c r="HR87" s="337">
        <f t="shared" si="158"/>
        <v>0</v>
      </c>
      <c r="HS87" s="337">
        <f t="shared" si="159"/>
        <v>0</v>
      </c>
      <c r="HT87" s="337">
        <f t="shared" si="160"/>
        <v>0</v>
      </c>
      <c r="HU87" s="337">
        <f t="shared" si="161"/>
        <v>0</v>
      </c>
      <c r="HV87" s="338">
        <f t="shared" si="162"/>
        <v>0</v>
      </c>
      <c r="HW87" s="297" t="str">
        <f t="shared" si="311"/>
        <v/>
      </c>
      <c r="HX87" s="264" t="str">
        <f t="shared" si="312"/>
        <v/>
      </c>
      <c r="HY87" s="264" t="str">
        <f t="shared" si="313"/>
        <v/>
      </c>
      <c r="HZ87" s="264" t="str">
        <f t="shared" si="314"/>
        <v/>
      </c>
      <c r="IA87" s="264" t="str">
        <f t="shared" si="315"/>
        <v/>
      </c>
      <c r="IB87" s="264" t="str">
        <f t="shared" si="316"/>
        <v/>
      </c>
      <c r="IC87" s="264" t="str">
        <f t="shared" si="317"/>
        <v/>
      </c>
      <c r="ID87" s="264" t="str">
        <f t="shared" si="318"/>
        <v/>
      </c>
      <c r="IE87" s="264" t="str">
        <f t="shared" si="319"/>
        <v/>
      </c>
      <c r="IF87" s="264" t="str">
        <f t="shared" si="320"/>
        <v/>
      </c>
      <c r="IG87" s="264" t="str">
        <f t="shared" si="321"/>
        <v/>
      </c>
      <c r="IH87" s="264" t="str">
        <f t="shared" si="322"/>
        <v/>
      </c>
      <c r="II87" s="264" t="str">
        <f t="shared" si="323"/>
        <v/>
      </c>
      <c r="IJ87" s="264" t="str">
        <f t="shared" si="324"/>
        <v/>
      </c>
      <c r="IK87" s="264" t="str">
        <f t="shared" si="325"/>
        <v/>
      </c>
      <c r="IL87" s="264" t="str">
        <f t="shared" si="326"/>
        <v/>
      </c>
      <c r="IM87" s="264" t="str">
        <f t="shared" si="327"/>
        <v/>
      </c>
      <c r="IN87" s="264" t="str">
        <f t="shared" si="328"/>
        <v/>
      </c>
      <c r="IO87" s="264" t="str">
        <f t="shared" si="329"/>
        <v/>
      </c>
      <c r="IP87" s="264" t="str">
        <f t="shared" si="330"/>
        <v/>
      </c>
      <c r="IQ87" s="284" t="str">
        <f t="shared" si="331"/>
        <v/>
      </c>
      <c r="IR87" s="265">
        <f t="shared" si="342"/>
        <v>0</v>
      </c>
      <c r="IS87" s="266">
        <f t="shared" si="332"/>
        <v>48</v>
      </c>
      <c r="IT87" s="266">
        <f t="shared" si="333"/>
        <v>0</v>
      </c>
      <c r="IU87" s="266">
        <f t="shared" si="334"/>
        <v>0</v>
      </c>
      <c r="IV87" s="302">
        <f t="shared" si="284"/>
        <v>0</v>
      </c>
      <c r="IW87" s="266">
        <f t="shared" si="284"/>
        <v>0</v>
      </c>
      <c r="IX87" s="266">
        <f t="shared" si="284"/>
        <v>0</v>
      </c>
      <c r="IY87" s="266">
        <f t="shared" si="284"/>
        <v>0</v>
      </c>
      <c r="IZ87" s="266">
        <f t="shared" si="284"/>
        <v>0</v>
      </c>
      <c r="JA87" s="266">
        <f t="shared" si="284"/>
        <v>0</v>
      </c>
      <c r="JB87" s="266">
        <f t="shared" si="284"/>
        <v>0</v>
      </c>
      <c r="JC87" s="266">
        <f t="shared" si="284"/>
        <v>0</v>
      </c>
      <c r="JD87" s="266">
        <f t="shared" si="284"/>
        <v>0</v>
      </c>
      <c r="JE87" s="266">
        <f t="shared" si="284"/>
        <v>0</v>
      </c>
      <c r="JF87" s="266">
        <f t="shared" si="285"/>
        <v>0</v>
      </c>
      <c r="JG87" s="266">
        <f t="shared" si="285"/>
        <v>0</v>
      </c>
      <c r="JH87" s="266">
        <f t="shared" si="285"/>
        <v>0</v>
      </c>
      <c r="JI87" s="266">
        <f t="shared" si="285"/>
        <v>0</v>
      </c>
      <c r="JJ87" s="266">
        <f t="shared" si="285"/>
        <v>0</v>
      </c>
      <c r="JK87" s="266">
        <f t="shared" si="285"/>
        <v>0</v>
      </c>
      <c r="JL87" s="266">
        <f t="shared" si="285"/>
        <v>0</v>
      </c>
      <c r="JM87" s="266">
        <f t="shared" si="285"/>
        <v>0</v>
      </c>
      <c r="JN87" s="266">
        <f t="shared" si="285"/>
        <v>0</v>
      </c>
      <c r="JO87" s="266">
        <f t="shared" si="285"/>
        <v>0</v>
      </c>
      <c r="JP87" s="303">
        <f t="shared" si="285"/>
        <v>0</v>
      </c>
      <c r="JQ87" s="291">
        <f t="shared" si="286"/>
        <v>0</v>
      </c>
      <c r="JR87" s="265">
        <f t="shared" si="286"/>
        <v>0</v>
      </c>
      <c r="JS87" s="265">
        <f t="shared" si="286"/>
        <v>0</v>
      </c>
      <c r="JT87" s="265">
        <f t="shared" si="286"/>
        <v>0</v>
      </c>
      <c r="JU87" s="265">
        <f t="shared" si="286"/>
        <v>0</v>
      </c>
      <c r="JV87" s="265">
        <f t="shared" si="286"/>
        <v>0</v>
      </c>
      <c r="JW87" s="265">
        <f t="shared" si="286"/>
        <v>0</v>
      </c>
      <c r="JX87" s="265">
        <f t="shared" si="286"/>
        <v>0</v>
      </c>
      <c r="JY87" s="265">
        <f t="shared" si="286"/>
        <v>0</v>
      </c>
      <c r="JZ87" s="265">
        <f t="shared" si="286"/>
        <v>0</v>
      </c>
      <c r="KA87" s="265">
        <f t="shared" si="287"/>
        <v>0</v>
      </c>
      <c r="KB87" s="265">
        <f t="shared" si="287"/>
        <v>0</v>
      </c>
      <c r="KC87" s="265">
        <f t="shared" si="287"/>
        <v>0</v>
      </c>
      <c r="KD87" s="265">
        <f t="shared" si="287"/>
        <v>0</v>
      </c>
      <c r="KE87" s="265">
        <f t="shared" si="287"/>
        <v>0</v>
      </c>
      <c r="KF87" s="265">
        <f t="shared" si="287"/>
        <v>0</v>
      </c>
      <c r="KG87" s="265">
        <f t="shared" si="287"/>
        <v>0</v>
      </c>
      <c r="KH87" s="265">
        <f t="shared" si="287"/>
        <v>0</v>
      </c>
      <c r="KI87" s="265">
        <f t="shared" si="287"/>
        <v>0</v>
      </c>
      <c r="KJ87" s="265">
        <f t="shared" si="287"/>
        <v>0</v>
      </c>
      <c r="KK87" s="292">
        <f t="shared" si="287"/>
        <v>0</v>
      </c>
      <c r="KL87" s="279">
        <f t="shared" si="343"/>
        <v>48</v>
      </c>
      <c r="KN87" s="262" t="str">
        <f t="shared" si="289"/>
        <v>Sun</v>
      </c>
      <c r="KO87" s="405" t="str">
        <f>IF(OR(F87=Dropdown_list!$AA$20,F87=Dropdown_list!$AA$21,ISBLANK(F87)), "", LEFT(F87,FIND(":",F87)-1)/RIGHT(F87,LEN(F87)-(FIND(":",F87))))</f>
        <v/>
      </c>
      <c r="KP87" s="406" t="str">
        <f>IF(OR(G87=Dropdown_list!$AA$20,G87=Dropdown_list!$AA$21,ISBLANK(G87)), "", LEFT(G87,FIND(":",G87)-1)/RIGHT(G87,LEN(G87)-(FIND(":",G87))))</f>
        <v/>
      </c>
      <c r="KQ87" s="406" t="str">
        <f>IF(OR(H87=Dropdown_list!$AA$20,H87=Dropdown_list!$AA$21,ISBLANK(H87)), "", LEFT(H87,FIND(":",H87)-1)/RIGHT(H87,LEN(H87)-(FIND(":",H87))))</f>
        <v/>
      </c>
      <c r="KR87" s="406" t="str">
        <f>IF(OR(I87=Dropdown_list!$AA$20,I87=Dropdown_list!$AA$21,ISBLANK(I87)), "", LEFT(I87,FIND(":",I87)-1)/RIGHT(I87,LEN(I87)-(FIND(":",I87))))</f>
        <v/>
      </c>
      <c r="KS87" s="406" t="str">
        <f>IF(OR(J87=Dropdown_list!$AA$20,J87=Dropdown_list!$AA$21,ISBLANK(J87)), "", LEFT(J87,FIND(":",J87)-1)/RIGHT(J87,LEN(J87)-(FIND(":",J87))))</f>
        <v/>
      </c>
      <c r="KT87" s="406" t="str">
        <f>IF(OR(K87=Dropdown_list!$AA$20,K87=Dropdown_list!$AA$21,ISBLANK(K87)), "", LEFT(K87,FIND(":",K87)-1)/RIGHT(K87,LEN(K87)-(FIND(":",K87))))</f>
        <v/>
      </c>
      <c r="KU87" s="406" t="str">
        <f>IF(OR(L87=Dropdown_list!$AA$20,L87=Dropdown_list!$AA$21,ISBLANK(L87)), "", LEFT(L87,FIND(":",L87)-1)/RIGHT(L87,LEN(L87)-(FIND(":",L87))))</f>
        <v/>
      </c>
      <c r="KV87" s="406" t="str">
        <f>IF(OR(M87=Dropdown_list!$AA$20,M87=Dropdown_list!$AA$21,ISBLANK(M87)), "", LEFT(M87,FIND(":",M87)-1)/RIGHT(M87,LEN(M87)-(FIND(":",M87))))</f>
        <v/>
      </c>
      <c r="KW87" s="406" t="str">
        <f>IF(OR(N87=Dropdown_list!$AA$20,N87=Dropdown_list!$AA$21,ISBLANK(N87)), "", LEFT(N87,FIND(":",N87)-1)/RIGHT(N87,LEN(N87)-(FIND(":",N87))))</f>
        <v/>
      </c>
      <c r="KX87" s="406" t="str">
        <f>IF(OR(O87=Dropdown_list!$AA$20,O87=Dropdown_list!$AA$21,ISBLANK(O87)), "", LEFT(O87,FIND(":",O87)-1)/RIGHT(O87,LEN(O87)-(FIND(":",O87))))</f>
        <v/>
      </c>
      <c r="KY87" s="406" t="str">
        <f>IF(OR(P87=Dropdown_list!$AA$20,P87=Dropdown_list!$AA$21,ISBLANK(P87)), "", LEFT(P87,FIND(":",P87)-1)/RIGHT(P87,LEN(P87)-(FIND(":",P87))))</f>
        <v/>
      </c>
      <c r="KZ87" s="406" t="str">
        <f>IF(OR(Q87=Dropdown_list!$AA$20,Q87=Dropdown_list!$AA$21,ISBLANK(Q87)), "", LEFT(Q87,FIND(":",Q87)-1)/RIGHT(Q87,LEN(Q87)-(FIND(":",Q87))))</f>
        <v/>
      </c>
      <c r="LA87" s="406" t="str">
        <f>IF(OR(R87=Dropdown_list!$AA$20,R87=Dropdown_list!$AA$21,ISBLANK(R87)), "", LEFT(R87,FIND(":",R87)-1)/RIGHT(R87,LEN(R87)-(FIND(":",R87))))</f>
        <v/>
      </c>
      <c r="LB87" s="406" t="str">
        <f>IF(OR(S87=Dropdown_list!$AA$20,S87=Dropdown_list!$AA$21,ISBLANK(S87)), "", LEFT(S87,FIND(":",S87)-1)/RIGHT(S87,LEN(S87)-(FIND(":",S87))))</f>
        <v/>
      </c>
      <c r="LC87" s="406" t="str">
        <f>IF(OR(T87=Dropdown_list!$AA$20,T87=Dropdown_list!$AA$21,ISBLANK(T87)), "", LEFT(T87,FIND(":",T87)-1)/RIGHT(T87,LEN(T87)-(FIND(":",T87))))</f>
        <v/>
      </c>
      <c r="LD87" s="406" t="str">
        <f>IF(OR(U87=Dropdown_list!$AA$20,U87=Dropdown_list!$AA$21,ISBLANK(U87)), "", LEFT(U87,FIND(":",U87)-1)/RIGHT(U87,LEN(U87)-(FIND(":",U87))))</f>
        <v/>
      </c>
      <c r="LE87" s="406" t="str">
        <f>IF(OR(V87=Dropdown_list!$AA$20,V87=Dropdown_list!$AA$21,ISBLANK(V87)), "", LEFT(V87,FIND(":",V87)-1)/RIGHT(V87,LEN(V87)-(FIND(":",V87))))</f>
        <v/>
      </c>
      <c r="LF87" s="406" t="str">
        <f>IF(OR(W87=Dropdown_list!$AA$20,W87=Dropdown_list!$AA$21,ISBLANK(W87)), "", LEFT(W87,FIND(":",W87)-1)/RIGHT(W87,LEN(W87)-(FIND(":",W87))))</f>
        <v/>
      </c>
      <c r="LG87" s="406" t="str">
        <f>IF(OR(X87=Dropdown_list!$AA$20,X87=Dropdown_list!$AA$21,ISBLANK(X87)), "", LEFT(X87,FIND(":",X87)-1)/RIGHT(X87,LEN(X87)-(FIND(":",X87))))</f>
        <v/>
      </c>
      <c r="LH87" s="406" t="str">
        <f>IF(OR(Y87=Dropdown_list!$AA$20,Y87=Dropdown_list!$AA$21,ISBLANK(Y87)), "", LEFT(Y87,FIND(":",Y87)-1)/RIGHT(Y87,LEN(Y87)-(FIND(":",Y87))))</f>
        <v/>
      </c>
      <c r="LI87" s="406" t="str">
        <f>IF(OR(Z87=Dropdown_list!$AA$20,Z87=Dropdown_list!$AA$21,ISBLANK(Z87)), "", LEFT(Z87,FIND(":",Z87)-1)/RIGHT(Z87,LEN(Z87)-(FIND(":",Z87))))</f>
        <v/>
      </c>
      <c r="LJ87" s="406" t="str">
        <f>IF(OR(AA87=Dropdown_list!$AA$20,AA87=Dropdown_list!$AA$21,ISBLANK(AA87)), "", LEFT(AA87,FIND(":",AA87)-1)/RIGHT(AA87,LEN(AA87)-(FIND(":",AA87))))</f>
        <v/>
      </c>
      <c r="LK87" s="406" t="str">
        <f>IF(OR(AB87=Dropdown_list!$AA$20,AB87=Dropdown_list!$AA$21,ISBLANK(AB87)), "", LEFT(AB87,FIND(":",AB87)-1)/RIGHT(AB87,LEN(AB87)-(FIND(":",AB87))))</f>
        <v/>
      </c>
      <c r="LL87" s="406" t="str">
        <f>IF(OR(AC87=Dropdown_list!$AA$20,AC87=Dropdown_list!$AA$21,ISBLANK(AC87)), "", LEFT(AC87,FIND(":",AC87)-1)/RIGHT(AC87,LEN(AC87)-(FIND(":",AC87))))</f>
        <v/>
      </c>
      <c r="LM87" s="406" t="str">
        <f>IF(OR(AD87=Dropdown_list!$AA$20,AD87=Dropdown_list!$AA$21,ISBLANK(AD87)), "", LEFT(AD87,FIND(":",AD87)-1)/RIGHT(AD87,LEN(AD87)-(FIND(":",AD87))))</f>
        <v/>
      </c>
      <c r="LN87" s="406" t="str">
        <f>IF(OR(AE87=Dropdown_list!$AA$20,AE87=Dropdown_list!$AA$21,ISBLANK(AE87)), "", LEFT(AE87,FIND(":",AE87)-1)/RIGHT(AE87,LEN(AE87)-(FIND(":",AE87))))</f>
        <v/>
      </c>
      <c r="LO87" s="406" t="str">
        <f>IF(OR(AF87=Dropdown_list!$AA$20,AF87=Dropdown_list!$AA$21,ISBLANK(AF87)), "", LEFT(AF87,FIND(":",AF87)-1)/RIGHT(AF87,LEN(AF87)-(FIND(":",AF87))))</f>
        <v/>
      </c>
      <c r="LP87" s="406" t="str">
        <f>IF(OR(AG87=Dropdown_list!$AA$20,AG87=Dropdown_list!$AA$21,ISBLANK(AG87)), "", LEFT(AG87,FIND(":",AG87)-1)/RIGHT(AG87,LEN(AG87)-(FIND(":",AG87))))</f>
        <v/>
      </c>
      <c r="LQ87" s="406" t="str">
        <f>IF(OR(AH87=Dropdown_list!$AA$20,AH87=Dropdown_list!$AA$21,ISBLANK(AH87)), "", LEFT(AH87,FIND(":",AH87)-1)/RIGHT(AH87,LEN(AH87)-(FIND(":",AH87))))</f>
        <v/>
      </c>
      <c r="LR87" s="406" t="str">
        <f>IF(OR(AI87=Dropdown_list!$AA$20,AI87=Dropdown_list!$AA$21,ISBLANK(AI87)), "", LEFT(AI87,FIND(":",AI87)-1)/RIGHT(AI87,LEN(AI87)-(FIND(":",AI87))))</f>
        <v/>
      </c>
      <c r="LS87" s="406" t="str">
        <f>IF(OR(AJ87=Dropdown_list!$AA$20,AJ87=Dropdown_list!$AA$21,ISBLANK(AJ87)), "", LEFT(AJ87,FIND(":",AJ87)-1)/RIGHT(AJ87,LEN(AJ87)-(FIND(":",AJ87))))</f>
        <v/>
      </c>
      <c r="LT87" s="406" t="str">
        <f>IF(OR(AK87=Dropdown_list!$AA$20,AK87=Dropdown_list!$AA$21,ISBLANK(AK87)), "", LEFT(AK87,FIND(":",AK87)-1)/RIGHT(AK87,LEN(AK87)-(FIND(":",AK87))))</f>
        <v/>
      </c>
      <c r="LU87" s="406" t="str">
        <f>IF(OR(AL87=Dropdown_list!$AA$20,AL87=Dropdown_list!$AA$21,ISBLANK(AL87)), "", LEFT(AL87,FIND(":",AL87)-1)/RIGHT(AL87,LEN(AL87)-(FIND(":",AL87))))</f>
        <v/>
      </c>
      <c r="LV87" s="406" t="str">
        <f>IF(OR(AM87=Dropdown_list!$AA$20,AM87=Dropdown_list!$AA$21,ISBLANK(AM87)), "", LEFT(AM87,FIND(":",AM87)-1)/RIGHT(AM87,LEN(AM87)-(FIND(":",AM87))))</f>
        <v/>
      </c>
      <c r="LW87" s="406" t="str">
        <f>IF(OR(AN87=Dropdown_list!$AA$20,AN87=Dropdown_list!$AA$21,ISBLANK(AN87)), "", LEFT(AN87,FIND(":",AN87)-1)/RIGHT(AN87,LEN(AN87)-(FIND(":",AN87))))</f>
        <v/>
      </c>
      <c r="LX87" s="406" t="str">
        <f>IF(OR(AO87=Dropdown_list!$AA$20,AO87=Dropdown_list!$AA$21,ISBLANK(AO87)), "", LEFT(AO87,FIND(":",AO87)-1)/RIGHT(AO87,LEN(AO87)-(FIND(":",AO87))))</f>
        <v/>
      </c>
      <c r="LY87" s="406" t="str">
        <f>IF(OR(AP87=Dropdown_list!$AA$20,AP87=Dropdown_list!$AA$21,ISBLANK(AP87)), "", LEFT(AP87,FIND(":",AP87)-1)/RIGHT(AP87,LEN(AP87)-(FIND(":",AP87))))</f>
        <v/>
      </c>
      <c r="LZ87" s="406" t="str">
        <f>IF(OR(AQ87=Dropdown_list!$AA$20,AQ87=Dropdown_list!$AA$21,ISBLANK(AQ87)), "", LEFT(AQ87,FIND(":",AQ87)-1)/RIGHT(AQ87,LEN(AQ87)-(FIND(":",AQ87))))</f>
        <v/>
      </c>
      <c r="MA87" s="406" t="str">
        <f>IF(OR(AR87=Dropdown_list!$AA$20,AR87=Dropdown_list!$AA$21,ISBLANK(AR87)), "", LEFT(AR87,FIND(":",AR87)-1)/RIGHT(AR87,LEN(AR87)-(FIND(":",AR87))))</f>
        <v/>
      </c>
      <c r="MB87" s="406" t="str">
        <f>IF(OR(AS87=Dropdown_list!$AA$20,AS87=Dropdown_list!$AA$21,ISBLANK(AS87)), "", LEFT(AS87,FIND(":",AS87)-1)/RIGHT(AS87,LEN(AS87)-(FIND(":",AS87))))</f>
        <v/>
      </c>
      <c r="MC87" s="406" t="str">
        <f>IF(OR(AT87=Dropdown_list!$AA$20,AT87=Dropdown_list!$AA$21,ISBLANK(AT87)), "", LEFT(AT87,FIND(":",AT87)-1)/RIGHT(AT87,LEN(AT87)-(FIND(":",AT87))))</f>
        <v/>
      </c>
      <c r="MD87" s="406" t="str">
        <f>IF(OR(AU87=Dropdown_list!$AA$20,AU87=Dropdown_list!$AA$21,ISBLANK(AU87)), "", LEFT(AU87,FIND(":",AU87)-1)/RIGHT(AU87,LEN(AU87)-(FIND(":",AU87))))</f>
        <v/>
      </c>
      <c r="ME87" s="406" t="str">
        <f>IF(OR(AV87=Dropdown_list!$AA$20,AV87=Dropdown_list!$AA$21,ISBLANK(AV87)), "", LEFT(AV87,FIND(":",AV87)-1)/RIGHT(AV87,LEN(AV87)-(FIND(":",AV87))))</f>
        <v/>
      </c>
      <c r="MF87" s="406" t="str">
        <f>IF(OR(AW87=Dropdown_list!$AA$20,AW87=Dropdown_list!$AA$21,ISBLANK(AW87)), "", LEFT(AW87,FIND(":",AW87)-1)/RIGHT(AW87,LEN(AW87)-(FIND(":",AW87))))</f>
        <v/>
      </c>
      <c r="MG87" s="406" t="str">
        <f>IF(OR(AX87=Dropdown_list!$AA$20,AX87=Dropdown_list!$AA$21,ISBLANK(AX87)), "", LEFT(AX87,FIND(":",AX87)-1)/RIGHT(AX87,LEN(AX87)-(FIND(":",AX87))))</f>
        <v/>
      </c>
      <c r="MH87" s="406" t="str">
        <f>IF(OR(AY87=Dropdown_list!$AA$20,AY87=Dropdown_list!$AA$21,ISBLANK(AY87)), "", LEFT(AY87,FIND(":",AY87)-1)/RIGHT(AY87,LEN(AY87)-(FIND(":",AY87))))</f>
        <v/>
      </c>
      <c r="MI87" s="406" t="str">
        <f>IF(OR(AZ87=Dropdown_list!$AA$20,AZ87=Dropdown_list!$AA$21,ISBLANK(AZ87)), "", LEFT(AZ87,FIND(":",AZ87)-1)/RIGHT(AZ87,LEN(AZ87)-(FIND(":",AZ87))))</f>
        <v/>
      </c>
      <c r="MJ87" s="407" t="str">
        <f>IF(OR(BA87=Dropdown_list!$AA$20,BA87=Dropdown_list!$AA$21,ISBLANK(BA87)), "", LEFT(BA87,FIND(":",BA87)-1)/RIGHT(BA87,LEN(BA87)-(FIND(":",BA87))))</f>
        <v/>
      </c>
      <c r="ML87" s="414" t="str">
        <f t="shared" si="291"/>
        <v/>
      </c>
      <c r="MM87" s="265" t="str">
        <f t="shared" si="291"/>
        <v/>
      </c>
      <c r="MN87" s="265" t="str">
        <f t="shared" si="291"/>
        <v/>
      </c>
      <c r="MO87" s="265" t="str">
        <f t="shared" si="291"/>
        <v/>
      </c>
      <c r="MP87" s="265" t="str">
        <f t="shared" si="291"/>
        <v/>
      </c>
      <c r="MQ87" s="265" t="str">
        <f t="shared" si="291"/>
        <v/>
      </c>
      <c r="MR87" s="265" t="str">
        <f t="shared" si="291"/>
        <v/>
      </c>
      <c r="MS87" s="265" t="str">
        <f t="shared" si="291"/>
        <v/>
      </c>
      <c r="MT87" s="265" t="str">
        <f t="shared" si="291"/>
        <v/>
      </c>
      <c r="MU87" s="265" t="str">
        <f t="shared" si="291"/>
        <v/>
      </c>
      <c r="MV87" s="265" t="str">
        <f t="shared" si="291"/>
        <v/>
      </c>
      <c r="MW87" s="265" t="str">
        <f t="shared" si="291"/>
        <v/>
      </c>
      <c r="MX87" s="265" t="str">
        <f t="shared" si="291"/>
        <v/>
      </c>
      <c r="MY87" s="265" t="str">
        <f t="shared" si="291"/>
        <v/>
      </c>
      <c r="MZ87" s="265" t="str">
        <f t="shared" si="291"/>
        <v/>
      </c>
      <c r="NA87" s="265" t="str">
        <f t="shared" si="291"/>
        <v/>
      </c>
      <c r="NB87" s="265" t="str">
        <f t="shared" si="257"/>
        <v/>
      </c>
      <c r="NC87" s="265" t="str">
        <f t="shared" si="257"/>
        <v/>
      </c>
      <c r="ND87" s="265" t="str">
        <f t="shared" si="257"/>
        <v/>
      </c>
      <c r="NE87" s="265" t="str">
        <f t="shared" si="257"/>
        <v/>
      </c>
      <c r="NF87" s="265" t="str">
        <f t="shared" si="257"/>
        <v/>
      </c>
      <c r="NG87" s="265" t="str">
        <f t="shared" si="257"/>
        <v/>
      </c>
      <c r="NH87" s="265" t="str">
        <f t="shared" si="257"/>
        <v/>
      </c>
      <c r="NI87" s="265" t="str">
        <f t="shared" si="257"/>
        <v/>
      </c>
      <c r="NJ87" s="265" t="str">
        <f t="shared" si="257"/>
        <v/>
      </c>
      <c r="NK87" s="265" t="str">
        <f t="shared" si="257"/>
        <v/>
      </c>
      <c r="NL87" s="265" t="str">
        <f t="shared" si="257"/>
        <v/>
      </c>
      <c r="NM87" s="265" t="str">
        <f t="shared" si="257"/>
        <v/>
      </c>
      <c r="NN87" s="265" t="str">
        <f t="shared" si="257"/>
        <v/>
      </c>
      <c r="NO87" s="265" t="str">
        <f t="shared" si="257"/>
        <v/>
      </c>
      <c r="NP87" s="265" t="str">
        <f t="shared" si="257"/>
        <v/>
      </c>
      <c r="NQ87" s="265" t="str">
        <f t="shared" si="257"/>
        <v/>
      </c>
      <c r="NR87" s="265" t="str">
        <f t="shared" si="274"/>
        <v/>
      </c>
      <c r="NS87" s="265" t="str">
        <f t="shared" si="274"/>
        <v/>
      </c>
      <c r="NT87" s="265" t="str">
        <f t="shared" si="274"/>
        <v/>
      </c>
      <c r="NU87" s="265" t="str">
        <f t="shared" si="274"/>
        <v/>
      </c>
      <c r="NV87" s="265" t="str">
        <f t="shared" si="274"/>
        <v/>
      </c>
      <c r="NW87" s="265" t="str">
        <f t="shared" si="274"/>
        <v/>
      </c>
      <c r="NX87" s="265" t="str">
        <f t="shared" si="274"/>
        <v/>
      </c>
      <c r="NY87" s="265" t="str">
        <f t="shared" si="274"/>
        <v/>
      </c>
      <c r="NZ87" s="265" t="str">
        <f t="shared" si="274"/>
        <v/>
      </c>
      <c r="OA87" s="265" t="str">
        <f t="shared" si="274"/>
        <v/>
      </c>
      <c r="OB87" s="265" t="str">
        <f t="shared" si="274"/>
        <v/>
      </c>
      <c r="OC87" s="265" t="str">
        <f t="shared" si="274"/>
        <v/>
      </c>
      <c r="OD87" s="265" t="str">
        <f t="shared" si="274"/>
        <v/>
      </c>
      <c r="OE87" s="265" t="str">
        <f t="shared" si="274"/>
        <v/>
      </c>
      <c r="OF87" s="265" t="str">
        <f t="shared" si="274"/>
        <v/>
      </c>
      <c r="OG87" s="415" t="str">
        <f t="shared" si="274"/>
        <v/>
      </c>
    </row>
    <row r="88" spans="2:397" ht="15" customHeight="1">
      <c r="B88" s="66"/>
      <c r="D88" s="786"/>
      <c r="E88" s="225">
        <f t="shared" si="177"/>
        <v>0</v>
      </c>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4"/>
      <c r="BC88" s="668"/>
      <c r="BD88" s="61"/>
      <c r="BE88" s="61"/>
      <c r="BF88" s="88"/>
      <c r="BG88" s="232"/>
      <c r="BH88" s="61"/>
      <c r="BI88" s="61"/>
      <c r="BJ88" s="4"/>
      <c r="BL88" s="84" t="str">
        <f t="shared" si="292"/>
        <v/>
      </c>
      <c r="BM88" s="260">
        <f t="shared" si="293"/>
        <v>0</v>
      </c>
      <c r="BN88" s="525">
        <f t="shared" si="254"/>
        <v>0</v>
      </c>
      <c r="BO88" s="526" t="str">
        <f t="shared" si="139"/>
        <v/>
      </c>
      <c r="BP88" s="525">
        <f t="shared" si="255"/>
        <v>0</v>
      </c>
      <c r="BQ88" s="527">
        <f t="shared" si="294"/>
        <v>0</v>
      </c>
      <c r="BR88" s="527">
        <f t="shared" si="295"/>
        <v>0</v>
      </c>
      <c r="BS88" s="528">
        <f t="shared" si="140"/>
        <v>0</v>
      </c>
      <c r="BT88" s="263" t="str">
        <f t="shared" si="296"/>
        <v/>
      </c>
      <c r="BU88" s="263" t="str">
        <f>IF(BQ88=1, IF(ISBLANK(#REF!),message_complete,""),"")</f>
        <v/>
      </c>
      <c r="BV88" s="263" t="str">
        <f t="shared" si="297"/>
        <v/>
      </c>
      <c r="BW88" s="263" t="str">
        <f t="shared" si="298"/>
        <v/>
      </c>
      <c r="BX88" s="261"/>
      <c r="BY88" s="328" t="str">
        <f t="shared" si="116"/>
        <v/>
      </c>
      <c r="BZ88" s="269" t="str">
        <f t="shared" si="299"/>
        <v/>
      </c>
      <c r="CA88" s="269" t="str">
        <f t="shared" si="300"/>
        <v/>
      </c>
      <c r="CB88" s="269" t="str">
        <f t="shared" si="301"/>
        <v/>
      </c>
      <c r="CC88" s="269" t="str">
        <f t="shared" si="302"/>
        <v/>
      </c>
      <c r="CD88" s="269" t="str">
        <f t="shared" si="117"/>
        <v/>
      </c>
      <c r="CE88" s="269" t="str">
        <f t="shared" si="303"/>
        <v/>
      </c>
      <c r="CF88" s="269" t="str">
        <f t="shared" si="118"/>
        <v/>
      </c>
      <c r="CG88" s="269" t="str">
        <f t="shared" si="119"/>
        <v/>
      </c>
      <c r="CH88" s="269" t="str">
        <f t="shared" si="120"/>
        <v/>
      </c>
      <c r="CI88" s="269" t="str">
        <f t="shared" si="121"/>
        <v/>
      </c>
      <c r="CJ88" s="329" t="str">
        <f t="shared" si="122"/>
        <v/>
      </c>
      <c r="CL88" s="423" t="str">
        <f t="shared" si="335"/>
        <v/>
      </c>
      <c r="CM88" s="419" t="str">
        <f t="shared" si="336"/>
        <v/>
      </c>
      <c r="CN88" s="419" t="str">
        <f t="shared" si="337"/>
        <v/>
      </c>
      <c r="CO88" s="419" t="str">
        <f t="shared" si="338"/>
        <v/>
      </c>
      <c r="CP88" s="419" t="str">
        <f t="shared" si="339"/>
        <v/>
      </c>
      <c r="CQ88" s="424" t="str">
        <f t="shared" si="340"/>
        <v/>
      </c>
      <c r="CR88" s="121" t="str">
        <f t="shared" si="304"/>
        <v/>
      </c>
      <c r="CS88" s="283" t="str">
        <f t="shared" si="305"/>
        <v/>
      </c>
      <c r="CT88" s="264" t="str">
        <f t="shared" si="306"/>
        <v/>
      </c>
      <c r="CU88" s="264" t="str">
        <f t="shared" si="307"/>
        <v/>
      </c>
      <c r="CV88" s="264" t="str">
        <f t="shared" si="308"/>
        <v/>
      </c>
      <c r="CW88" s="264" t="str">
        <f t="shared" si="309"/>
        <v/>
      </c>
      <c r="CX88" s="284" t="str">
        <f t="shared" si="310"/>
        <v/>
      </c>
      <c r="CY88" s="263">
        <f t="shared" si="341"/>
        <v>0</v>
      </c>
      <c r="CZ88" s="263"/>
      <c r="DA88" s="291">
        <f t="shared" si="275"/>
        <v>0</v>
      </c>
      <c r="DB88" s="265">
        <f t="shared" si="275"/>
        <v>0</v>
      </c>
      <c r="DC88" s="265">
        <f t="shared" si="275"/>
        <v>0</v>
      </c>
      <c r="DD88" s="265">
        <f t="shared" si="275"/>
        <v>0</v>
      </c>
      <c r="DE88" s="265">
        <f t="shared" si="275"/>
        <v>0</v>
      </c>
      <c r="DF88" s="265">
        <f t="shared" si="275"/>
        <v>0</v>
      </c>
      <c r="DG88" s="265">
        <f t="shared" si="275"/>
        <v>0</v>
      </c>
      <c r="DH88" s="265">
        <f t="shared" si="275"/>
        <v>0</v>
      </c>
      <c r="DI88" s="265">
        <f t="shared" si="275"/>
        <v>0</v>
      </c>
      <c r="DJ88" s="265">
        <f t="shared" si="275"/>
        <v>0</v>
      </c>
      <c r="DK88" s="265">
        <f t="shared" si="276"/>
        <v>0</v>
      </c>
      <c r="DL88" s="265">
        <f t="shared" si="276"/>
        <v>0</v>
      </c>
      <c r="DM88" s="265">
        <f t="shared" si="276"/>
        <v>0</v>
      </c>
      <c r="DN88" s="265">
        <f t="shared" si="276"/>
        <v>0</v>
      </c>
      <c r="DO88" s="265">
        <f t="shared" si="276"/>
        <v>0</v>
      </c>
      <c r="DP88" s="265">
        <f t="shared" si="276"/>
        <v>0</v>
      </c>
      <c r="DQ88" s="265">
        <f t="shared" si="276"/>
        <v>0</v>
      </c>
      <c r="DR88" s="265">
        <f t="shared" si="276"/>
        <v>0</v>
      </c>
      <c r="DS88" s="265">
        <f t="shared" si="276"/>
        <v>0</v>
      </c>
      <c r="DT88" s="265">
        <f t="shared" si="276"/>
        <v>0</v>
      </c>
      <c r="DU88" s="292">
        <f t="shared" si="276"/>
        <v>0</v>
      </c>
      <c r="DV88" s="291">
        <f t="shared" si="277"/>
        <v>0</v>
      </c>
      <c r="DW88" s="265">
        <f t="shared" si="277"/>
        <v>0</v>
      </c>
      <c r="DX88" s="265">
        <f t="shared" si="277"/>
        <v>0</v>
      </c>
      <c r="DY88" s="265">
        <f t="shared" si="277"/>
        <v>0</v>
      </c>
      <c r="DZ88" s="265">
        <f t="shared" si="277"/>
        <v>0</v>
      </c>
      <c r="EA88" s="265">
        <f t="shared" si="277"/>
        <v>0</v>
      </c>
      <c r="EB88" s="265">
        <f t="shared" si="277"/>
        <v>0</v>
      </c>
      <c r="EC88" s="265">
        <f t="shared" si="277"/>
        <v>0</v>
      </c>
      <c r="ED88" s="265">
        <f t="shared" si="277"/>
        <v>0</v>
      </c>
      <c r="EE88" s="265">
        <f t="shared" si="277"/>
        <v>0</v>
      </c>
      <c r="EF88" s="265">
        <f t="shared" si="278"/>
        <v>0</v>
      </c>
      <c r="EG88" s="265">
        <f t="shared" si="278"/>
        <v>0</v>
      </c>
      <c r="EH88" s="265">
        <f t="shared" si="278"/>
        <v>0</v>
      </c>
      <c r="EI88" s="265">
        <f t="shared" si="278"/>
        <v>0</v>
      </c>
      <c r="EJ88" s="265">
        <f t="shared" si="278"/>
        <v>0</v>
      </c>
      <c r="EK88" s="265">
        <f t="shared" si="278"/>
        <v>0</v>
      </c>
      <c r="EL88" s="265">
        <f t="shared" si="278"/>
        <v>0</v>
      </c>
      <c r="EM88" s="265">
        <f t="shared" si="278"/>
        <v>0</v>
      </c>
      <c r="EN88" s="265">
        <f t="shared" si="278"/>
        <v>0</v>
      </c>
      <c r="EO88" s="265">
        <f t="shared" si="278"/>
        <v>0</v>
      </c>
      <c r="EP88" s="292">
        <f t="shared" si="278"/>
        <v>0</v>
      </c>
      <c r="EQ88" s="414">
        <f t="shared" si="279"/>
        <v>0</v>
      </c>
      <c r="ER88" s="265">
        <f t="shared" si="279"/>
        <v>0</v>
      </c>
      <c r="ES88" s="265">
        <f t="shared" si="279"/>
        <v>0</v>
      </c>
      <c r="ET88" s="265">
        <f t="shared" si="279"/>
        <v>0</v>
      </c>
      <c r="EU88" s="265">
        <f t="shared" si="279"/>
        <v>0</v>
      </c>
      <c r="EV88" s="265">
        <f t="shared" si="279"/>
        <v>0</v>
      </c>
      <c r="EW88" s="265">
        <f t="shared" si="279"/>
        <v>0</v>
      </c>
      <c r="EX88" s="265">
        <f t="shared" si="279"/>
        <v>0</v>
      </c>
      <c r="EY88" s="265">
        <f t="shared" si="279"/>
        <v>0</v>
      </c>
      <c r="EZ88" s="265">
        <f t="shared" si="279"/>
        <v>0</v>
      </c>
      <c r="FA88" s="265">
        <f t="shared" si="280"/>
        <v>0</v>
      </c>
      <c r="FB88" s="265">
        <f t="shared" si="280"/>
        <v>0</v>
      </c>
      <c r="FC88" s="265">
        <f t="shared" si="280"/>
        <v>0</v>
      </c>
      <c r="FD88" s="265">
        <f t="shared" si="280"/>
        <v>0</v>
      </c>
      <c r="FE88" s="265">
        <f t="shared" si="280"/>
        <v>0</v>
      </c>
      <c r="FF88" s="265">
        <f t="shared" si="280"/>
        <v>0</v>
      </c>
      <c r="FG88" s="265">
        <f t="shared" si="280"/>
        <v>0</v>
      </c>
      <c r="FH88" s="265">
        <f t="shared" si="280"/>
        <v>0</v>
      </c>
      <c r="FI88" s="265">
        <f t="shared" si="280"/>
        <v>0</v>
      </c>
      <c r="FJ88" s="265">
        <f t="shared" si="280"/>
        <v>0</v>
      </c>
      <c r="FK88" s="415">
        <f t="shared" si="280"/>
        <v>0</v>
      </c>
      <c r="FL88" s="291">
        <f t="shared" si="281"/>
        <v>0</v>
      </c>
      <c r="FM88" s="265">
        <f t="shared" si="281"/>
        <v>0</v>
      </c>
      <c r="FN88" s="265">
        <f t="shared" si="281"/>
        <v>0</v>
      </c>
      <c r="FO88" s="265">
        <f t="shared" si="281"/>
        <v>0</v>
      </c>
      <c r="FP88" s="265">
        <f t="shared" si="281"/>
        <v>0</v>
      </c>
      <c r="FQ88" s="265">
        <f t="shared" si="281"/>
        <v>0</v>
      </c>
      <c r="FR88" s="265">
        <f t="shared" si="281"/>
        <v>0</v>
      </c>
      <c r="FS88" s="265">
        <f t="shared" si="281"/>
        <v>0</v>
      </c>
      <c r="FT88" s="265">
        <f t="shared" si="281"/>
        <v>0</v>
      </c>
      <c r="FU88" s="265">
        <f t="shared" si="281"/>
        <v>0</v>
      </c>
      <c r="FV88" s="265">
        <f t="shared" si="282"/>
        <v>0</v>
      </c>
      <c r="FW88" s="265">
        <f t="shared" si="282"/>
        <v>0</v>
      </c>
      <c r="FX88" s="265">
        <f t="shared" si="282"/>
        <v>0</v>
      </c>
      <c r="FY88" s="265">
        <f t="shared" si="282"/>
        <v>0</v>
      </c>
      <c r="FZ88" s="265">
        <f t="shared" si="282"/>
        <v>0</v>
      </c>
      <c r="GA88" s="265">
        <f t="shared" si="282"/>
        <v>0</v>
      </c>
      <c r="GB88" s="265">
        <f t="shared" si="282"/>
        <v>0</v>
      </c>
      <c r="GC88" s="265">
        <f t="shared" si="282"/>
        <v>0</v>
      </c>
      <c r="GD88" s="265">
        <f t="shared" si="282"/>
        <v>0</v>
      </c>
      <c r="GE88" s="265">
        <f t="shared" si="282"/>
        <v>0</v>
      </c>
      <c r="GF88" s="265">
        <f t="shared" si="282"/>
        <v>0</v>
      </c>
      <c r="GG88" s="356">
        <f t="shared" si="288"/>
        <v>0</v>
      </c>
      <c r="GH88" s="353">
        <f t="shared" si="283"/>
        <v>0</v>
      </c>
      <c r="GI88" s="353">
        <f t="shared" si="283"/>
        <v>0</v>
      </c>
      <c r="GJ88" s="353">
        <f t="shared" si="283"/>
        <v>0</v>
      </c>
      <c r="GK88" s="353">
        <f t="shared" si="283"/>
        <v>0</v>
      </c>
      <c r="GL88" s="353">
        <f t="shared" si="283"/>
        <v>0</v>
      </c>
      <c r="GM88" s="353">
        <f t="shared" si="283"/>
        <v>0</v>
      </c>
      <c r="GN88" s="353">
        <f t="shared" si="283"/>
        <v>0</v>
      </c>
      <c r="GO88" s="353">
        <f t="shared" si="283"/>
        <v>0</v>
      </c>
      <c r="GP88" s="353">
        <f t="shared" si="283"/>
        <v>0</v>
      </c>
      <c r="GQ88" s="353">
        <f t="shared" si="283"/>
        <v>0</v>
      </c>
      <c r="GR88" s="353">
        <f t="shared" si="283"/>
        <v>0</v>
      </c>
      <c r="GS88" s="353">
        <f t="shared" si="283"/>
        <v>0</v>
      </c>
      <c r="GT88" s="353">
        <f t="shared" si="283"/>
        <v>0</v>
      </c>
      <c r="GU88" s="353">
        <f t="shared" si="283"/>
        <v>0</v>
      </c>
      <c r="GV88" s="353">
        <f t="shared" si="283"/>
        <v>0</v>
      </c>
      <c r="GW88" s="353">
        <f t="shared" si="283"/>
        <v>0</v>
      </c>
      <c r="GX88" s="353">
        <f t="shared" si="283"/>
        <v>0</v>
      </c>
      <c r="GY88" s="353">
        <f t="shared" si="283"/>
        <v>0</v>
      </c>
      <c r="GZ88" s="353">
        <f t="shared" si="283"/>
        <v>0</v>
      </c>
      <c r="HA88" s="357">
        <f t="shared" si="283"/>
        <v>0</v>
      </c>
      <c r="HB88" s="336">
        <f t="shared" si="142"/>
        <v>0</v>
      </c>
      <c r="HC88" s="337">
        <f t="shared" si="143"/>
        <v>0</v>
      </c>
      <c r="HD88" s="337">
        <f t="shared" si="144"/>
        <v>0</v>
      </c>
      <c r="HE88" s="337">
        <f t="shared" si="145"/>
        <v>0</v>
      </c>
      <c r="HF88" s="337">
        <f t="shared" si="146"/>
        <v>0</v>
      </c>
      <c r="HG88" s="337">
        <f t="shared" si="147"/>
        <v>0</v>
      </c>
      <c r="HH88" s="337">
        <f t="shared" si="148"/>
        <v>0</v>
      </c>
      <c r="HI88" s="337">
        <f t="shared" si="149"/>
        <v>0</v>
      </c>
      <c r="HJ88" s="337">
        <f t="shared" si="150"/>
        <v>0</v>
      </c>
      <c r="HK88" s="337">
        <f t="shared" si="151"/>
        <v>0</v>
      </c>
      <c r="HL88" s="337">
        <f t="shared" si="152"/>
        <v>0</v>
      </c>
      <c r="HM88" s="337">
        <f t="shared" si="153"/>
        <v>0</v>
      </c>
      <c r="HN88" s="337">
        <f t="shared" si="154"/>
        <v>0</v>
      </c>
      <c r="HO88" s="337">
        <f t="shared" si="155"/>
        <v>0</v>
      </c>
      <c r="HP88" s="337">
        <f t="shared" si="156"/>
        <v>0</v>
      </c>
      <c r="HQ88" s="337">
        <f t="shared" si="157"/>
        <v>0</v>
      </c>
      <c r="HR88" s="337">
        <f t="shared" si="158"/>
        <v>0</v>
      </c>
      <c r="HS88" s="337">
        <f t="shared" si="159"/>
        <v>0</v>
      </c>
      <c r="HT88" s="337">
        <f t="shared" si="160"/>
        <v>0</v>
      </c>
      <c r="HU88" s="337">
        <f t="shared" si="161"/>
        <v>0</v>
      </c>
      <c r="HV88" s="338">
        <f t="shared" si="162"/>
        <v>0</v>
      </c>
      <c r="HW88" s="297" t="str">
        <f t="shared" si="311"/>
        <v/>
      </c>
      <c r="HX88" s="264" t="str">
        <f t="shared" si="312"/>
        <v/>
      </c>
      <c r="HY88" s="264" t="str">
        <f t="shared" si="313"/>
        <v/>
      </c>
      <c r="HZ88" s="264" t="str">
        <f t="shared" si="314"/>
        <v/>
      </c>
      <c r="IA88" s="264" t="str">
        <f t="shared" si="315"/>
        <v/>
      </c>
      <c r="IB88" s="264" t="str">
        <f t="shared" si="316"/>
        <v/>
      </c>
      <c r="IC88" s="264" t="str">
        <f t="shared" si="317"/>
        <v/>
      </c>
      <c r="ID88" s="264" t="str">
        <f t="shared" si="318"/>
        <v/>
      </c>
      <c r="IE88" s="264" t="str">
        <f t="shared" si="319"/>
        <v/>
      </c>
      <c r="IF88" s="264" t="str">
        <f t="shared" si="320"/>
        <v/>
      </c>
      <c r="IG88" s="264" t="str">
        <f t="shared" si="321"/>
        <v/>
      </c>
      <c r="IH88" s="264" t="str">
        <f t="shared" si="322"/>
        <v/>
      </c>
      <c r="II88" s="264" t="str">
        <f t="shared" si="323"/>
        <v/>
      </c>
      <c r="IJ88" s="264" t="str">
        <f t="shared" si="324"/>
        <v/>
      </c>
      <c r="IK88" s="264" t="str">
        <f t="shared" si="325"/>
        <v/>
      </c>
      <c r="IL88" s="264" t="str">
        <f t="shared" si="326"/>
        <v/>
      </c>
      <c r="IM88" s="264" t="str">
        <f t="shared" si="327"/>
        <v/>
      </c>
      <c r="IN88" s="264" t="str">
        <f t="shared" si="328"/>
        <v/>
      </c>
      <c r="IO88" s="264" t="str">
        <f t="shared" si="329"/>
        <v/>
      </c>
      <c r="IP88" s="264" t="str">
        <f t="shared" si="330"/>
        <v/>
      </c>
      <c r="IQ88" s="284" t="str">
        <f t="shared" si="331"/>
        <v/>
      </c>
      <c r="IR88" s="265">
        <f t="shared" si="342"/>
        <v>0</v>
      </c>
      <c r="IS88" s="266">
        <f t="shared" si="332"/>
        <v>48</v>
      </c>
      <c r="IT88" s="266">
        <f t="shared" si="333"/>
        <v>0</v>
      </c>
      <c r="IU88" s="266">
        <f t="shared" si="334"/>
        <v>0</v>
      </c>
      <c r="IV88" s="302">
        <f t="shared" si="284"/>
        <v>0</v>
      </c>
      <c r="IW88" s="266">
        <f t="shared" si="284"/>
        <v>0</v>
      </c>
      <c r="IX88" s="266">
        <f t="shared" si="284"/>
        <v>0</v>
      </c>
      <c r="IY88" s="266">
        <f t="shared" si="284"/>
        <v>0</v>
      </c>
      <c r="IZ88" s="266">
        <f t="shared" si="284"/>
        <v>0</v>
      </c>
      <c r="JA88" s="266">
        <f t="shared" si="284"/>
        <v>0</v>
      </c>
      <c r="JB88" s="266">
        <f t="shared" si="284"/>
        <v>0</v>
      </c>
      <c r="JC88" s="266">
        <f t="shared" si="284"/>
        <v>0</v>
      </c>
      <c r="JD88" s="266">
        <f t="shared" si="284"/>
        <v>0</v>
      </c>
      <c r="JE88" s="266">
        <f t="shared" si="284"/>
        <v>0</v>
      </c>
      <c r="JF88" s="266">
        <f t="shared" si="285"/>
        <v>0</v>
      </c>
      <c r="JG88" s="266">
        <f t="shared" si="285"/>
        <v>0</v>
      </c>
      <c r="JH88" s="266">
        <f t="shared" si="285"/>
        <v>0</v>
      </c>
      <c r="JI88" s="266">
        <f t="shared" si="285"/>
        <v>0</v>
      </c>
      <c r="JJ88" s="266">
        <f t="shared" si="285"/>
        <v>0</v>
      </c>
      <c r="JK88" s="266">
        <f t="shared" si="285"/>
        <v>0</v>
      </c>
      <c r="JL88" s="266">
        <f t="shared" si="285"/>
        <v>0</v>
      </c>
      <c r="JM88" s="266">
        <f t="shared" si="285"/>
        <v>0</v>
      </c>
      <c r="JN88" s="266">
        <f t="shared" si="285"/>
        <v>0</v>
      </c>
      <c r="JO88" s="266">
        <f t="shared" si="285"/>
        <v>0</v>
      </c>
      <c r="JP88" s="303">
        <f t="shared" si="285"/>
        <v>0</v>
      </c>
      <c r="JQ88" s="291">
        <f t="shared" si="286"/>
        <v>0</v>
      </c>
      <c r="JR88" s="265">
        <f t="shared" si="286"/>
        <v>0</v>
      </c>
      <c r="JS88" s="265">
        <f t="shared" si="286"/>
        <v>0</v>
      </c>
      <c r="JT88" s="265">
        <f t="shared" si="286"/>
        <v>0</v>
      </c>
      <c r="JU88" s="265">
        <f t="shared" si="286"/>
        <v>0</v>
      </c>
      <c r="JV88" s="265">
        <f t="shared" si="286"/>
        <v>0</v>
      </c>
      <c r="JW88" s="265">
        <f t="shared" si="286"/>
        <v>0</v>
      </c>
      <c r="JX88" s="265">
        <f t="shared" si="286"/>
        <v>0</v>
      </c>
      <c r="JY88" s="265">
        <f t="shared" si="286"/>
        <v>0</v>
      </c>
      <c r="JZ88" s="265">
        <f t="shared" si="286"/>
        <v>0</v>
      </c>
      <c r="KA88" s="265">
        <f t="shared" si="287"/>
        <v>0</v>
      </c>
      <c r="KB88" s="265">
        <f t="shared" si="287"/>
        <v>0</v>
      </c>
      <c r="KC88" s="265">
        <f t="shared" si="287"/>
        <v>0</v>
      </c>
      <c r="KD88" s="265">
        <f t="shared" si="287"/>
        <v>0</v>
      </c>
      <c r="KE88" s="265">
        <f t="shared" si="287"/>
        <v>0</v>
      </c>
      <c r="KF88" s="265">
        <f t="shared" si="287"/>
        <v>0</v>
      </c>
      <c r="KG88" s="265">
        <f t="shared" si="287"/>
        <v>0</v>
      </c>
      <c r="KH88" s="265">
        <f t="shared" si="287"/>
        <v>0</v>
      </c>
      <c r="KI88" s="265">
        <f t="shared" si="287"/>
        <v>0</v>
      </c>
      <c r="KJ88" s="265">
        <f t="shared" si="287"/>
        <v>0</v>
      </c>
      <c r="KK88" s="292">
        <f t="shared" si="287"/>
        <v>0</v>
      </c>
      <c r="KL88" s="279">
        <f t="shared" si="343"/>
        <v>48</v>
      </c>
      <c r="KN88" s="262" t="str">
        <f t="shared" si="289"/>
        <v>Sun</v>
      </c>
      <c r="KO88" s="405" t="str">
        <f>IF(OR(F88=Dropdown_list!$AA$20,F88=Dropdown_list!$AA$21,ISBLANK(F88)), "", LEFT(F88,FIND(":",F88)-1)/RIGHT(F88,LEN(F88)-(FIND(":",F88))))</f>
        <v/>
      </c>
      <c r="KP88" s="406" t="str">
        <f>IF(OR(G88=Dropdown_list!$AA$20,G88=Dropdown_list!$AA$21,ISBLANK(G88)), "", LEFT(G88,FIND(":",G88)-1)/RIGHT(G88,LEN(G88)-(FIND(":",G88))))</f>
        <v/>
      </c>
      <c r="KQ88" s="406" t="str">
        <f>IF(OR(H88=Dropdown_list!$AA$20,H88=Dropdown_list!$AA$21,ISBLANK(H88)), "", LEFT(H88,FIND(":",H88)-1)/RIGHT(H88,LEN(H88)-(FIND(":",H88))))</f>
        <v/>
      </c>
      <c r="KR88" s="406" t="str">
        <f>IF(OR(I88=Dropdown_list!$AA$20,I88=Dropdown_list!$AA$21,ISBLANK(I88)), "", LEFT(I88,FIND(":",I88)-1)/RIGHT(I88,LEN(I88)-(FIND(":",I88))))</f>
        <v/>
      </c>
      <c r="KS88" s="406" t="str">
        <f>IF(OR(J88=Dropdown_list!$AA$20,J88=Dropdown_list!$AA$21,ISBLANK(J88)), "", LEFT(J88,FIND(":",J88)-1)/RIGHT(J88,LEN(J88)-(FIND(":",J88))))</f>
        <v/>
      </c>
      <c r="KT88" s="406" t="str">
        <f>IF(OR(K88=Dropdown_list!$AA$20,K88=Dropdown_list!$AA$21,ISBLANK(K88)), "", LEFT(K88,FIND(":",K88)-1)/RIGHT(K88,LEN(K88)-(FIND(":",K88))))</f>
        <v/>
      </c>
      <c r="KU88" s="406" t="str">
        <f>IF(OR(L88=Dropdown_list!$AA$20,L88=Dropdown_list!$AA$21,ISBLANK(L88)), "", LEFT(L88,FIND(":",L88)-1)/RIGHT(L88,LEN(L88)-(FIND(":",L88))))</f>
        <v/>
      </c>
      <c r="KV88" s="406" t="str">
        <f>IF(OR(M88=Dropdown_list!$AA$20,M88=Dropdown_list!$AA$21,ISBLANK(M88)), "", LEFT(M88,FIND(":",M88)-1)/RIGHT(M88,LEN(M88)-(FIND(":",M88))))</f>
        <v/>
      </c>
      <c r="KW88" s="406" t="str">
        <f>IF(OR(N88=Dropdown_list!$AA$20,N88=Dropdown_list!$AA$21,ISBLANK(N88)), "", LEFT(N88,FIND(":",N88)-1)/RIGHT(N88,LEN(N88)-(FIND(":",N88))))</f>
        <v/>
      </c>
      <c r="KX88" s="406" t="str">
        <f>IF(OR(O88=Dropdown_list!$AA$20,O88=Dropdown_list!$AA$21,ISBLANK(O88)), "", LEFT(O88,FIND(":",O88)-1)/RIGHT(O88,LEN(O88)-(FIND(":",O88))))</f>
        <v/>
      </c>
      <c r="KY88" s="406" t="str">
        <f>IF(OR(P88=Dropdown_list!$AA$20,P88=Dropdown_list!$AA$21,ISBLANK(P88)), "", LEFT(P88,FIND(":",P88)-1)/RIGHT(P88,LEN(P88)-(FIND(":",P88))))</f>
        <v/>
      </c>
      <c r="KZ88" s="406" t="str">
        <f>IF(OR(Q88=Dropdown_list!$AA$20,Q88=Dropdown_list!$AA$21,ISBLANK(Q88)), "", LEFT(Q88,FIND(":",Q88)-1)/RIGHT(Q88,LEN(Q88)-(FIND(":",Q88))))</f>
        <v/>
      </c>
      <c r="LA88" s="406" t="str">
        <f>IF(OR(R88=Dropdown_list!$AA$20,R88=Dropdown_list!$AA$21,ISBLANK(R88)), "", LEFT(R88,FIND(":",R88)-1)/RIGHT(R88,LEN(R88)-(FIND(":",R88))))</f>
        <v/>
      </c>
      <c r="LB88" s="406" t="str">
        <f>IF(OR(S88=Dropdown_list!$AA$20,S88=Dropdown_list!$AA$21,ISBLANK(S88)), "", LEFT(S88,FIND(":",S88)-1)/RIGHT(S88,LEN(S88)-(FIND(":",S88))))</f>
        <v/>
      </c>
      <c r="LC88" s="406" t="str">
        <f>IF(OR(T88=Dropdown_list!$AA$20,T88=Dropdown_list!$AA$21,ISBLANK(T88)), "", LEFT(T88,FIND(":",T88)-1)/RIGHT(T88,LEN(T88)-(FIND(":",T88))))</f>
        <v/>
      </c>
      <c r="LD88" s="406" t="str">
        <f>IF(OR(U88=Dropdown_list!$AA$20,U88=Dropdown_list!$AA$21,ISBLANK(U88)), "", LEFT(U88,FIND(":",U88)-1)/RIGHT(U88,LEN(U88)-(FIND(":",U88))))</f>
        <v/>
      </c>
      <c r="LE88" s="406" t="str">
        <f>IF(OR(V88=Dropdown_list!$AA$20,V88=Dropdown_list!$AA$21,ISBLANK(V88)), "", LEFT(V88,FIND(":",V88)-1)/RIGHT(V88,LEN(V88)-(FIND(":",V88))))</f>
        <v/>
      </c>
      <c r="LF88" s="406" t="str">
        <f>IF(OR(W88=Dropdown_list!$AA$20,W88=Dropdown_list!$AA$21,ISBLANK(W88)), "", LEFT(W88,FIND(":",W88)-1)/RIGHT(W88,LEN(W88)-(FIND(":",W88))))</f>
        <v/>
      </c>
      <c r="LG88" s="406" t="str">
        <f>IF(OR(X88=Dropdown_list!$AA$20,X88=Dropdown_list!$AA$21,ISBLANK(X88)), "", LEFT(X88,FIND(":",X88)-1)/RIGHT(X88,LEN(X88)-(FIND(":",X88))))</f>
        <v/>
      </c>
      <c r="LH88" s="406" t="str">
        <f>IF(OR(Y88=Dropdown_list!$AA$20,Y88=Dropdown_list!$AA$21,ISBLANK(Y88)), "", LEFT(Y88,FIND(":",Y88)-1)/RIGHT(Y88,LEN(Y88)-(FIND(":",Y88))))</f>
        <v/>
      </c>
      <c r="LI88" s="406" t="str">
        <f>IF(OR(Z88=Dropdown_list!$AA$20,Z88=Dropdown_list!$AA$21,ISBLANK(Z88)), "", LEFT(Z88,FIND(":",Z88)-1)/RIGHT(Z88,LEN(Z88)-(FIND(":",Z88))))</f>
        <v/>
      </c>
      <c r="LJ88" s="406" t="str">
        <f>IF(OR(AA88=Dropdown_list!$AA$20,AA88=Dropdown_list!$AA$21,ISBLANK(AA88)), "", LEFT(AA88,FIND(":",AA88)-1)/RIGHT(AA88,LEN(AA88)-(FIND(":",AA88))))</f>
        <v/>
      </c>
      <c r="LK88" s="406" t="str">
        <f>IF(OR(AB88=Dropdown_list!$AA$20,AB88=Dropdown_list!$AA$21,ISBLANK(AB88)), "", LEFT(AB88,FIND(":",AB88)-1)/RIGHT(AB88,LEN(AB88)-(FIND(":",AB88))))</f>
        <v/>
      </c>
      <c r="LL88" s="406" t="str">
        <f>IF(OR(AC88=Dropdown_list!$AA$20,AC88=Dropdown_list!$AA$21,ISBLANK(AC88)), "", LEFT(AC88,FIND(":",AC88)-1)/RIGHT(AC88,LEN(AC88)-(FIND(":",AC88))))</f>
        <v/>
      </c>
      <c r="LM88" s="406" t="str">
        <f>IF(OR(AD88=Dropdown_list!$AA$20,AD88=Dropdown_list!$AA$21,ISBLANK(AD88)), "", LEFT(AD88,FIND(":",AD88)-1)/RIGHT(AD88,LEN(AD88)-(FIND(":",AD88))))</f>
        <v/>
      </c>
      <c r="LN88" s="406" t="str">
        <f>IF(OR(AE88=Dropdown_list!$AA$20,AE88=Dropdown_list!$AA$21,ISBLANK(AE88)), "", LEFT(AE88,FIND(":",AE88)-1)/RIGHT(AE88,LEN(AE88)-(FIND(":",AE88))))</f>
        <v/>
      </c>
      <c r="LO88" s="406" t="str">
        <f>IF(OR(AF88=Dropdown_list!$AA$20,AF88=Dropdown_list!$AA$21,ISBLANK(AF88)), "", LEFT(AF88,FIND(":",AF88)-1)/RIGHT(AF88,LEN(AF88)-(FIND(":",AF88))))</f>
        <v/>
      </c>
      <c r="LP88" s="406" t="str">
        <f>IF(OR(AG88=Dropdown_list!$AA$20,AG88=Dropdown_list!$AA$21,ISBLANK(AG88)), "", LEFT(AG88,FIND(":",AG88)-1)/RIGHT(AG88,LEN(AG88)-(FIND(":",AG88))))</f>
        <v/>
      </c>
      <c r="LQ88" s="406" t="str">
        <f>IF(OR(AH88=Dropdown_list!$AA$20,AH88=Dropdown_list!$AA$21,ISBLANK(AH88)), "", LEFT(AH88,FIND(":",AH88)-1)/RIGHT(AH88,LEN(AH88)-(FIND(":",AH88))))</f>
        <v/>
      </c>
      <c r="LR88" s="406" t="str">
        <f>IF(OR(AI88=Dropdown_list!$AA$20,AI88=Dropdown_list!$AA$21,ISBLANK(AI88)), "", LEFT(AI88,FIND(":",AI88)-1)/RIGHT(AI88,LEN(AI88)-(FIND(":",AI88))))</f>
        <v/>
      </c>
      <c r="LS88" s="406" t="str">
        <f>IF(OR(AJ88=Dropdown_list!$AA$20,AJ88=Dropdown_list!$AA$21,ISBLANK(AJ88)), "", LEFT(AJ88,FIND(":",AJ88)-1)/RIGHT(AJ88,LEN(AJ88)-(FIND(":",AJ88))))</f>
        <v/>
      </c>
      <c r="LT88" s="406" t="str">
        <f>IF(OR(AK88=Dropdown_list!$AA$20,AK88=Dropdown_list!$AA$21,ISBLANK(AK88)), "", LEFT(AK88,FIND(":",AK88)-1)/RIGHT(AK88,LEN(AK88)-(FIND(":",AK88))))</f>
        <v/>
      </c>
      <c r="LU88" s="406" t="str">
        <f>IF(OR(AL88=Dropdown_list!$AA$20,AL88=Dropdown_list!$AA$21,ISBLANK(AL88)), "", LEFT(AL88,FIND(":",AL88)-1)/RIGHT(AL88,LEN(AL88)-(FIND(":",AL88))))</f>
        <v/>
      </c>
      <c r="LV88" s="406" t="str">
        <f>IF(OR(AM88=Dropdown_list!$AA$20,AM88=Dropdown_list!$AA$21,ISBLANK(AM88)), "", LEFT(AM88,FIND(":",AM88)-1)/RIGHT(AM88,LEN(AM88)-(FIND(":",AM88))))</f>
        <v/>
      </c>
      <c r="LW88" s="406" t="str">
        <f>IF(OR(AN88=Dropdown_list!$AA$20,AN88=Dropdown_list!$AA$21,ISBLANK(AN88)), "", LEFT(AN88,FIND(":",AN88)-1)/RIGHT(AN88,LEN(AN88)-(FIND(":",AN88))))</f>
        <v/>
      </c>
      <c r="LX88" s="406" t="str">
        <f>IF(OR(AO88=Dropdown_list!$AA$20,AO88=Dropdown_list!$AA$21,ISBLANK(AO88)), "", LEFT(AO88,FIND(":",AO88)-1)/RIGHT(AO88,LEN(AO88)-(FIND(":",AO88))))</f>
        <v/>
      </c>
      <c r="LY88" s="406" t="str">
        <f>IF(OR(AP88=Dropdown_list!$AA$20,AP88=Dropdown_list!$AA$21,ISBLANK(AP88)), "", LEFT(AP88,FIND(":",AP88)-1)/RIGHT(AP88,LEN(AP88)-(FIND(":",AP88))))</f>
        <v/>
      </c>
      <c r="LZ88" s="406" t="str">
        <f>IF(OR(AQ88=Dropdown_list!$AA$20,AQ88=Dropdown_list!$AA$21,ISBLANK(AQ88)), "", LEFT(AQ88,FIND(":",AQ88)-1)/RIGHT(AQ88,LEN(AQ88)-(FIND(":",AQ88))))</f>
        <v/>
      </c>
      <c r="MA88" s="406" t="str">
        <f>IF(OR(AR88=Dropdown_list!$AA$20,AR88=Dropdown_list!$AA$21,ISBLANK(AR88)), "", LEFT(AR88,FIND(":",AR88)-1)/RIGHT(AR88,LEN(AR88)-(FIND(":",AR88))))</f>
        <v/>
      </c>
      <c r="MB88" s="406" t="str">
        <f>IF(OR(AS88=Dropdown_list!$AA$20,AS88=Dropdown_list!$AA$21,ISBLANK(AS88)), "", LEFT(AS88,FIND(":",AS88)-1)/RIGHT(AS88,LEN(AS88)-(FIND(":",AS88))))</f>
        <v/>
      </c>
      <c r="MC88" s="406" t="str">
        <f>IF(OR(AT88=Dropdown_list!$AA$20,AT88=Dropdown_list!$AA$21,ISBLANK(AT88)), "", LEFT(AT88,FIND(":",AT88)-1)/RIGHT(AT88,LEN(AT88)-(FIND(":",AT88))))</f>
        <v/>
      </c>
      <c r="MD88" s="406" t="str">
        <f>IF(OR(AU88=Dropdown_list!$AA$20,AU88=Dropdown_list!$AA$21,ISBLANK(AU88)), "", LEFT(AU88,FIND(":",AU88)-1)/RIGHT(AU88,LEN(AU88)-(FIND(":",AU88))))</f>
        <v/>
      </c>
      <c r="ME88" s="406" t="str">
        <f>IF(OR(AV88=Dropdown_list!$AA$20,AV88=Dropdown_list!$AA$21,ISBLANK(AV88)), "", LEFT(AV88,FIND(":",AV88)-1)/RIGHT(AV88,LEN(AV88)-(FIND(":",AV88))))</f>
        <v/>
      </c>
      <c r="MF88" s="406" t="str">
        <f>IF(OR(AW88=Dropdown_list!$AA$20,AW88=Dropdown_list!$AA$21,ISBLANK(AW88)), "", LEFT(AW88,FIND(":",AW88)-1)/RIGHT(AW88,LEN(AW88)-(FIND(":",AW88))))</f>
        <v/>
      </c>
      <c r="MG88" s="406" t="str">
        <f>IF(OR(AX88=Dropdown_list!$AA$20,AX88=Dropdown_list!$AA$21,ISBLANK(AX88)), "", LEFT(AX88,FIND(":",AX88)-1)/RIGHT(AX88,LEN(AX88)-(FIND(":",AX88))))</f>
        <v/>
      </c>
      <c r="MH88" s="406" t="str">
        <f>IF(OR(AY88=Dropdown_list!$AA$20,AY88=Dropdown_list!$AA$21,ISBLANK(AY88)), "", LEFT(AY88,FIND(":",AY88)-1)/RIGHT(AY88,LEN(AY88)-(FIND(":",AY88))))</f>
        <v/>
      </c>
      <c r="MI88" s="406" t="str">
        <f>IF(OR(AZ88=Dropdown_list!$AA$20,AZ88=Dropdown_list!$AA$21,ISBLANK(AZ88)), "", LEFT(AZ88,FIND(":",AZ88)-1)/RIGHT(AZ88,LEN(AZ88)-(FIND(":",AZ88))))</f>
        <v/>
      </c>
      <c r="MJ88" s="407" t="str">
        <f>IF(OR(BA88=Dropdown_list!$AA$20,BA88=Dropdown_list!$AA$21,ISBLANK(BA88)), "", LEFT(BA88,FIND(":",BA88)-1)/RIGHT(BA88,LEN(BA88)-(FIND(":",BA88))))</f>
        <v/>
      </c>
      <c r="ML88" s="414" t="str">
        <f t="shared" si="291"/>
        <v/>
      </c>
      <c r="MM88" s="265" t="str">
        <f t="shared" si="291"/>
        <v/>
      </c>
      <c r="MN88" s="265" t="str">
        <f t="shared" si="291"/>
        <v/>
      </c>
      <c r="MO88" s="265" t="str">
        <f t="shared" si="291"/>
        <v/>
      </c>
      <c r="MP88" s="265" t="str">
        <f t="shared" si="291"/>
        <v/>
      </c>
      <c r="MQ88" s="265" t="str">
        <f t="shared" si="291"/>
        <v/>
      </c>
      <c r="MR88" s="265" t="str">
        <f t="shared" si="291"/>
        <v/>
      </c>
      <c r="MS88" s="265" t="str">
        <f t="shared" si="291"/>
        <v/>
      </c>
      <c r="MT88" s="265" t="str">
        <f t="shared" si="291"/>
        <v/>
      </c>
      <c r="MU88" s="265" t="str">
        <f t="shared" si="291"/>
        <v/>
      </c>
      <c r="MV88" s="265" t="str">
        <f t="shared" si="291"/>
        <v/>
      </c>
      <c r="MW88" s="265" t="str">
        <f t="shared" si="291"/>
        <v/>
      </c>
      <c r="MX88" s="265" t="str">
        <f t="shared" si="291"/>
        <v/>
      </c>
      <c r="MY88" s="265" t="str">
        <f t="shared" si="291"/>
        <v/>
      </c>
      <c r="MZ88" s="265" t="str">
        <f t="shared" si="291"/>
        <v/>
      </c>
      <c r="NA88" s="265" t="str">
        <f t="shared" si="291"/>
        <v/>
      </c>
      <c r="NB88" s="265" t="str">
        <f t="shared" si="257"/>
        <v/>
      </c>
      <c r="NC88" s="265" t="str">
        <f t="shared" si="257"/>
        <v/>
      </c>
      <c r="ND88" s="265" t="str">
        <f t="shared" si="257"/>
        <v/>
      </c>
      <c r="NE88" s="265" t="str">
        <f t="shared" si="257"/>
        <v/>
      </c>
      <c r="NF88" s="265" t="str">
        <f t="shared" si="257"/>
        <v/>
      </c>
      <c r="NG88" s="265" t="str">
        <f t="shared" si="257"/>
        <v/>
      </c>
      <c r="NH88" s="265" t="str">
        <f t="shared" si="257"/>
        <v/>
      </c>
      <c r="NI88" s="265" t="str">
        <f t="shared" si="257"/>
        <v/>
      </c>
      <c r="NJ88" s="265" t="str">
        <f t="shared" si="257"/>
        <v/>
      </c>
      <c r="NK88" s="265" t="str">
        <f t="shared" si="257"/>
        <v/>
      </c>
      <c r="NL88" s="265" t="str">
        <f t="shared" si="257"/>
        <v/>
      </c>
      <c r="NM88" s="265" t="str">
        <f t="shared" si="257"/>
        <v/>
      </c>
      <c r="NN88" s="265" t="str">
        <f t="shared" si="257"/>
        <v/>
      </c>
      <c r="NO88" s="265" t="str">
        <f t="shared" si="257"/>
        <v/>
      </c>
      <c r="NP88" s="265" t="str">
        <f t="shared" si="257"/>
        <v/>
      </c>
      <c r="NQ88" s="265" t="str">
        <f t="shared" si="257"/>
        <v/>
      </c>
      <c r="NR88" s="265" t="str">
        <f t="shared" si="274"/>
        <v/>
      </c>
      <c r="NS88" s="265" t="str">
        <f t="shared" si="274"/>
        <v/>
      </c>
      <c r="NT88" s="265" t="str">
        <f t="shared" si="274"/>
        <v/>
      </c>
      <c r="NU88" s="265" t="str">
        <f t="shared" si="274"/>
        <v/>
      </c>
      <c r="NV88" s="265" t="str">
        <f t="shared" si="274"/>
        <v/>
      </c>
      <c r="NW88" s="265" t="str">
        <f t="shared" si="274"/>
        <v/>
      </c>
      <c r="NX88" s="265" t="str">
        <f t="shared" si="274"/>
        <v/>
      </c>
      <c r="NY88" s="265" t="str">
        <f t="shared" si="274"/>
        <v/>
      </c>
      <c r="NZ88" s="265" t="str">
        <f t="shared" si="274"/>
        <v/>
      </c>
      <c r="OA88" s="265" t="str">
        <f t="shared" si="274"/>
        <v/>
      </c>
      <c r="OB88" s="265" t="str">
        <f t="shared" si="274"/>
        <v/>
      </c>
      <c r="OC88" s="265" t="str">
        <f t="shared" si="274"/>
        <v/>
      </c>
      <c r="OD88" s="265" t="str">
        <f t="shared" si="274"/>
        <v/>
      </c>
      <c r="OE88" s="265" t="str">
        <f t="shared" si="274"/>
        <v/>
      </c>
      <c r="OF88" s="265" t="str">
        <f t="shared" si="274"/>
        <v/>
      </c>
      <c r="OG88" s="415" t="str">
        <f t="shared" si="274"/>
        <v/>
      </c>
    </row>
    <row r="89" spans="2:397" ht="15" customHeight="1">
      <c r="B89" s="66"/>
      <c r="D89" s="786"/>
      <c r="E89" s="226">
        <f t="shared" si="177"/>
        <v>0</v>
      </c>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4"/>
      <c r="BC89" s="668"/>
      <c r="BD89" s="61"/>
      <c r="BE89" s="61"/>
      <c r="BF89" s="88"/>
      <c r="BG89" s="232"/>
      <c r="BH89" s="61"/>
      <c r="BI89" s="61"/>
      <c r="BJ89" s="4"/>
      <c r="BL89" s="84" t="str">
        <f t="shared" si="292"/>
        <v/>
      </c>
      <c r="BM89" s="260">
        <f t="shared" si="293"/>
        <v>0</v>
      </c>
      <c r="BN89" s="525">
        <f t="shared" si="254"/>
        <v>0</v>
      </c>
      <c r="BO89" s="526" t="str">
        <f t="shared" si="139"/>
        <v/>
      </c>
      <c r="BP89" s="525">
        <f t="shared" si="255"/>
        <v>0</v>
      </c>
      <c r="BQ89" s="527">
        <f t="shared" si="294"/>
        <v>0</v>
      </c>
      <c r="BR89" s="527">
        <f t="shared" si="295"/>
        <v>0</v>
      </c>
      <c r="BS89" s="528">
        <f t="shared" si="140"/>
        <v>0</v>
      </c>
      <c r="BT89" s="263" t="str">
        <f t="shared" si="296"/>
        <v/>
      </c>
      <c r="BU89" s="263" t="str">
        <f>IF(BQ89=1, IF(ISBLANK(#REF!),message_complete,""),"")</f>
        <v/>
      </c>
      <c r="BV89" s="263" t="str">
        <f t="shared" si="297"/>
        <v/>
      </c>
      <c r="BW89" s="263" t="str">
        <f t="shared" si="298"/>
        <v/>
      </c>
      <c r="BX89" s="261"/>
      <c r="BY89" s="328" t="str">
        <f t="shared" si="116"/>
        <v/>
      </c>
      <c r="BZ89" s="269" t="str">
        <f t="shared" si="299"/>
        <v/>
      </c>
      <c r="CA89" s="269" t="str">
        <f t="shared" si="300"/>
        <v/>
      </c>
      <c r="CB89" s="269" t="str">
        <f t="shared" si="301"/>
        <v/>
      </c>
      <c r="CC89" s="269" t="str">
        <f t="shared" si="302"/>
        <v/>
      </c>
      <c r="CD89" s="269" t="str">
        <f t="shared" si="117"/>
        <v/>
      </c>
      <c r="CE89" s="269" t="str">
        <f t="shared" si="303"/>
        <v/>
      </c>
      <c r="CF89" s="269" t="str">
        <f t="shared" si="118"/>
        <v/>
      </c>
      <c r="CG89" s="269" t="str">
        <f t="shared" si="119"/>
        <v/>
      </c>
      <c r="CH89" s="269" t="str">
        <f t="shared" si="120"/>
        <v/>
      </c>
      <c r="CI89" s="269" t="str">
        <f t="shared" si="121"/>
        <v/>
      </c>
      <c r="CJ89" s="329" t="str">
        <f t="shared" si="122"/>
        <v/>
      </c>
      <c r="CL89" s="423" t="str">
        <f t="shared" si="335"/>
        <v/>
      </c>
      <c r="CM89" s="419" t="str">
        <f t="shared" si="336"/>
        <v/>
      </c>
      <c r="CN89" s="419" t="str">
        <f t="shared" si="337"/>
        <v/>
      </c>
      <c r="CO89" s="419" t="str">
        <f t="shared" si="338"/>
        <v/>
      </c>
      <c r="CP89" s="419" t="str">
        <f t="shared" si="339"/>
        <v/>
      </c>
      <c r="CQ89" s="424" t="str">
        <f t="shared" si="340"/>
        <v/>
      </c>
      <c r="CR89" s="121" t="str">
        <f t="shared" si="304"/>
        <v/>
      </c>
      <c r="CS89" s="283" t="str">
        <f t="shared" si="305"/>
        <v/>
      </c>
      <c r="CT89" s="264" t="str">
        <f t="shared" si="306"/>
        <v/>
      </c>
      <c r="CU89" s="264" t="str">
        <f t="shared" si="307"/>
        <v/>
      </c>
      <c r="CV89" s="264" t="str">
        <f t="shared" si="308"/>
        <v/>
      </c>
      <c r="CW89" s="264" t="str">
        <f t="shared" si="309"/>
        <v/>
      </c>
      <c r="CX89" s="284" t="str">
        <f t="shared" si="310"/>
        <v/>
      </c>
      <c r="CY89" s="263">
        <f t="shared" si="341"/>
        <v>0</v>
      </c>
      <c r="CZ89" s="263"/>
      <c r="DA89" s="291">
        <f t="shared" si="275"/>
        <v>0</v>
      </c>
      <c r="DB89" s="265">
        <f t="shared" si="275"/>
        <v>0</v>
      </c>
      <c r="DC89" s="265">
        <f t="shared" si="275"/>
        <v>0</v>
      </c>
      <c r="DD89" s="265">
        <f t="shared" si="275"/>
        <v>0</v>
      </c>
      <c r="DE89" s="265">
        <f t="shared" si="275"/>
        <v>0</v>
      </c>
      <c r="DF89" s="265">
        <f t="shared" si="275"/>
        <v>0</v>
      </c>
      <c r="DG89" s="265">
        <f t="shared" si="275"/>
        <v>0</v>
      </c>
      <c r="DH89" s="265">
        <f t="shared" si="275"/>
        <v>0</v>
      </c>
      <c r="DI89" s="265">
        <f t="shared" si="275"/>
        <v>0</v>
      </c>
      <c r="DJ89" s="265">
        <f t="shared" si="275"/>
        <v>0</v>
      </c>
      <c r="DK89" s="265">
        <f t="shared" si="276"/>
        <v>0</v>
      </c>
      <c r="DL89" s="265">
        <f t="shared" si="276"/>
        <v>0</v>
      </c>
      <c r="DM89" s="265">
        <f t="shared" si="276"/>
        <v>0</v>
      </c>
      <c r="DN89" s="265">
        <f t="shared" si="276"/>
        <v>0</v>
      </c>
      <c r="DO89" s="265">
        <f t="shared" si="276"/>
        <v>0</v>
      </c>
      <c r="DP89" s="265">
        <f t="shared" si="276"/>
        <v>0</v>
      </c>
      <c r="DQ89" s="265">
        <f t="shared" si="276"/>
        <v>0</v>
      </c>
      <c r="DR89" s="265">
        <f t="shared" si="276"/>
        <v>0</v>
      </c>
      <c r="DS89" s="265">
        <f t="shared" si="276"/>
        <v>0</v>
      </c>
      <c r="DT89" s="265">
        <f t="shared" si="276"/>
        <v>0</v>
      </c>
      <c r="DU89" s="292">
        <f t="shared" si="276"/>
        <v>0</v>
      </c>
      <c r="DV89" s="291">
        <f t="shared" si="277"/>
        <v>0</v>
      </c>
      <c r="DW89" s="265">
        <f t="shared" si="277"/>
        <v>0</v>
      </c>
      <c r="DX89" s="265">
        <f t="shared" si="277"/>
        <v>0</v>
      </c>
      <c r="DY89" s="265">
        <f t="shared" si="277"/>
        <v>0</v>
      </c>
      <c r="DZ89" s="265">
        <f t="shared" si="277"/>
        <v>0</v>
      </c>
      <c r="EA89" s="265">
        <f t="shared" si="277"/>
        <v>0</v>
      </c>
      <c r="EB89" s="265">
        <f t="shared" si="277"/>
        <v>0</v>
      </c>
      <c r="EC89" s="265">
        <f t="shared" si="277"/>
        <v>0</v>
      </c>
      <c r="ED89" s="265">
        <f t="shared" si="277"/>
        <v>0</v>
      </c>
      <c r="EE89" s="265">
        <f t="shared" si="277"/>
        <v>0</v>
      </c>
      <c r="EF89" s="265">
        <f t="shared" si="278"/>
        <v>0</v>
      </c>
      <c r="EG89" s="265">
        <f t="shared" si="278"/>
        <v>0</v>
      </c>
      <c r="EH89" s="265">
        <f t="shared" si="278"/>
        <v>0</v>
      </c>
      <c r="EI89" s="265">
        <f t="shared" si="278"/>
        <v>0</v>
      </c>
      <c r="EJ89" s="265">
        <f t="shared" si="278"/>
        <v>0</v>
      </c>
      <c r="EK89" s="265">
        <f t="shared" si="278"/>
        <v>0</v>
      </c>
      <c r="EL89" s="265">
        <f t="shared" si="278"/>
        <v>0</v>
      </c>
      <c r="EM89" s="265">
        <f t="shared" si="278"/>
        <v>0</v>
      </c>
      <c r="EN89" s="265">
        <f t="shared" si="278"/>
        <v>0</v>
      </c>
      <c r="EO89" s="265">
        <f t="shared" si="278"/>
        <v>0</v>
      </c>
      <c r="EP89" s="292">
        <f t="shared" si="278"/>
        <v>0</v>
      </c>
      <c r="EQ89" s="414">
        <f t="shared" si="279"/>
        <v>0</v>
      </c>
      <c r="ER89" s="265">
        <f t="shared" si="279"/>
        <v>0</v>
      </c>
      <c r="ES89" s="265">
        <f t="shared" si="279"/>
        <v>0</v>
      </c>
      <c r="ET89" s="265">
        <f t="shared" si="279"/>
        <v>0</v>
      </c>
      <c r="EU89" s="265">
        <f t="shared" si="279"/>
        <v>0</v>
      </c>
      <c r="EV89" s="265">
        <f t="shared" si="279"/>
        <v>0</v>
      </c>
      <c r="EW89" s="265">
        <f t="shared" si="279"/>
        <v>0</v>
      </c>
      <c r="EX89" s="265">
        <f t="shared" si="279"/>
        <v>0</v>
      </c>
      <c r="EY89" s="265">
        <f t="shared" si="279"/>
        <v>0</v>
      </c>
      <c r="EZ89" s="265">
        <f t="shared" si="279"/>
        <v>0</v>
      </c>
      <c r="FA89" s="265">
        <f t="shared" si="280"/>
        <v>0</v>
      </c>
      <c r="FB89" s="265">
        <f t="shared" si="280"/>
        <v>0</v>
      </c>
      <c r="FC89" s="265">
        <f t="shared" si="280"/>
        <v>0</v>
      </c>
      <c r="FD89" s="265">
        <f t="shared" si="280"/>
        <v>0</v>
      </c>
      <c r="FE89" s="265">
        <f t="shared" si="280"/>
        <v>0</v>
      </c>
      <c r="FF89" s="265">
        <f t="shared" si="280"/>
        <v>0</v>
      </c>
      <c r="FG89" s="265">
        <f t="shared" si="280"/>
        <v>0</v>
      </c>
      <c r="FH89" s="265">
        <f t="shared" si="280"/>
        <v>0</v>
      </c>
      <c r="FI89" s="265">
        <f t="shared" si="280"/>
        <v>0</v>
      </c>
      <c r="FJ89" s="265">
        <f t="shared" si="280"/>
        <v>0</v>
      </c>
      <c r="FK89" s="415">
        <f t="shared" si="280"/>
        <v>0</v>
      </c>
      <c r="FL89" s="291">
        <f t="shared" si="281"/>
        <v>0</v>
      </c>
      <c r="FM89" s="265">
        <f t="shared" si="281"/>
        <v>0</v>
      </c>
      <c r="FN89" s="265">
        <f t="shared" si="281"/>
        <v>0</v>
      </c>
      <c r="FO89" s="265">
        <f t="shared" si="281"/>
        <v>0</v>
      </c>
      <c r="FP89" s="265">
        <f t="shared" si="281"/>
        <v>0</v>
      </c>
      <c r="FQ89" s="265">
        <f t="shared" si="281"/>
        <v>0</v>
      </c>
      <c r="FR89" s="265">
        <f t="shared" si="281"/>
        <v>0</v>
      </c>
      <c r="FS89" s="265">
        <f t="shared" si="281"/>
        <v>0</v>
      </c>
      <c r="FT89" s="265">
        <f t="shared" si="281"/>
        <v>0</v>
      </c>
      <c r="FU89" s="265">
        <f t="shared" si="281"/>
        <v>0</v>
      </c>
      <c r="FV89" s="265">
        <f t="shared" si="282"/>
        <v>0</v>
      </c>
      <c r="FW89" s="265">
        <f t="shared" si="282"/>
        <v>0</v>
      </c>
      <c r="FX89" s="265">
        <f t="shared" si="282"/>
        <v>0</v>
      </c>
      <c r="FY89" s="265">
        <f t="shared" si="282"/>
        <v>0</v>
      </c>
      <c r="FZ89" s="265">
        <f t="shared" si="282"/>
        <v>0</v>
      </c>
      <c r="GA89" s="265">
        <f t="shared" si="282"/>
        <v>0</v>
      </c>
      <c r="GB89" s="265">
        <f t="shared" si="282"/>
        <v>0</v>
      </c>
      <c r="GC89" s="265">
        <f t="shared" si="282"/>
        <v>0</v>
      </c>
      <c r="GD89" s="265">
        <f t="shared" si="282"/>
        <v>0</v>
      </c>
      <c r="GE89" s="265">
        <f t="shared" si="282"/>
        <v>0</v>
      </c>
      <c r="GF89" s="265">
        <f t="shared" si="282"/>
        <v>0</v>
      </c>
      <c r="GG89" s="356">
        <f t="shared" si="288"/>
        <v>0</v>
      </c>
      <c r="GH89" s="353">
        <f t="shared" si="283"/>
        <v>0</v>
      </c>
      <c r="GI89" s="353">
        <f t="shared" si="283"/>
        <v>0</v>
      </c>
      <c r="GJ89" s="353">
        <f t="shared" si="283"/>
        <v>0</v>
      </c>
      <c r="GK89" s="353">
        <f t="shared" si="283"/>
        <v>0</v>
      </c>
      <c r="GL89" s="353">
        <f t="shared" si="283"/>
        <v>0</v>
      </c>
      <c r="GM89" s="353">
        <f t="shared" si="283"/>
        <v>0</v>
      </c>
      <c r="GN89" s="353">
        <f t="shared" si="283"/>
        <v>0</v>
      </c>
      <c r="GO89" s="353">
        <f t="shared" si="283"/>
        <v>0</v>
      </c>
      <c r="GP89" s="353">
        <f t="shared" si="283"/>
        <v>0</v>
      </c>
      <c r="GQ89" s="353">
        <f t="shared" si="283"/>
        <v>0</v>
      </c>
      <c r="GR89" s="353">
        <f t="shared" si="283"/>
        <v>0</v>
      </c>
      <c r="GS89" s="353">
        <f t="shared" si="283"/>
        <v>0</v>
      </c>
      <c r="GT89" s="353">
        <f t="shared" si="283"/>
        <v>0</v>
      </c>
      <c r="GU89" s="353">
        <f t="shared" si="283"/>
        <v>0</v>
      </c>
      <c r="GV89" s="353">
        <f t="shared" si="283"/>
        <v>0</v>
      </c>
      <c r="GW89" s="353">
        <f t="shared" si="283"/>
        <v>0</v>
      </c>
      <c r="GX89" s="353">
        <f t="shared" si="283"/>
        <v>0</v>
      </c>
      <c r="GY89" s="353">
        <f t="shared" si="283"/>
        <v>0</v>
      </c>
      <c r="GZ89" s="353">
        <f t="shared" si="283"/>
        <v>0</v>
      </c>
      <c r="HA89" s="357">
        <f t="shared" si="283"/>
        <v>0</v>
      </c>
      <c r="HB89" s="336">
        <f t="shared" si="142"/>
        <v>0</v>
      </c>
      <c r="HC89" s="337">
        <f t="shared" si="143"/>
        <v>0</v>
      </c>
      <c r="HD89" s="337">
        <f t="shared" si="144"/>
        <v>0</v>
      </c>
      <c r="HE89" s="337">
        <f t="shared" si="145"/>
        <v>0</v>
      </c>
      <c r="HF89" s="337">
        <f t="shared" si="146"/>
        <v>0</v>
      </c>
      <c r="HG89" s="337">
        <f t="shared" si="147"/>
        <v>0</v>
      </c>
      <c r="HH89" s="337">
        <f t="shared" si="148"/>
        <v>0</v>
      </c>
      <c r="HI89" s="337">
        <f t="shared" si="149"/>
        <v>0</v>
      </c>
      <c r="HJ89" s="337">
        <f t="shared" si="150"/>
        <v>0</v>
      </c>
      <c r="HK89" s="337">
        <f t="shared" si="151"/>
        <v>0</v>
      </c>
      <c r="HL89" s="337">
        <f t="shared" si="152"/>
        <v>0</v>
      </c>
      <c r="HM89" s="337">
        <f t="shared" si="153"/>
        <v>0</v>
      </c>
      <c r="HN89" s="337">
        <f t="shared" si="154"/>
        <v>0</v>
      </c>
      <c r="HO89" s="337">
        <f t="shared" si="155"/>
        <v>0</v>
      </c>
      <c r="HP89" s="337">
        <f t="shared" si="156"/>
        <v>0</v>
      </c>
      <c r="HQ89" s="337">
        <f t="shared" si="157"/>
        <v>0</v>
      </c>
      <c r="HR89" s="337">
        <f t="shared" si="158"/>
        <v>0</v>
      </c>
      <c r="HS89" s="337">
        <f t="shared" si="159"/>
        <v>0</v>
      </c>
      <c r="HT89" s="337">
        <f t="shared" si="160"/>
        <v>0</v>
      </c>
      <c r="HU89" s="337">
        <f t="shared" si="161"/>
        <v>0</v>
      </c>
      <c r="HV89" s="338">
        <f t="shared" si="162"/>
        <v>0</v>
      </c>
      <c r="HW89" s="297" t="str">
        <f t="shared" si="311"/>
        <v/>
      </c>
      <c r="HX89" s="264" t="str">
        <f t="shared" si="312"/>
        <v/>
      </c>
      <c r="HY89" s="264" t="str">
        <f t="shared" si="313"/>
        <v/>
      </c>
      <c r="HZ89" s="264" t="str">
        <f t="shared" si="314"/>
        <v/>
      </c>
      <c r="IA89" s="264" t="str">
        <f t="shared" si="315"/>
        <v/>
      </c>
      <c r="IB89" s="264" t="str">
        <f t="shared" si="316"/>
        <v/>
      </c>
      <c r="IC89" s="264" t="str">
        <f t="shared" si="317"/>
        <v/>
      </c>
      <c r="ID89" s="264" t="str">
        <f t="shared" si="318"/>
        <v/>
      </c>
      <c r="IE89" s="264" t="str">
        <f t="shared" si="319"/>
        <v/>
      </c>
      <c r="IF89" s="264" t="str">
        <f t="shared" si="320"/>
        <v/>
      </c>
      <c r="IG89" s="264" t="str">
        <f t="shared" si="321"/>
        <v/>
      </c>
      <c r="IH89" s="264" t="str">
        <f t="shared" si="322"/>
        <v/>
      </c>
      <c r="II89" s="264" t="str">
        <f t="shared" si="323"/>
        <v/>
      </c>
      <c r="IJ89" s="264" t="str">
        <f t="shared" si="324"/>
        <v/>
      </c>
      <c r="IK89" s="264" t="str">
        <f t="shared" si="325"/>
        <v/>
      </c>
      <c r="IL89" s="264" t="str">
        <f t="shared" si="326"/>
        <v/>
      </c>
      <c r="IM89" s="264" t="str">
        <f t="shared" si="327"/>
        <v/>
      </c>
      <c r="IN89" s="264" t="str">
        <f t="shared" si="328"/>
        <v/>
      </c>
      <c r="IO89" s="264" t="str">
        <f t="shared" si="329"/>
        <v/>
      </c>
      <c r="IP89" s="264" t="str">
        <f t="shared" si="330"/>
        <v/>
      </c>
      <c r="IQ89" s="284" t="str">
        <f t="shared" si="331"/>
        <v/>
      </c>
      <c r="IR89" s="265">
        <f t="shared" si="342"/>
        <v>0</v>
      </c>
      <c r="IS89" s="266">
        <f t="shared" si="332"/>
        <v>48</v>
      </c>
      <c r="IT89" s="266">
        <f t="shared" si="333"/>
        <v>0</v>
      </c>
      <c r="IU89" s="266">
        <f t="shared" si="334"/>
        <v>0</v>
      </c>
      <c r="IV89" s="302">
        <f t="shared" si="284"/>
        <v>0</v>
      </c>
      <c r="IW89" s="266">
        <f t="shared" si="284"/>
        <v>0</v>
      </c>
      <c r="IX89" s="266">
        <f t="shared" si="284"/>
        <v>0</v>
      </c>
      <c r="IY89" s="266">
        <f t="shared" si="284"/>
        <v>0</v>
      </c>
      <c r="IZ89" s="266">
        <f t="shared" si="284"/>
        <v>0</v>
      </c>
      <c r="JA89" s="266">
        <f t="shared" si="284"/>
        <v>0</v>
      </c>
      <c r="JB89" s="266">
        <f t="shared" si="284"/>
        <v>0</v>
      </c>
      <c r="JC89" s="266">
        <f t="shared" si="284"/>
        <v>0</v>
      </c>
      <c r="JD89" s="266">
        <f t="shared" si="284"/>
        <v>0</v>
      </c>
      <c r="JE89" s="266">
        <f t="shared" si="284"/>
        <v>0</v>
      </c>
      <c r="JF89" s="266">
        <f t="shared" si="285"/>
        <v>0</v>
      </c>
      <c r="JG89" s="266">
        <f t="shared" si="285"/>
        <v>0</v>
      </c>
      <c r="JH89" s="266">
        <f t="shared" si="285"/>
        <v>0</v>
      </c>
      <c r="JI89" s="266">
        <f t="shared" si="285"/>
        <v>0</v>
      </c>
      <c r="JJ89" s="266">
        <f t="shared" si="285"/>
        <v>0</v>
      </c>
      <c r="JK89" s="266">
        <f t="shared" si="285"/>
        <v>0</v>
      </c>
      <c r="JL89" s="266">
        <f t="shared" si="285"/>
        <v>0</v>
      </c>
      <c r="JM89" s="266">
        <f t="shared" si="285"/>
        <v>0</v>
      </c>
      <c r="JN89" s="266">
        <f t="shared" si="285"/>
        <v>0</v>
      </c>
      <c r="JO89" s="266">
        <f t="shared" si="285"/>
        <v>0</v>
      </c>
      <c r="JP89" s="303">
        <f t="shared" si="285"/>
        <v>0</v>
      </c>
      <c r="JQ89" s="291">
        <f t="shared" si="286"/>
        <v>0</v>
      </c>
      <c r="JR89" s="265">
        <f t="shared" si="286"/>
        <v>0</v>
      </c>
      <c r="JS89" s="265">
        <f t="shared" si="286"/>
        <v>0</v>
      </c>
      <c r="JT89" s="265">
        <f t="shared" si="286"/>
        <v>0</v>
      </c>
      <c r="JU89" s="265">
        <f t="shared" si="286"/>
        <v>0</v>
      </c>
      <c r="JV89" s="265">
        <f t="shared" si="286"/>
        <v>0</v>
      </c>
      <c r="JW89" s="265">
        <f t="shared" si="286"/>
        <v>0</v>
      </c>
      <c r="JX89" s="265">
        <f t="shared" si="286"/>
        <v>0</v>
      </c>
      <c r="JY89" s="265">
        <f t="shared" si="286"/>
        <v>0</v>
      </c>
      <c r="JZ89" s="265">
        <f t="shared" si="286"/>
        <v>0</v>
      </c>
      <c r="KA89" s="265">
        <f t="shared" si="287"/>
        <v>0</v>
      </c>
      <c r="KB89" s="265">
        <f t="shared" si="287"/>
        <v>0</v>
      </c>
      <c r="KC89" s="265">
        <f t="shared" si="287"/>
        <v>0</v>
      </c>
      <c r="KD89" s="265">
        <f t="shared" si="287"/>
        <v>0</v>
      </c>
      <c r="KE89" s="265">
        <f t="shared" si="287"/>
        <v>0</v>
      </c>
      <c r="KF89" s="265">
        <f t="shared" si="287"/>
        <v>0</v>
      </c>
      <c r="KG89" s="265">
        <f t="shared" si="287"/>
        <v>0</v>
      </c>
      <c r="KH89" s="265">
        <f t="shared" si="287"/>
        <v>0</v>
      </c>
      <c r="KI89" s="265">
        <f t="shared" si="287"/>
        <v>0</v>
      </c>
      <c r="KJ89" s="265">
        <f t="shared" si="287"/>
        <v>0</v>
      </c>
      <c r="KK89" s="292">
        <f t="shared" si="287"/>
        <v>0</v>
      </c>
      <c r="KL89" s="279">
        <f t="shared" si="343"/>
        <v>48</v>
      </c>
      <c r="KN89" s="262" t="str">
        <f t="shared" si="289"/>
        <v>Sun</v>
      </c>
      <c r="KO89" s="405" t="str">
        <f>IF(OR(F89=Dropdown_list!$AA$20,F89=Dropdown_list!$AA$21,ISBLANK(F89)), "", LEFT(F89,FIND(":",F89)-1)/RIGHT(F89,LEN(F89)-(FIND(":",F89))))</f>
        <v/>
      </c>
      <c r="KP89" s="406" t="str">
        <f>IF(OR(G89=Dropdown_list!$AA$20,G89=Dropdown_list!$AA$21,ISBLANK(G89)), "", LEFT(G89,FIND(":",G89)-1)/RIGHT(G89,LEN(G89)-(FIND(":",G89))))</f>
        <v/>
      </c>
      <c r="KQ89" s="406" t="str">
        <f>IF(OR(H89=Dropdown_list!$AA$20,H89=Dropdown_list!$AA$21,ISBLANK(H89)), "", LEFT(H89,FIND(":",H89)-1)/RIGHT(H89,LEN(H89)-(FIND(":",H89))))</f>
        <v/>
      </c>
      <c r="KR89" s="406" t="str">
        <f>IF(OR(I89=Dropdown_list!$AA$20,I89=Dropdown_list!$AA$21,ISBLANK(I89)), "", LEFT(I89,FIND(":",I89)-1)/RIGHT(I89,LEN(I89)-(FIND(":",I89))))</f>
        <v/>
      </c>
      <c r="KS89" s="406" t="str">
        <f>IF(OR(J89=Dropdown_list!$AA$20,J89=Dropdown_list!$AA$21,ISBLANK(J89)), "", LEFT(J89,FIND(":",J89)-1)/RIGHT(J89,LEN(J89)-(FIND(":",J89))))</f>
        <v/>
      </c>
      <c r="KT89" s="406" t="str">
        <f>IF(OR(K89=Dropdown_list!$AA$20,K89=Dropdown_list!$AA$21,ISBLANK(K89)), "", LEFT(K89,FIND(":",K89)-1)/RIGHT(K89,LEN(K89)-(FIND(":",K89))))</f>
        <v/>
      </c>
      <c r="KU89" s="406" t="str">
        <f>IF(OR(L89=Dropdown_list!$AA$20,L89=Dropdown_list!$AA$21,ISBLANK(L89)), "", LEFT(L89,FIND(":",L89)-1)/RIGHT(L89,LEN(L89)-(FIND(":",L89))))</f>
        <v/>
      </c>
      <c r="KV89" s="406" t="str">
        <f>IF(OR(M89=Dropdown_list!$AA$20,M89=Dropdown_list!$AA$21,ISBLANK(M89)), "", LEFT(M89,FIND(":",M89)-1)/RIGHT(M89,LEN(M89)-(FIND(":",M89))))</f>
        <v/>
      </c>
      <c r="KW89" s="406" t="str">
        <f>IF(OR(N89=Dropdown_list!$AA$20,N89=Dropdown_list!$AA$21,ISBLANK(N89)), "", LEFT(N89,FIND(":",N89)-1)/RIGHT(N89,LEN(N89)-(FIND(":",N89))))</f>
        <v/>
      </c>
      <c r="KX89" s="406" t="str">
        <f>IF(OR(O89=Dropdown_list!$AA$20,O89=Dropdown_list!$AA$21,ISBLANK(O89)), "", LEFT(O89,FIND(":",O89)-1)/RIGHT(O89,LEN(O89)-(FIND(":",O89))))</f>
        <v/>
      </c>
      <c r="KY89" s="406" t="str">
        <f>IF(OR(P89=Dropdown_list!$AA$20,P89=Dropdown_list!$AA$21,ISBLANK(P89)), "", LEFT(P89,FIND(":",P89)-1)/RIGHT(P89,LEN(P89)-(FIND(":",P89))))</f>
        <v/>
      </c>
      <c r="KZ89" s="406" t="str">
        <f>IF(OR(Q89=Dropdown_list!$AA$20,Q89=Dropdown_list!$AA$21,ISBLANK(Q89)), "", LEFT(Q89,FIND(":",Q89)-1)/RIGHT(Q89,LEN(Q89)-(FIND(":",Q89))))</f>
        <v/>
      </c>
      <c r="LA89" s="406" t="str">
        <f>IF(OR(R89=Dropdown_list!$AA$20,R89=Dropdown_list!$AA$21,ISBLANK(R89)), "", LEFT(R89,FIND(":",R89)-1)/RIGHT(R89,LEN(R89)-(FIND(":",R89))))</f>
        <v/>
      </c>
      <c r="LB89" s="406" t="str">
        <f>IF(OR(S89=Dropdown_list!$AA$20,S89=Dropdown_list!$AA$21,ISBLANK(S89)), "", LEFT(S89,FIND(":",S89)-1)/RIGHT(S89,LEN(S89)-(FIND(":",S89))))</f>
        <v/>
      </c>
      <c r="LC89" s="406" t="str">
        <f>IF(OR(T89=Dropdown_list!$AA$20,T89=Dropdown_list!$AA$21,ISBLANK(T89)), "", LEFT(T89,FIND(":",T89)-1)/RIGHT(T89,LEN(T89)-(FIND(":",T89))))</f>
        <v/>
      </c>
      <c r="LD89" s="406" t="str">
        <f>IF(OR(U89=Dropdown_list!$AA$20,U89=Dropdown_list!$AA$21,ISBLANK(U89)), "", LEFT(U89,FIND(":",U89)-1)/RIGHT(U89,LEN(U89)-(FIND(":",U89))))</f>
        <v/>
      </c>
      <c r="LE89" s="406" t="str">
        <f>IF(OR(V89=Dropdown_list!$AA$20,V89=Dropdown_list!$AA$21,ISBLANK(V89)), "", LEFT(V89,FIND(":",V89)-1)/RIGHT(V89,LEN(V89)-(FIND(":",V89))))</f>
        <v/>
      </c>
      <c r="LF89" s="406" t="str">
        <f>IF(OR(W89=Dropdown_list!$AA$20,W89=Dropdown_list!$AA$21,ISBLANK(W89)), "", LEFT(W89,FIND(":",W89)-1)/RIGHT(W89,LEN(W89)-(FIND(":",W89))))</f>
        <v/>
      </c>
      <c r="LG89" s="406" t="str">
        <f>IF(OR(X89=Dropdown_list!$AA$20,X89=Dropdown_list!$AA$21,ISBLANK(X89)), "", LEFT(X89,FIND(":",X89)-1)/RIGHT(X89,LEN(X89)-(FIND(":",X89))))</f>
        <v/>
      </c>
      <c r="LH89" s="406" t="str">
        <f>IF(OR(Y89=Dropdown_list!$AA$20,Y89=Dropdown_list!$AA$21,ISBLANK(Y89)), "", LEFT(Y89,FIND(":",Y89)-1)/RIGHT(Y89,LEN(Y89)-(FIND(":",Y89))))</f>
        <v/>
      </c>
      <c r="LI89" s="406" t="str">
        <f>IF(OR(Z89=Dropdown_list!$AA$20,Z89=Dropdown_list!$AA$21,ISBLANK(Z89)), "", LEFT(Z89,FIND(":",Z89)-1)/RIGHT(Z89,LEN(Z89)-(FIND(":",Z89))))</f>
        <v/>
      </c>
      <c r="LJ89" s="406" t="str">
        <f>IF(OR(AA89=Dropdown_list!$AA$20,AA89=Dropdown_list!$AA$21,ISBLANK(AA89)), "", LEFT(AA89,FIND(":",AA89)-1)/RIGHT(AA89,LEN(AA89)-(FIND(":",AA89))))</f>
        <v/>
      </c>
      <c r="LK89" s="406" t="str">
        <f>IF(OR(AB89=Dropdown_list!$AA$20,AB89=Dropdown_list!$AA$21,ISBLANK(AB89)), "", LEFT(AB89,FIND(":",AB89)-1)/RIGHT(AB89,LEN(AB89)-(FIND(":",AB89))))</f>
        <v/>
      </c>
      <c r="LL89" s="406" t="str">
        <f>IF(OR(AC89=Dropdown_list!$AA$20,AC89=Dropdown_list!$AA$21,ISBLANK(AC89)), "", LEFT(AC89,FIND(":",AC89)-1)/RIGHT(AC89,LEN(AC89)-(FIND(":",AC89))))</f>
        <v/>
      </c>
      <c r="LM89" s="406" t="str">
        <f>IF(OR(AD89=Dropdown_list!$AA$20,AD89=Dropdown_list!$AA$21,ISBLANK(AD89)), "", LEFT(AD89,FIND(":",AD89)-1)/RIGHT(AD89,LEN(AD89)-(FIND(":",AD89))))</f>
        <v/>
      </c>
      <c r="LN89" s="406" t="str">
        <f>IF(OR(AE89=Dropdown_list!$AA$20,AE89=Dropdown_list!$AA$21,ISBLANK(AE89)), "", LEFT(AE89,FIND(":",AE89)-1)/RIGHT(AE89,LEN(AE89)-(FIND(":",AE89))))</f>
        <v/>
      </c>
      <c r="LO89" s="406" t="str">
        <f>IF(OR(AF89=Dropdown_list!$AA$20,AF89=Dropdown_list!$AA$21,ISBLANK(AF89)), "", LEFT(AF89,FIND(":",AF89)-1)/RIGHT(AF89,LEN(AF89)-(FIND(":",AF89))))</f>
        <v/>
      </c>
      <c r="LP89" s="406" t="str">
        <f>IF(OR(AG89=Dropdown_list!$AA$20,AG89=Dropdown_list!$AA$21,ISBLANK(AG89)), "", LEFT(AG89,FIND(":",AG89)-1)/RIGHT(AG89,LEN(AG89)-(FIND(":",AG89))))</f>
        <v/>
      </c>
      <c r="LQ89" s="406" t="str">
        <f>IF(OR(AH89=Dropdown_list!$AA$20,AH89=Dropdown_list!$AA$21,ISBLANK(AH89)), "", LEFT(AH89,FIND(":",AH89)-1)/RIGHT(AH89,LEN(AH89)-(FIND(":",AH89))))</f>
        <v/>
      </c>
      <c r="LR89" s="406" t="str">
        <f>IF(OR(AI89=Dropdown_list!$AA$20,AI89=Dropdown_list!$AA$21,ISBLANK(AI89)), "", LEFT(AI89,FIND(":",AI89)-1)/RIGHT(AI89,LEN(AI89)-(FIND(":",AI89))))</f>
        <v/>
      </c>
      <c r="LS89" s="406" t="str">
        <f>IF(OR(AJ89=Dropdown_list!$AA$20,AJ89=Dropdown_list!$AA$21,ISBLANK(AJ89)), "", LEFT(AJ89,FIND(":",AJ89)-1)/RIGHT(AJ89,LEN(AJ89)-(FIND(":",AJ89))))</f>
        <v/>
      </c>
      <c r="LT89" s="406" t="str">
        <f>IF(OR(AK89=Dropdown_list!$AA$20,AK89=Dropdown_list!$AA$21,ISBLANK(AK89)), "", LEFT(AK89,FIND(":",AK89)-1)/RIGHT(AK89,LEN(AK89)-(FIND(":",AK89))))</f>
        <v/>
      </c>
      <c r="LU89" s="406" t="str">
        <f>IF(OR(AL89=Dropdown_list!$AA$20,AL89=Dropdown_list!$AA$21,ISBLANK(AL89)), "", LEFT(AL89,FIND(":",AL89)-1)/RIGHT(AL89,LEN(AL89)-(FIND(":",AL89))))</f>
        <v/>
      </c>
      <c r="LV89" s="406" t="str">
        <f>IF(OR(AM89=Dropdown_list!$AA$20,AM89=Dropdown_list!$AA$21,ISBLANK(AM89)), "", LEFT(AM89,FIND(":",AM89)-1)/RIGHT(AM89,LEN(AM89)-(FIND(":",AM89))))</f>
        <v/>
      </c>
      <c r="LW89" s="406" t="str">
        <f>IF(OR(AN89=Dropdown_list!$AA$20,AN89=Dropdown_list!$AA$21,ISBLANK(AN89)), "", LEFT(AN89,FIND(":",AN89)-1)/RIGHT(AN89,LEN(AN89)-(FIND(":",AN89))))</f>
        <v/>
      </c>
      <c r="LX89" s="406" t="str">
        <f>IF(OR(AO89=Dropdown_list!$AA$20,AO89=Dropdown_list!$AA$21,ISBLANK(AO89)), "", LEFT(AO89,FIND(":",AO89)-1)/RIGHT(AO89,LEN(AO89)-(FIND(":",AO89))))</f>
        <v/>
      </c>
      <c r="LY89" s="406" t="str">
        <f>IF(OR(AP89=Dropdown_list!$AA$20,AP89=Dropdown_list!$AA$21,ISBLANK(AP89)), "", LEFT(AP89,FIND(":",AP89)-1)/RIGHT(AP89,LEN(AP89)-(FIND(":",AP89))))</f>
        <v/>
      </c>
      <c r="LZ89" s="406" t="str">
        <f>IF(OR(AQ89=Dropdown_list!$AA$20,AQ89=Dropdown_list!$AA$21,ISBLANK(AQ89)), "", LEFT(AQ89,FIND(":",AQ89)-1)/RIGHT(AQ89,LEN(AQ89)-(FIND(":",AQ89))))</f>
        <v/>
      </c>
      <c r="MA89" s="406" t="str">
        <f>IF(OR(AR89=Dropdown_list!$AA$20,AR89=Dropdown_list!$AA$21,ISBLANK(AR89)), "", LEFT(AR89,FIND(":",AR89)-1)/RIGHT(AR89,LEN(AR89)-(FIND(":",AR89))))</f>
        <v/>
      </c>
      <c r="MB89" s="406" t="str">
        <f>IF(OR(AS89=Dropdown_list!$AA$20,AS89=Dropdown_list!$AA$21,ISBLANK(AS89)), "", LEFT(AS89,FIND(":",AS89)-1)/RIGHT(AS89,LEN(AS89)-(FIND(":",AS89))))</f>
        <v/>
      </c>
      <c r="MC89" s="406" t="str">
        <f>IF(OR(AT89=Dropdown_list!$AA$20,AT89=Dropdown_list!$AA$21,ISBLANK(AT89)), "", LEFT(AT89,FIND(":",AT89)-1)/RIGHT(AT89,LEN(AT89)-(FIND(":",AT89))))</f>
        <v/>
      </c>
      <c r="MD89" s="406" t="str">
        <f>IF(OR(AU89=Dropdown_list!$AA$20,AU89=Dropdown_list!$AA$21,ISBLANK(AU89)), "", LEFT(AU89,FIND(":",AU89)-1)/RIGHT(AU89,LEN(AU89)-(FIND(":",AU89))))</f>
        <v/>
      </c>
      <c r="ME89" s="406" t="str">
        <f>IF(OR(AV89=Dropdown_list!$AA$20,AV89=Dropdown_list!$AA$21,ISBLANK(AV89)), "", LEFT(AV89,FIND(":",AV89)-1)/RIGHT(AV89,LEN(AV89)-(FIND(":",AV89))))</f>
        <v/>
      </c>
      <c r="MF89" s="406" t="str">
        <f>IF(OR(AW89=Dropdown_list!$AA$20,AW89=Dropdown_list!$AA$21,ISBLANK(AW89)), "", LEFT(AW89,FIND(":",AW89)-1)/RIGHT(AW89,LEN(AW89)-(FIND(":",AW89))))</f>
        <v/>
      </c>
      <c r="MG89" s="406" t="str">
        <f>IF(OR(AX89=Dropdown_list!$AA$20,AX89=Dropdown_list!$AA$21,ISBLANK(AX89)), "", LEFT(AX89,FIND(":",AX89)-1)/RIGHT(AX89,LEN(AX89)-(FIND(":",AX89))))</f>
        <v/>
      </c>
      <c r="MH89" s="406" t="str">
        <f>IF(OR(AY89=Dropdown_list!$AA$20,AY89=Dropdown_list!$AA$21,ISBLANK(AY89)), "", LEFT(AY89,FIND(":",AY89)-1)/RIGHT(AY89,LEN(AY89)-(FIND(":",AY89))))</f>
        <v/>
      </c>
      <c r="MI89" s="406" t="str">
        <f>IF(OR(AZ89=Dropdown_list!$AA$20,AZ89=Dropdown_list!$AA$21,ISBLANK(AZ89)), "", LEFT(AZ89,FIND(":",AZ89)-1)/RIGHT(AZ89,LEN(AZ89)-(FIND(":",AZ89))))</f>
        <v/>
      </c>
      <c r="MJ89" s="407" t="str">
        <f>IF(OR(BA89=Dropdown_list!$AA$20,BA89=Dropdown_list!$AA$21,ISBLANK(BA89)), "", LEFT(BA89,FIND(":",BA89)-1)/RIGHT(BA89,LEN(BA89)-(FIND(":",BA89))))</f>
        <v/>
      </c>
      <c r="ML89" s="414" t="str">
        <f t="shared" si="291"/>
        <v/>
      </c>
      <c r="MM89" s="265" t="str">
        <f t="shared" si="291"/>
        <v/>
      </c>
      <c r="MN89" s="265" t="str">
        <f t="shared" si="291"/>
        <v/>
      </c>
      <c r="MO89" s="265" t="str">
        <f t="shared" si="291"/>
        <v/>
      </c>
      <c r="MP89" s="265" t="str">
        <f t="shared" si="291"/>
        <v/>
      </c>
      <c r="MQ89" s="265" t="str">
        <f t="shared" si="291"/>
        <v/>
      </c>
      <c r="MR89" s="265" t="str">
        <f t="shared" si="291"/>
        <v/>
      </c>
      <c r="MS89" s="265" t="str">
        <f t="shared" si="291"/>
        <v/>
      </c>
      <c r="MT89" s="265" t="str">
        <f t="shared" si="291"/>
        <v/>
      </c>
      <c r="MU89" s="265" t="str">
        <f t="shared" si="291"/>
        <v/>
      </c>
      <c r="MV89" s="265" t="str">
        <f t="shared" si="291"/>
        <v/>
      </c>
      <c r="MW89" s="265" t="str">
        <f t="shared" si="291"/>
        <v/>
      </c>
      <c r="MX89" s="265" t="str">
        <f t="shared" si="291"/>
        <v/>
      </c>
      <c r="MY89" s="265" t="str">
        <f t="shared" si="291"/>
        <v/>
      </c>
      <c r="MZ89" s="265" t="str">
        <f t="shared" si="291"/>
        <v/>
      </c>
      <c r="NA89" s="265" t="str">
        <f t="shared" si="291"/>
        <v/>
      </c>
      <c r="NB89" s="265" t="str">
        <f t="shared" si="257"/>
        <v/>
      </c>
      <c r="NC89" s="265" t="str">
        <f t="shared" si="257"/>
        <v/>
      </c>
      <c r="ND89" s="265" t="str">
        <f t="shared" si="257"/>
        <v/>
      </c>
      <c r="NE89" s="265" t="str">
        <f t="shared" si="257"/>
        <v/>
      </c>
      <c r="NF89" s="265" t="str">
        <f t="shared" si="257"/>
        <v/>
      </c>
      <c r="NG89" s="265" t="str">
        <f t="shared" si="257"/>
        <v/>
      </c>
      <c r="NH89" s="265" t="str">
        <f t="shared" si="257"/>
        <v/>
      </c>
      <c r="NI89" s="265" t="str">
        <f t="shared" si="257"/>
        <v/>
      </c>
      <c r="NJ89" s="265" t="str">
        <f t="shared" si="257"/>
        <v/>
      </c>
      <c r="NK89" s="265" t="str">
        <f t="shared" si="257"/>
        <v/>
      </c>
      <c r="NL89" s="265" t="str">
        <f t="shared" si="257"/>
        <v/>
      </c>
      <c r="NM89" s="265" t="str">
        <f t="shared" si="257"/>
        <v/>
      </c>
      <c r="NN89" s="265" t="str">
        <f t="shared" si="257"/>
        <v/>
      </c>
      <c r="NO89" s="265" t="str">
        <f t="shared" si="257"/>
        <v/>
      </c>
      <c r="NP89" s="265" t="str">
        <f t="shared" si="257"/>
        <v/>
      </c>
      <c r="NQ89" s="265" t="str">
        <f t="shared" si="257"/>
        <v/>
      </c>
      <c r="NR89" s="265" t="str">
        <f t="shared" si="274"/>
        <v/>
      </c>
      <c r="NS89" s="265" t="str">
        <f t="shared" si="274"/>
        <v/>
      </c>
      <c r="NT89" s="265" t="str">
        <f t="shared" si="274"/>
        <v/>
      </c>
      <c r="NU89" s="265" t="str">
        <f t="shared" si="274"/>
        <v/>
      </c>
      <c r="NV89" s="265" t="str">
        <f t="shared" si="274"/>
        <v/>
      </c>
      <c r="NW89" s="265" t="str">
        <f t="shared" si="274"/>
        <v/>
      </c>
      <c r="NX89" s="265" t="str">
        <f t="shared" si="274"/>
        <v/>
      </c>
      <c r="NY89" s="265" t="str">
        <f t="shared" si="274"/>
        <v/>
      </c>
      <c r="NZ89" s="265" t="str">
        <f t="shared" si="274"/>
        <v/>
      </c>
      <c r="OA89" s="265" t="str">
        <f t="shared" si="274"/>
        <v/>
      </c>
      <c r="OB89" s="265" t="str">
        <f t="shared" si="274"/>
        <v/>
      </c>
      <c r="OC89" s="265" t="str">
        <f t="shared" si="274"/>
        <v/>
      </c>
      <c r="OD89" s="265" t="str">
        <f t="shared" si="274"/>
        <v/>
      </c>
      <c r="OE89" s="265" t="str">
        <f t="shared" si="274"/>
        <v/>
      </c>
      <c r="OF89" s="265" t="str">
        <f t="shared" si="274"/>
        <v/>
      </c>
      <c r="OG89" s="415" t="str">
        <f t="shared" si="274"/>
        <v/>
      </c>
    </row>
    <row r="90" spans="2:397" ht="15" customHeight="1" thickBot="1">
      <c r="B90" s="66"/>
      <c r="D90" s="787"/>
      <c r="E90" s="227">
        <f t="shared" si="177"/>
        <v>0</v>
      </c>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4"/>
      <c r="BC90" s="668"/>
      <c r="BD90" s="61"/>
      <c r="BE90" s="61"/>
      <c r="BF90" s="88"/>
      <c r="BG90" s="232"/>
      <c r="BH90" s="61"/>
      <c r="BI90" s="61"/>
      <c r="BJ90" s="4"/>
      <c r="BL90" s="84" t="str">
        <f t="shared" si="292"/>
        <v/>
      </c>
      <c r="BM90" s="260">
        <f t="shared" si="293"/>
        <v>0</v>
      </c>
      <c r="BN90" s="525">
        <f t="shared" si="254"/>
        <v>0</v>
      </c>
      <c r="BO90" s="526" t="str">
        <f t="shared" si="139"/>
        <v/>
      </c>
      <c r="BP90" s="525">
        <f t="shared" si="255"/>
        <v>0</v>
      </c>
      <c r="BQ90" s="527">
        <f t="shared" si="294"/>
        <v>0</v>
      </c>
      <c r="BR90" s="527">
        <f t="shared" si="295"/>
        <v>0</v>
      </c>
      <c r="BS90" s="528">
        <f t="shared" si="140"/>
        <v>0</v>
      </c>
      <c r="BT90" s="263" t="str">
        <f t="shared" si="296"/>
        <v/>
      </c>
      <c r="BU90" s="263" t="str">
        <f>IF(BQ90=1, IF(ISBLANK(#REF!),message_complete,""),"")</f>
        <v/>
      </c>
      <c r="BV90" s="263" t="str">
        <f t="shared" si="297"/>
        <v/>
      </c>
      <c r="BW90" s="263" t="str">
        <f t="shared" si="298"/>
        <v/>
      </c>
      <c r="BX90" s="261"/>
      <c r="BY90" s="330" t="str">
        <f t="shared" si="116"/>
        <v/>
      </c>
      <c r="BZ90" s="278" t="str">
        <f t="shared" si="299"/>
        <v/>
      </c>
      <c r="CA90" s="278" t="str">
        <f t="shared" si="300"/>
        <v/>
      </c>
      <c r="CB90" s="278" t="str">
        <f t="shared" si="301"/>
        <v/>
      </c>
      <c r="CC90" s="278" t="str">
        <f t="shared" si="302"/>
        <v/>
      </c>
      <c r="CD90" s="278" t="str">
        <f t="shared" si="117"/>
        <v/>
      </c>
      <c r="CE90" s="278" t="str">
        <f t="shared" si="303"/>
        <v/>
      </c>
      <c r="CF90" s="278" t="str">
        <f t="shared" si="118"/>
        <v/>
      </c>
      <c r="CG90" s="278" t="str">
        <f t="shared" si="119"/>
        <v/>
      </c>
      <c r="CH90" s="278" t="str">
        <f t="shared" si="120"/>
        <v/>
      </c>
      <c r="CI90" s="278" t="str">
        <f t="shared" si="121"/>
        <v/>
      </c>
      <c r="CJ90" s="331" t="str">
        <f t="shared" si="122"/>
        <v/>
      </c>
      <c r="CL90" s="425" t="str">
        <f t="shared" si="335"/>
        <v/>
      </c>
      <c r="CM90" s="426" t="str">
        <f t="shared" si="336"/>
        <v/>
      </c>
      <c r="CN90" s="426" t="str">
        <f t="shared" si="337"/>
        <v/>
      </c>
      <c r="CO90" s="426" t="str">
        <f t="shared" si="338"/>
        <v/>
      </c>
      <c r="CP90" s="426" t="str">
        <f t="shared" si="339"/>
        <v/>
      </c>
      <c r="CQ90" s="427" t="str">
        <f t="shared" si="340"/>
        <v/>
      </c>
      <c r="CR90" s="121" t="str">
        <f t="shared" si="304"/>
        <v/>
      </c>
      <c r="CS90" s="285" t="str">
        <f t="shared" si="305"/>
        <v/>
      </c>
      <c r="CT90" s="286" t="str">
        <f t="shared" si="306"/>
        <v/>
      </c>
      <c r="CU90" s="286" t="str">
        <f t="shared" si="307"/>
        <v/>
      </c>
      <c r="CV90" s="286" t="str">
        <f t="shared" si="308"/>
        <v/>
      </c>
      <c r="CW90" s="286" t="str">
        <f t="shared" si="309"/>
        <v/>
      </c>
      <c r="CX90" s="287" t="str">
        <f t="shared" si="310"/>
        <v/>
      </c>
      <c r="CY90" s="263">
        <f t="shared" si="341"/>
        <v>0</v>
      </c>
      <c r="CZ90" s="263"/>
      <c r="DA90" s="293">
        <f t="shared" si="275"/>
        <v>0</v>
      </c>
      <c r="DB90" s="294">
        <f t="shared" si="275"/>
        <v>0</v>
      </c>
      <c r="DC90" s="294">
        <f t="shared" si="275"/>
        <v>0</v>
      </c>
      <c r="DD90" s="294">
        <f t="shared" si="275"/>
        <v>0</v>
      </c>
      <c r="DE90" s="294">
        <f t="shared" si="275"/>
        <v>0</v>
      </c>
      <c r="DF90" s="294">
        <f t="shared" si="275"/>
        <v>0</v>
      </c>
      <c r="DG90" s="294">
        <f t="shared" si="275"/>
        <v>0</v>
      </c>
      <c r="DH90" s="294">
        <f t="shared" si="275"/>
        <v>0</v>
      </c>
      <c r="DI90" s="294">
        <f t="shared" si="275"/>
        <v>0</v>
      </c>
      <c r="DJ90" s="294">
        <f t="shared" si="275"/>
        <v>0</v>
      </c>
      <c r="DK90" s="294">
        <f t="shared" si="276"/>
        <v>0</v>
      </c>
      <c r="DL90" s="294">
        <f t="shared" si="276"/>
        <v>0</v>
      </c>
      <c r="DM90" s="294">
        <f t="shared" si="276"/>
        <v>0</v>
      </c>
      <c r="DN90" s="294">
        <f t="shared" si="276"/>
        <v>0</v>
      </c>
      <c r="DO90" s="294">
        <f t="shared" si="276"/>
        <v>0</v>
      </c>
      <c r="DP90" s="294">
        <f t="shared" si="276"/>
        <v>0</v>
      </c>
      <c r="DQ90" s="294">
        <f t="shared" si="276"/>
        <v>0</v>
      </c>
      <c r="DR90" s="294">
        <f t="shared" si="276"/>
        <v>0</v>
      </c>
      <c r="DS90" s="294">
        <f t="shared" si="276"/>
        <v>0</v>
      </c>
      <c r="DT90" s="294">
        <f t="shared" si="276"/>
        <v>0</v>
      </c>
      <c r="DU90" s="295">
        <f t="shared" si="276"/>
        <v>0</v>
      </c>
      <c r="DV90" s="293">
        <f t="shared" si="277"/>
        <v>0</v>
      </c>
      <c r="DW90" s="294">
        <f t="shared" si="277"/>
        <v>0</v>
      </c>
      <c r="DX90" s="294">
        <f t="shared" si="277"/>
        <v>0</v>
      </c>
      <c r="DY90" s="294">
        <f t="shared" si="277"/>
        <v>0</v>
      </c>
      <c r="DZ90" s="294">
        <f t="shared" si="277"/>
        <v>0</v>
      </c>
      <c r="EA90" s="294">
        <f t="shared" si="277"/>
        <v>0</v>
      </c>
      <c r="EB90" s="294">
        <f t="shared" si="277"/>
        <v>0</v>
      </c>
      <c r="EC90" s="294">
        <f t="shared" si="277"/>
        <v>0</v>
      </c>
      <c r="ED90" s="294">
        <f t="shared" si="277"/>
        <v>0</v>
      </c>
      <c r="EE90" s="294">
        <f t="shared" si="277"/>
        <v>0</v>
      </c>
      <c r="EF90" s="294">
        <f t="shared" si="278"/>
        <v>0</v>
      </c>
      <c r="EG90" s="294">
        <f t="shared" si="278"/>
        <v>0</v>
      </c>
      <c r="EH90" s="294">
        <f t="shared" si="278"/>
        <v>0</v>
      </c>
      <c r="EI90" s="294">
        <f t="shared" si="278"/>
        <v>0</v>
      </c>
      <c r="EJ90" s="294">
        <f t="shared" si="278"/>
        <v>0</v>
      </c>
      <c r="EK90" s="294">
        <f t="shared" si="278"/>
        <v>0</v>
      </c>
      <c r="EL90" s="294">
        <f t="shared" si="278"/>
        <v>0</v>
      </c>
      <c r="EM90" s="294">
        <f t="shared" si="278"/>
        <v>0</v>
      </c>
      <c r="EN90" s="294">
        <f t="shared" si="278"/>
        <v>0</v>
      </c>
      <c r="EO90" s="294">
        <f t="shared" si="278"/>
        <v>0</v>
      </c>
      <c r="EP90" s="295">
        <f t="shared" si="278"/>
        <v>0</v>
      </c>
      <c r="EQ90" s="416">
        <f t="shared" si="279"/>
        <v>0</v>
      </c>
      <c r="ER90" s="417">
        <f t="shared" si="279"/>
        <v>0</v>
      </c>
      <c r="ES90" s="417">
        <f t="shared" si="279"/>
        <v>0</v>
      </c>
      <c r="ET90" s="417">
        <f t="shared" si="279"/>
        <v>0</v>
      </c>
      <c r="EU90" s="417">
        <f t="shared" si="279"/>
        <v>0</v>
      </c>
      <c r="EV90" s="417">
        <f t="shared" si="279"/>
        <v>0</v>
      </c>
      <c r="EW90" s="417">
        <f t="shared" si="279"/>
        <v>0</v>
      </c>
      <c r="EX90" s="417">
        <f t="shared" si="279"/>
        <v>0</v>
      </c>
      <c r="EY90" s="417">
        <f t="shared" si="279"/>
        <v>0</v>
      </c>
      <c r="EZ90" s="417">
        <f t="shared" si="279"/>
        <v>0</v>
      </c>
      <c r="FA90" s="417">
        <f t="shared" si="280"/>
        <v>0</v>
      </c>
      <c r="FB90" s="417">
        <f t="shared" si="280"/>
        <v>0</v>
      </c>
      <c r="FC90" s="417">
        <f t="shared" si="280"/>
        <v>0</v>
      </c>
      <c r="FD90" s="417">
        <f t="shared" si="280"/>
        <v>0</v>
      </c>
      <c r="FE90" s="417">
        <f t="shared" si="280"/>
        <v>0</v>
      </c>
      <c r="FF90" s="417">
        <f t="shared" si="280"/>
        <v>0</v>
      </c>
      <c r="FG90" s="417">
        <f t="shared" si="280"/>
        <v>0</v>
      </c>
      <c r="FH90" s="417">
        <f t="shared" si="280"/>
        <v>0</v>
      </c>
      <c r="FI90" s="417">
        <f t="shared" si="280"/>
        <v>0</v>
      </c>
      <c r="FJ90" s="417">
        <f t="shared" si="280"/>
        <v>0</v>
      </c>
      <c r="FK90" s="418">
        <f t="shared" si="280"/>
        <v>0</v>
      </c>
      <c r="FL90" s="293">
        <f t="shared" si="281"/>
        <v>0</v>
      </c>
      <c r="FM90" s="294">
        <f t="shared" si="281"/>
        <v>0</v>
      </c>
      <c r="FN90" s="294">
        <f t="shared" si="281"/>
        <v>0</v>
      </c>
      <c r="FO90" s="294">
        <f t="shared" si="281"/>
        <v>0</v>
      </c>
      <c r="FP90" s="294">
        <f t="shared" si="281"/>
        <v>0</v>
      </c>
      <c r="FQ90" s="294">
        <f t="shared" si="281"/>
        <v>0</v>
      </c>
      <c r="FR90" s="294">
        <f t="shared" si="281"/>
        <v>0</v>
      </c>
      <c r="FS90" s="294">
        <f t="shared" si="281"/>
        <v>0</v>
      </c>
      <c r="FT90" s="294">
        <f t="shared" si="281"/>
        <v>0</v>
      </c>
      <c r="FU90" s="294">
        <f t="shared" si="281"/>
        <v>0</v>
      </c>
      <c r="FV90" s="294">
        <f t="shared" si="282"/>
        <v>0</v>
      </c>
      <c r="FW90" s="294">
        <f t="shared" si="282"/>
        <v>0</v>
      </c>
      <c r="FX90" s="294">
        <f t="shared" si="282"/>
        <v>0</v>
      </c>
      <c r="FY90" s="294">
        <f t="shared" si="282"/>
        <v>0</v>
      </c>
      <c r="FZ90" s="294">
        <f t="shared" si="282"/>
        <v>0</v>
      </c>
      <c r="GA90" s="294">
        <f t="shared" si="282"/>
        <v>0</v>
      </c>
      <c r="GB90" s="294">
        <f t="shared" si="282"/>
        <v>0</v>
      </c>
      <c r="GC90" s="294">
        <f t="shared" si="282"/>
        <v>0</v>
      </c>
      <c r="GD90" s="294">
        <f t="shared" si="282"/>
        <v>0</v>
      </c>
      <c r="GE90" s="294">
        <f t="shared" si="282"/>
        <v>0</v>
      </c>
      <c r="GF90" s="294">
        <f t="shared" si="282"/>
        <v>0</v>
      </c>
      <c r="GG90" s="358">
        <f t="shared" si="288"/>
        <v>0</v>
      </c>
      <c r="GH90" s="359">
        <f t="shared" si="283"/>
        <v>0</v>
      </c>
      <c r="GI90" s="359">
        <f t="shared" si="283"/>
        <v>0</v>
      </c>
      <c r="GJ90" s="359">
        <f t="shared" si="283"/>
        <v>0</v>
      </c>
      <c r="GK90" s="359">
        <f t="shared" si="283"/>
        <v>0</v>
      </c>
      <c r="GL90" s="359">
        <f t="shared" si="283"/>
        <v>0</v>
      </c>
      <c r="GM90" s="359">
        <f t="shared" si="283"/>
        <v>0</v>
      </c>
      <c r="GN90" s="359">
        <f t="shared" si="283"/>
        <v>0</v>
      </c>
      <c r="GO90" s="359">
        <f t="shared" si="283"/>
        <v>0</v>
      </c>
      <c r="GP90" s="359">
        <f t="shared" si="283"/>
        <v>0</v>
      </c>
      <c r="GQ90" s="359">
        <f t="shared" si="283"/>
        <v>0</v>
      </c>
      <c r="GR90" s="359">
        <f t="shared" si="283"/>
        <v>0</v>
      </c>
      <c r="GS90" s="359">
        <f t="shared" si="283"/>
        <v>0</v>
      </c>
      <c r="GT90" s="359">
        <f t="shared" si="283"/>
        <v>0</v>
      </c>
      <c r="GU90" s="359">
        <f t="shared" si="283"/>
        <v>0</v>
      </c>
      <c r="GV90" s="359">
        <f t="shared" si="283"/>
        <v>0</v>
      </c>
      <c r="GW90" s="359">
        <f t="shared" si="283"/>
        <v>0</v>
      </c>
      <c r="GX90" s="359">
        <f t="shared" si="283"/>
        <v>0</v>
      </c>
      <c r="GY90" s="359">
        <f t="shared" si="283"/>
        <v>0</v>
      </c>
      <c r="GZ90" s="359">
        <f t="shared" si="283"/>
        <v>0</v>
      </c>
      <c r="HA90" s="360">
        <f t="shared" si="283"/>
        <v>0</v>
      </c>
      <c r="HB90" s="339">
        <f t="shared" si="142"/>
        <v>0</v>
      </c>
      <c r="HC90" s="340">
        <f t="shared" si="143"/>
        <v>0</v>
      </c>
      <c r="HD90" s="340">
        <f t="shared" si="144"/>
        <v>0</v>
      </c>
      <c r="HE90" s="340">
        <f t="shared" si="145"/>
        <v>0</v>
      </c>
      <c r="HF90" s="340">
        <f t="shared" si="146"/>
        <v>0</v>
      </c>
      <c r="HG90" s="340">
        <f t="shared" si="147"/>
        <v>0</v>
      </c>
      <c r="HH90" s="340">
        <f t="shared" si="148"/>
        <v>0</v>
      </c>
      <c r="HI90" s="340">
        <f t="shared" si="149"/>
        <v>0</v>
      </c>
      <c r="HJ90" s="340">
        <f t="shared" si="150"/>
        <v>0</v>
      </c>
      <c r="HK90" s="340">
        <f t="shared" si="151"/>
        <v>0</v>
      </c>
      <c r="HL90" s="340">
        <f t="shared" si="152"/>
        <v>0</v>
      </c>
      <c r="HM90" s="340">
        <f t="shared" si="153"/>
        <v>0</v>
      </c>
      <c r="HN90" s="340">
        <f t="shared" si="154"/>
        <v>0</v>
      </c>
      <c r="HO90" s="340">
        <f t="shared" si="155"/>
        <v>0</v>
      </c>
      <c r="HP90" s="340">
        <f t="shared" si="156"/>
        <v>0</v>
      </c>
      <c r="HQ90" s="340">
        <f t="shared" si="157"/>
        <v>0</v>
      </c>
      <c r="HR90" s="340">
        <f t="shared" si="158"/>
        <v>0</v>
      </c>
      <c r="HS90" s="340">
        <f t="shared" si="159"/>
        <v>0</v>
      </c>
      <c r="HT90" s="340">
        <f t="shared" si="160"/>
        <v>0</v>
      </c>
      <c r="HU90" s="340">
        <f t="shared" si="161"/>
        <v>0</v>
      </c>
      <c r="HV90" s="341">
        <f t="shared" si="162"/>
        <v>0</v>
      </c>
      <c r="HW90" s="298" t="str">
        <f t="shared" si="311"/>
        <v/>
      </c>
      <c r="HX90" s="286" t="str">
        <f t="shared" si="312"/>
        <v/>
      </c>
      <c r="HY90" s="286" t="str">
        <f t="shared" si="313"/>
        <v/>
      </c>
      <c r="HZ90" s="286" t="str">
        <f t="shared" si="314"/>
        <v/>
      </c>
      <c r="IA90" s="286" t="str">
        <f t="shared" si="315"/>
        <v/>
      </c>
      <c r="IB90" s="286" t="str">
        <f t="shared" si="316"/>
        <v/>
      </c>
      <c r="IC90" s="286" t="str">
        <f t="shared" si="317"/>
        <v/>
      </c>
      <c r="ID90" s="286" t="str">
        <f t="shared" si="318"/>
        <v/>
      </c>
      <c r="IE90" s="286" t="str">
        <f t="shared" si="319"/>
        <v/>
      </c>
      <c r="IF90" s="286" t="str">
        <f t="shared" si="320"/>
        <v/>
      </c>
      <c r="IG90" s="286" t="str">
        <f t="shared" si="321"/>
        <v/>
      </c>
      <c r="IH90" s="286" t="str">
        <f t="shared" si="322"/>
        <v/>
      </c>
      <c r="II90" s="286" t="str">
        <f t="shared" si="323"/>
        <v/>
      </c>
      <c r="IJ90" s="286" t="str">
        <f t="shared" si="324"/>
        <v/>
      </c>
      <c r="IK90" s="286" t="str">
        <f t="shared" si="325"/>
        <v/>
      </c>
      <c r="IL90" s="286" t="str">
        <f t="shared" si="326"/>
        <v/>
      </c>
      <c r="IM90" s="286" t="str">
        <f t="shared" si="327"/>
        <v/>
      </c>
      <c r="IN90" s="286" t="str">
        <f t="shared" si="328"/>
        <v/>
      </c>
      <c r="IO90" s="286" t="str">
        <f t="shared" si="329"/>
        <v/>
      </c>
      <c r="IP90" s="286" t="str">
        <f t="shared" si="330"/>
        <v/>
      </c>
      <c r="IQ90" s="287" t="str">
        <f t="shared" si="331"/>
        <v/>
      </c>
      <c r="IR90" s="265">
        <f t="shared" si="342"/>
        <v>0</v>
      </c>
      <c r="IS90" s="266">
        <f t="shared" si="332"/>
        <v>48</v>
      </c>
      <c r="IT90" s="266">
        <f t="shared" si="333"/>
        <v>0</v>
      </c>
      <c r="IU90" s="266">
        <f t="shared" si="334"/>
        <v>0</v>
      </c>
      <c r="IV90" s="304">
        <f t="shared" si="284"/>
        <v>0</v>
      </c>
      <c r="IW90" s="305">
        <f t="shared" si="284"/>
        <v>0</v>
      </c>
      <c r="IX90" s="305">
        <f t="shared" si="284"/>
        <v>0</v>
      </c>
      <c r="IY90" s="305">
        <f t="shared" si="284"/>
        <v>0</v>
      </c>
      <c r="IZ90" s="305">
        <f t="shared" si="284"/>
        <v>0</v>
      </c>
      <c r="JA90" s="305">
        <f t="shared" si="284"/>
        <v>0</v>
      </c>
      <c r="JB90" s="305">
        <f t="shared" si="284"/>
        <v>0</v>
      </c>
      <c r="JC90" s="305">
        <f t="shared" si="284"/>
        <v>0</v>
      </c>
      <c r="JD90" s="305">
        <f t="shared" si="284"/>
        <v>0</v>
      </c>
      <c r="JE90" s="305">
        <f t="shared" si="284"/>
        <v>0</v>
      </c>
      <c r="JF90" s="305">
        <f t="shared" si="285"/>
        <v>0</v>
      </c>
      <c r="JG90" s="305">
        <f t="shared" si="285"/>
        <v>0</v>
      </c>
      <c r="JH90" s="305">
        <f t="shared" si="285"/>
        <v>0</v>
      </c>
      <c r="JI90" s="305">
        <f t="shared" si="285"/>
        <v>0</v>
      </c>
      <c r="JJ90" s="305">
        <f t="shared" si="285"/>
        <v>0</v>
      </c>
      <c r="JK90" s="305">
        <f t="shared" si="285"/>
        <v>0</v>
      </c>
      <c r="JL90" s="305">
        <f t="shared" si="285"/>
        <v>0</v>
      </c>
      <c r="JM90" s="305">
        <f t="shared" si="285"/>
        <v>0</v>
      </c>
      <c r="JN90" s="305">
        <f t="shared" si="285"/>
        <v>0</v>
      </c>
      <c r="JO90" s="305">
        <f t="shared" si="285"/>
        <v>0</v>
      </c>
      <c r="JP90" s="306">
        <f t="shared" si="285"/>
        <v>0</v>
      </c>
      <c r="JQ90" s="293">
        <f t="shared" si="286"/>
        <v>0</v>
      </c>
      <c r="JR90" s="294">
        <f t="shared" si="286"/>
        <v>0</v>
      </c>
      <c r="JS90" s="294">
        <f t="shared" si="286"/>
        <v>0</v>
      </c>
      <c r="JT90" s="294">
        <f t="shared" si="286"/>
        <v>0</v>
      </c>
      <c r="JU90" s="294">
        <f t="shared" si="286"/>
        <v>0</v>
      </c>
      <c r="JV90" s="294">
        <f t="shared" si="286"/>
        <v>0</v>
      </c>
      <c r="JW90" s="294">
        <f t="shared" si="286"/>
        <v>0</v>
      </c>
      <c r="JX90" s="294">
        <f t="shared" si="286"/>
        <v>0</v>
      </c>
      <c r="JY90" s="294">
        <f t="shared" si="286"/>
        <v>0</v>
      </c>
      <c r="JZ90" s="294">
        <f t="shared" si="286"/>
        <v>0</v>
      </c>
      <c r="KA90" s="294">
        <f t="shared" si="287"/>
        <v>0</v>
      </c>
      <c r="KB90" s="294">
        <f t="shared" si="287"/>
        <v>0</v>
      </c>
      <c r="KC90" s="294">
        <f t="shared" si="287"/>
        <v>0</v>
      </c>
      <c r="KD90" s="294">
        <f t="shared" si="287"/>
        <v>0</v>
      </c>
      <c r="KE90" s="294">
        <f t="shared" si="287"/>
        <v>0</v>
      </c>
      <c r="KF90" s="294">
        <f t="shared" si="287"/>
        <v>0</v>
      </c>
      <c r="KG90" s="294">
        <f t="shared" si="287"/>
        <v>0</v>
      </c>
      <c r="KH90" s="294">
        <f t="shared" si="287"/>
        <v>0</v>
      </c>
      <c r="KI90" s="294">
        <f t="shared" si="287"/>
        <v>0</v>
      </c>
      <c r="KJ90" s="294">
        <f t="shared" si="287"/>
        <v>0</v>
      </c>
      <c r="KK90" s="295">
        <f t="shared" si="287"/>
        <v>0</v>
      </c>
      <c r="KL90" s="279">
        <f t="shared" si="343"/>
        <v>48</v>
      </c>
      <c r="KN90" s="262" t="str">
        <f t="shared" si="289"/>
        <v>Sun</v>
      </c>
      <c r="KO90" s="408" t="str">
        <f>IF(OR(F90=Dropdown_list!$AA$20,F90=Dropdown_list!$AA$21,ISBLANK(F90)), "", LEFT(F90,FIND(":",F90)-1)/RIGHT(F90,LEN(F90)-(FIND(":",F90))))</f>
        <v/>
      </c>
      <c r="KP90" s="409" t="str">
        <f>IF(OR(G90=Dropdown_list!$AA$20,G90=Dropdown_list!$AA$21,ISBLANK(G90)), "", LEFT(G90,FIND(":",G90)-1)/RIGHT(G90,LEN(G90)-(FIND(":",G90))))</f>
        <v/>
      </c>
      <c r="KQ90" s="409" t="str">
        <f>IF(OR(H90=Dropdown_list!$AA$20,H90=Dropdown_list!$AA$21,ISBLANK(H90)), "", LEFT(H90,FIND(":",H90)-1)/RIGHT(H90,LEN(H90)-(FIND(":",H90))))</f>
        <v/>
      </c>
      <c r="KR90" s="409" t="str">
        <f>IF(OR(I90=Dropdown_list!$AA$20,I90=Dropdown_list!$AA$21,ISBLANK(I90)), "", LEFT(I90,FIND(":",I90)-1)/RIGHT(I90,LEN(I90)-(FIND(":",I90))))</f>
        <v/>
      </c>
      <c r="KS90" s="409" t="str">
        <f>IF(OR(J90=Dropdown_list!$AA$20,J90=Dropdown_list!$AA$21,ISBLANK(J90)), "", LEFT(J90,FIND(":",J90)-1)/RIGHT(J90,LEN(J90)-(FIND(":",J90))))</f>
        <v/>
      </c>
      <c r="KT90" s="409" t="str">
        <f>IF(OR(K90=Dropdown_list!$AA$20,K90=Dropdown_list!$AA$21,ISBLANK(K90)), "", LEFT(K90,FIND(":",K90)-1)/RIGHT(K90,LEN(K90)-(FIND(":",K90))))</f>
        <v/>
      </c>
      <c r="KU90" s="409" t="str">
        <f>IF(OR(L90=Dropdown_list!$AA$20,L90=Dropdown_list!$AA$21,ISBLANK(L90)), "", LEFT(L90,FIND(":",L90)-1)/RIGHT(L90,LEN(L90)-(FIND(":",L90))))</f>
        <v/>
      </c>
      <c r="KV90" s="409" t="str">
        <f>IF(OR(M90=Dropdown_list!$AA$20,M90=Dropdown_list!$AA$21,ISBLANK(M90)), "", LEFT(M90,FIND(":",M90)-1)/RIGHT(M90,LEN(M90)-(FIND(":",M90))))</f>
        <v/>
      </c>
      <c r="KW90" s="409" t="str">
        <f>IF(OR(N90=Dropdown_list!$AA$20,N90=Dropdown_list!$AA$21,ISBLANK(N90)), "", LEFT(N90,FIND(":",N90)-1)/RIGHT(N90,LEN(N90)-(FIND(":",N90))))</f>
        <v/>
      </c>
      <c r="KX90" s="409" t="str">
        <f>IF(OR(O90=Dropdown_list!$AA$20,O90=Dropdown_list!$AA$21,ISBLANK(O90)), "", LEFT(O90,FIND(":",O90)-1)/RIGHT(O90,LEN(O90)-(FIND(":",O90))))</f>
        <v/>
      </c>
      <c r="KY90" s="409" t="str">
        <f>IF(OR(P90=Dropdown_list!$AA$20,P90=Dropdown_list!$AA$21,ISBLANK(P90)), "", LEFT(P90,FIND(":",P90)-1)/RIGHT(P90,LEN(P90)-(FIND(":",P90))))</f>
        <v/>
      </c>
      <c r="KZ90" s="409" t="str">
        <f>IF(OR(Q90=Dropdown_list!$AA$20,Q90=Dropdown_list!$AA$21,ISBLANK(Q90)), "", LEFT(Q90,FIND(":",Q90)-1)/RIGHT(Q90,LEN(Q90)-(FIND(":",Q90))))</f>
        <v/>
      </c>
      <c r="LA90" s="409" t="str">
        <f>IF(OR(R90=Dropdown_list!$AA$20,R90=Dropdown_list!$AA$21,ISBLANK(R90)), "", LEFT(R90,FIND(":",R90)-1)/RIGHT(R90,LEN(R90)-(FIND(":",R90))))</f>
        <v/>
      </c>
      <c r="LB90" s="409" t="str">
        <f>IF(OR(S90=Dropdown_list!$AA$20,S90=Dropdown_list!$AA$21,ISBLANK(S90)), "", LEFT(S90,FIND(":",S90)-1)/RIGHT(S90,LEN(S90)-(FIND(":",S90))))</f>
        <v/>
      </c>
      <c r="LC90" s="409" t="str">
        <f>IF(OR(T90=Dropdown_list!$AA$20,T90=Dropdown_list!$AA$21,ISBLANK(T90)), "", LEFT(T90,FIND(":",T90)-1)/RIGHT(T90,LEN(T90)-(FIND(":",T90))))</f>
        <v/>
      </c>
      <c r="LD90" s="409" t="str">
        <f>IF(OR(U90=Dropdown_list!$AA$20,U90=Dropdown_list!$AA$21,ISBLANK(U90)), "", LEFT(U90,FIND(":",U90)-1)/RIGHT(U90,LEN(U90)-(FIND(":",U90))))</f>
        <v/>
      </c>
      <c r="LE90" s="409" t="str">
        <f>IF(OR(V90=Dropdown_list!$AA$20,V90=Dropdown_list!$AA$21,ISBLANK(V90)), "", LEFT(V90,FIND(":",V90)-1)/RIGHT(V90,LEN(V90)-(FIND(":",V90))))</f>
        <v/>
      </c>
      <c r="LF90" s="409" t="str">
        <f>IF(OR(W90=Dropdown_list!$AA$20,W90=Dropdown_list!$AA$21,ISBLANK(W90)), "", LEFT(W90,FIND(":",W90)-1)/RIGHT(W90,LEN(W90)-(FIND(":",W90))))</f>
        <v/>
      </c>
      <c r="LG90" s="409" t="str">
        <f>IF(OR(X90=Dropdown_list!$AA$20,X90=Dropdown_list!$AA$21,ISBLANK(X90)), "", LEFT(X90,FIND(":",X90)-1)/RIGHT(X90,LEN(X90)-(FIND(":",X90))))</f>
        <v/>
      </c>
      <c r="LH90" s="409" t="str">
        <f>IF(OR(Y90=Dropdown_list!$AA$20,Y90=Dropdown_list!$AA$21,ISBLANK(Y90)), "", LEFT(Y90,FIND(":",Y90)-1)/RIGHT(Y90,LEN(Y90)-(FIND(":",Y90))))</f>
        <v/>
      </c>
      <c r="LI90" s="409" t="str">
        <f>IF(OR(Z90=Dropdown_list!$AA$20,Z90=Dropdown_list!$AA$21,ISBLANK(Z90)), "", LEFT(Z90,FIND(":",Z90)-1)/RIGHT(Z90,LEN(Z90)-(FIND(":",Z90))))</f>
        <v/>
      </c>
      <c r="LJ90" s="409" t="str">
        <f>IF(OR(AA90=Dropdown_list!$AA$20,AA90=Dropdown_list!$AA$21,ISBLANK(AA90)), "", LEFT(AA90,FIND(":",AA90)-1)/RIGHT(AA90,LEN(AA90)-(FIND(":",AA90))))</f>
        <v/>
      </c>
      <c r="LK90" s="409" t="str">
        <f>IF(OR(AB90=Dropdown_list!$AA$20,AB90=Dropdown_list!$AA$21,ISBLANK(AB90)), "", LEFT(AB90,FIND(":",AB90)-1)/RIGHT(AB90,LEN(AB90)-(FIND(":",AB90))))</f>
        <v/>
      </c>
      <c r="LL90" s="409" t="str">
        <f>IF(OR(AC90=Dropdown_list!$AA$20,AC90=Dropdown_list!$AA$21,ISBLANK(AC90)), "", LEFT(AC90,FIND(":",AC90)-1)/RIGHT(AC90,LEN(AC90)-(FIND(":",AC90))))</f>
        <v/>
      </c>
      <c r="LM90" s="409" t="str">
        <f>IF(OR(AD90=Dropdown_list!$AA$20,AD90=Dropdown_list!$AA$21,ISBLANK(AD90)), "", LEFT(AD90,FIND(":",AD90)-1)/RIGHT(AD90,LEN(AD90)-(FIND(":",AD90))))</f>
        <v/>
      </c>
      <c r="LN90" s="409" t="str">
        <f>IF(OR(AE90=Dropdown_list!$AA$20,AE90=Dropdown_list!$AA$21,ISBLANK(AE90)), "", LEFT(AE90,FIND(":",AE90)-1)/RIGHT(AE90,LEN(AE90)-(FIND(":",AE90))))</f>
        <v/>
      </c>
      <c r="LO90" s="409" t="str">
        <f>IF(OR(AF90=Dropdown_list!$AA$20,AF90=Dropdown_list!$AA$21,ISBLANK(AF90)), "", LEFT(AF90,FIND(":",AF90)-1)/RIGHT(AF90,LEN(AF90)-(FIND(":",AF90))))</f>
        <v/>
      </c>
      <c r="LP90" s="409" t="str">
        <f>IF(OR(AG90=Dropdown_list!$AA$20,AG90=Dropdown_list!$AA$21,ISBLANK(AG90)), "", LEFT(AG90,FIND(":",AG90)-1)/RIGHT(AG90,LEN(AG90)-(FIND(":",AG90))))</f>
        <v/>
      </c>
      <c r="LQ90" s="409" t="str">
        <f>IF(OR(AH90=Dropdown_list!$AA$20,AH90=Dropdown_list!$AA$21,ISBLANK(AH90)), "", LEFT(AH90,FIND(":",AH90)-1)/RIGHT(AH90,LEN(AH90)-(FIND(":",AH90))))</f>
        <v/>
      </c>
      <c r="LR90" s="409" t="str">
        <f>IF(OR(AI90=Dropdown_list!$AA$20,AI90=Dropdown_list!$AA$21,ISBLANK(AI90)), "", LEFT(AI90,FIND(":",AI90)-1)/RIGHT(AI90,LEN(AI90)-(FIND(":",AI90))))</f>
        <v/>
      </c>
      <c r="LS90" s="409" t="str">
        <f>IF(OR(AJ90=Dropdown_list!$AA$20,AJ90=Dropdown_list!$AA$21,ISBLANK(AJ90)), "", LEFT(AJ90,FIND(":",AJ90)-1)/RIGHT(AJ90,LEN(AJ90)-(FIND(":",AJ90))))</f>
        <v/>
      </c>
      <c r="LT90" s="409" t="str">
        <f>IF(OR(AK90=Dropdown_list!$AA$20,AK90=Dropdown_list!$AA$21,ISBLANK(AK90)), "", LEFT(AK90,FIND(":",AK90)-1)/RIGHT(AK90,LEN(AK90)-(FIND(":",AK90))))</f>
        <v/>
      </c>
      <c r="LU90" s="409" t="str">
        <f>IF(OR(AL90=Dropdown_list!$AA$20,AL90=Dropdown_list!$AA$21,ISBLANK(AL90)), "", LEFT(AL90,FIND(":",AL90)-1)/RIGHT(AL90,LEN(AL90)-(FIND(":",AL90))))</f>
        <v/>
      </c>
      <c r="LV90" s="409" t="str">
        <f>IF(OR(AM90=Dropdown_list!$AA$20,AM90=Dropdown_list!$AA$21,ISBLANK(AM90)), "", LEFT(AM90,FIND(":",AM90)-1)/RIGHT(AM90,LEN(AM90)-(FIND(":",AM90))))</f>
        <v/>
      </c>
      <c r="LW90" s="409" t="str">
        <f>IF(OR(AN90=Dropdown_list!$AA$20,AN90=Dropdown_list!$AA$21,ISBLANK(AN90)), "", LEFT(AN90,FIND(":",AN90)-1)/RIGHT(AN90,LEN(AN90)-(FIND(":",AN90))))</f>
        <v/>
      </c>
      <c r="LX90" s="409" t="str">
        <f>IF(OR(AO90=Dropdown_list!$AA$20,AO90=Dropdown_list!$AA$21,ISBLANK(AO90)), "", LEFT(AO90,FIND(":",AO90)-1)/RIGHT(AO90,LEN(AO90)-(FIND(":",AO90))))</f>
        <v/>
      </c>
      <c r="LY90" s="409" t="str">
        <f>IF(OR(AP90=Dropdown_list!$AA$20,AP90=Dropdown_list!$AA$21,ISBLANK(AP90)), "", LEFT(AP90,FIND(":",AP90)-1)/RIGHT(AP90,LEN(AP90)-(FIND(":",AP90))))</f>
        <v/>
      </c>
      <c r="LZ90" s="409" t="str">
        <f>IF(OR(AQ90=Dropdown_list!$AA$20,AQ90=Dropdown_list!$AA$21,ISBLANK(AQ90)), "", LEFT(AQ90,FIND(":",AQ90)-1)/RIGHT(AQ90,LEN(AQ90)-(FIND(":",AQ90))))</f>
        <v/>
      </c>
      <c r="MA90" s="409" t="str">
        <f>IF(OR(AR90=Dropdown_list!$AA$20,AR90=Dropdown_list!$AA$21,ISBLANK(AR90)), "", LEFT(AR90,FIND(":",AR90)-1)/RIGHT(AR90,LEN(AR90)-(FIND(":",AR90))))</f>
        <v/>
      </c>
      <c r="MB90" s="409" t="str">
        <f>IF(OR(AS90=Dropdown_list!$AA$20,AS90=Dropdown_list!$AA$21,ISBLANK(AS90)), "", LEFT(AS90,FIND(":",AS90)-1)/RIGHT(AS90,LEN(AS90)-(FIND(":",AS90))))</f>
        <v/>
      </c>
      <c r="MC90" s="409" t="str">
        <f>IF(OR(AT90=Dropdown_list!$AA$20,AT90=Dropdown_list!$AA$21,ISBLANK(AT90)), "", LEFT(AT90,FIND(":",AT90)-1)/RIGHT(AT90,LEN(AT90)-(FIND(":",AT90))))</f>
        <v/>
      </c>
      <c r="MD90" s="409" t="str">
        <f>IF(OR(AU90=Dropdown_list!$AA$20,AU90=Dropdown_list!$AA$21,ISBLANK(AU90)), "", LEFT(AU90,FIND(":",AU90)-1)/RIGHT(AU90,LEN(AU90)-(FIND(":",AU90))))</f>
        <v/>
      </c>
      <c r="ME90" s="409" t="str">
        <f>IF(OR(AV90=Dropdown_list!$AA$20,AV90=Dropdown_list!$AA$21,ISBLANK(AV90)), "", LEFT(AV90,FIND(":",AV90)-1)/RIGHT(AV90,LEN(AV90)-(FIND(":",AV90))))</f>
        <v/>
      </c>
      <c r="MF90" s="409" t="str">
        <f>IF(OR(AW90=Dropdown_list!$AA$20,AW90=Dropdown_list!$AA$21,ISBLANK(AW90)), "", LEFT(AW90,FIND(":",AW90)-1)/RIGHT(AW90,LEN(AW90)-(FIND(":",AW90))))</f>
        <v/>
      </c>
      <c r="MG90" s="409" t="str">
        <f>IF(OR(AX90=Dropdown_list!$AA$20,AX90=Dropdown_list!$AA$21,ISBLANK(AX90)), "", LEFT(AX90,FIND(":",AX90)-1)/RIGHT(AX90,LEN(AX90)-(FIND(":",AX90))))</f>
        <v/>
      </c>
      <c r="MH90" s="409" t="str">
        <f>IF(OR(AY90=Dropdown_list!$AA$20,AY90=Dropdown_list!$AA$21,ISBLANK(AY90)), "", LEFT(AY90,FIND(":",AY90)-1)/RIGHT(AY90,LEN(AY90)-(FIND(":",AY90))))</f>
        <v/>
      </c>
      <c r="MI90" s="409" t="str">
        <f>IF(OR(AZ90=Dropdown_list!$AA$20,AZ90=Dropdown_list!$AA$21,ISBLANK(AZ90)), "", LEFT(AZ90,FIND(":",AZ90)-1)/RIGHT(AZ90,LEN(AZ90)-(FIND(":",AZ90))))</f>
        <v/>
      </c>
      <c r="MJ90" s="410" t="str">
        <f>IF(OR(BA90=Dropdown_list!$AA$20,BA90=Dropdown_list!$AA$21,ISBLANK(BA90)), "", LEFT(BA90,FIND(":",BA90)-1)/RIGHT(BA90,LEN(BA90)-(FIND(":",BA90))))</f>
        <v/>
      </c>
      <c r="ML90" s="416" t="str">
        <f t="shared" si="291"/>
        <v/>
      </c>
      <c r="MM90" s="417" t="str">
        <f t="shared" si="291"/>
        <v/>
      </c>
      <c r="MN90" s="417" t="str">
        <f t="shared" si="291"/>
        <v/>
      </c>
      <c r="MO90" s="417" t="str">
        <f t="shared" si="291"/>
        <v/>
      </c>
      <c r="MP90" s="417" t="str">
        <f t="shared" si="291"/>
        <v/>
      </c>
      <c r="MQ90" s="417" t="str">
        <f t="shared" si="291"/>
        <v/>
      </c>
      <c r="MR90" s="417" t="str">
        <f t="shared" si="291"/>
        <v/>
      </c>
      <c r="MS90" s="417" t="str">
        <f t="shared" si="291"/>
        <v/>
      </c>
      <c r="MT90" s="417" t="str">
        <f t="shared" si="291"/>
        <v/>
      </c>
      <c r="MU90" s="417" t="str">
        <f t="shared" si="291"/>
        <v/>
      </c>
      <c r="MV90" s="417" t="str">
        <f t="shared" si="291"/>
        <v/>
      </c>
      <c r="MW90" s="417" t="str">
        <f t="shared" si="291"/>
        <v/>
      </c>
      <c r="MX90" s="417" t="str">
        <f t="shared" si="291"/>
        <v/>
      </c>
      <c r="MY90" s="417" t="str">
        <f t="shared" si="291"/>
        <v/>
      </c>
      <c r="MZ90" s="417" t="str">
        <f t="shared" si="291"/>
        <v/>
      </c>
      <c r="NA90" s="417" t="str">
        <f t="shared" si="291"/>
        <v/>
      </c>
      <c r="NB90" s="417" t="str">
        <f t="shared" si="257"/>
        <v/>
      </c>
      <c r="NC90" s="417" t="str">
        <f t="shared" si="257"/>
        <v/>
      </c>
      <c r="ND90" s="417" t="str">
        <f t="shared" si="257"/>
        <v/>
      </c>
      <c r="NE90" s="417" t="str">
        <f t="shared" si="257"/>
        <v/>
      </c>
      <c r="NF90" s="417" t="str">
        <f t="shared" si="257"/>
        <v/>
      </c>
      <c r="NG90" s="417" t="str">
        <f t="shared" si="257"/>
        <v/>
      </c>
      <c r="NH90" s="417" t="str">
        <f t="shared" si="257"/>
        <v/>
      </c>
      <c r="NI90" s="417" t="str">
        <f t="shared" si="257"/>
        <v/>
      </c>
      <c r="NJ90" s="417" t="str">
        <f t="shared" si="257"/>
        <v/>
      </c>
      <c r="NK90" s="417" t="str">
        <f t="shared" si="257"/>
        <v/>
      </c>
      <c r="NL90" s="417" t="str">
        <f t="shared" si="257"/>
        <v/>
      </c>
      <c r="NM90" s="417" t="str">
        <f t="shared" si="257"/>
        <v/>
      </c>
      <c r="NN90" s="417" t="str">
        <f t="shared" si="257"/>
        <v/>
      </c>
      <c r="NO90" s="417" t="str">
        <f t="shared" si="257"/>
        <v/>
      </c>
      <c r="NP90" s="417" t="str">
        <f t="shared" si="257"/>
        <v/>
      </c>
      <c r="NQ90" s="417" t="str">
        <f t="shared" si="257"/>
        <v/>
      </c>
      <c r="NR90" s="417" t="str">
        <f t="shared" si="274"/>
        <v/>
      </c>
      <c r="NS90" s="417" t="str">
        <f t="shared" si="274"/>
        <v/>
      </c>
      <c r="NT90" s="417" t="str">
        <f t="shared" si="274"/>
        <v/>
      </c>
      <c r="NU90" s="417" t="str">
        <f t="shared" si="274"/>
        <v/>
      </c>
      <c r="NV90" s="417" t="str">
        <f t="shared" si="274"/>
        <v/>
      </c>
      <c r="NW90" s="417" t="str">
        <f t="shared" si="274"/>
        <v/>
      </c>
      <c r="NX90" s="417" t="str">
        <f t="shared" si="274"/>
        <v/>
      </c>
      <c r="NY90" s="417" t="str">
        <f t="shared" si="274"/>
        <v/>
      </c>
      <c r="NZ90" s="417" t="str">
        <f t="shared" si="274"/>
        <v/>
      </c>
      <c r="OA90" s="417" t="str">
        <f t="shared" si="274"/>
        <v/>
      </c>
      <c r="OB90" s="417" t="str">
        <f t="shared" si="274"/>
        <v/>
      </c>
      <c r="OC90" s="417" t="str">
        <f t="shared" si="274"/>
        <v/>
      </c>
      <c r="OD90" s="417" t="str">
        <f t="shared" si="274"/>
        <v/>
      </c>
      <c r="OE90" s="417" t="str">
        <f t="shared" si="274"/>
        <v/>
      </c>
      <c r="OF90" s="417" t="str">
        <f t="shared" si="274"/>
        <v/>
      </c>
      <c r="OG90" s="418" t="str">
        <f t="shared" si="274"/>
        <v/>
      </c>
    </row>
    <row r="91" spans="2:397" ht="15" customHeight="1">
      <c r="B91" s="66"/>
      <c r="BD91" s="41"/>
      <c r="BE91" s="41"/>
      <c r="BL91" s="41"/>
    </row>
    <row r="92" spans="2:397" ht="15" customHeight="1">
      <c r="B92" s="66"/>
      <c r="D92" s="60" t="s">
        <v>366</v>
      </c>
      <c r="BD92" s="41"/>
      <c r="BE92" s="41"/>
      <c r="BL92" s="41"/>
    </row>
    <row r="93" spans="2:397" ht="3" customHeight="1">
      <c r="B93" s="66"/>
      <c r="D93" s="41"/>
      <c r="E93" s="41"/>
      <c r="BD93" s="41"/>
      <c r="BE93" s="41"/>
      <c r="BL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IR93" s="41"/>
    </row>
    <row r="94" spans="2:397" ht="15" customHeight="1">
      <c r="B94" s="66"/>
      <c r="E94" s="60"/>
      <c r="F94" s="133" t="s">
        <v>2</v>
      </c>
      <c r="G94" s="133"/>
      <c r="H94" s="133" t="s">
        <v>3</v>
      </c>
      <c r="I94" s="133"/>
      <c r="J94" s="133" t="s">
        <v>4</v>
      </c>
      <c r="K94" s="133"/>
      <c r="L94" s="133" t="s">
        <v>5</v>
      </c>
      <c r="M94" s="133"/>
      <c r="N94" s="133" t="s">
        <v>6</v>
      </c>
      <c r="O94" s="133"/>
      <c r="P94" s="133" t="s">
        <v>7</v>
      </c>
      <c r="Q94" s="133"/>
      <c r="R94" s="133" t="s">
        <v>8</v>
      </c>
      <c r="S94" s="133"/>
      <c r="T94" s="133" t="s">
        <v>9</v>
      </c>
      <c r="U94" s="133"/>
      <c r="V94" s="133" t="s">
        <v>10</v>
      </c>
      <c r="W94" s="133"/>
      <c r="X94" s="133" t="s">
        <v>11</v>
      </c>
      <c r="Y94" s="133"/>
      <c r="Z94" s="133" t="s">
        <v>12</v>
      </c>
      <c r="AA94" s="133"/>
      <c r="AB94" s="133" t="s">
        <v>13</v>
      </c>
      <c r="AC94" s="133"/>
      <c r="AD94" s="133" t="s">
        <v>14</v>
      </c>
      <c r="AE94" s="133"/>
      <c r="AF94" s="133" t="s">
        <v>15</v>
      </c>
      <c r="AG94" s="133"/>
      <c r="AH94" s="133" t="s">
        <v>16</v>
      </c>
      <c r="AI94" s="133"/>
      <c r="AJ94" s="133" t="s">
        <v>17</v>
      </c>
      <c r="AK94" s="133"/>
      <c r="AL94" s="133" t="s">
        <v>18</v>
      </c>
      <c r="AM94" s="133"/>
      <c r="AN94" s="133" t="s">
        <v>19</v>
      </c>
      <c r="AO94" s="133"/>
      <c r="AP94" s="133" t="s">
        <v>20</v>
      </c>
      <c r="AQ94" s="133"/>
      <c r="AR94" s="133" t="s">
        <v>21</v>
      </c>
      <c r="AS94" s="133"/>
      <c r="AT94" s="133" t="s">
        <v>22</v>
      </c>
      <c r="AU94" s="133"/>
      <c r="AV94" s="133" t="s">
        <v>23</v>
      </c>
      <c r="AW94" s="133"/>
      <c r="AX94" s="133" t="s">
        <v>24</v>
      </c>
      <c r="AY94" s="133"/>
      <c r="AZ94" s="133" t="s">
        <v>25</v>
      </c>
      <c r="BA94" s="133"/>
      <c r="BD94" s="41"/>
      <c r="BE94" s="41"/>
      <c r="BL94" s="41"/>
    </row>
    <row r="95" spans="2:397" ht="15" customHeight="1">
      <c r="B95" s="66"/>
      <c r="E95" s="110" t="str">
        <f>$D$21</f>
        <v>Mon</v>
      </c>
      <c r="F95" s="249">
        <f t="shared" ref="F95:O101" si="344">IF(SUMIF($KN$21:$KN$90,$E95,KO$21:KO$90)=INT(SUMIF($KN$21:$KN$90,$E95,KO$21:KO$90)),ROUND(SUMIF($KN$21:$KN$90,$E95,KO$21:KO$90),0),ROUND(SUMIF($KN$21:$KN$90,$E95,KO$21:KO$90),1))</f>
        <v>0</v>
      </c>
      <c r="G95" s="250">
        <f t="shared" si="344"/>
        <v>0</v>
      </c>
      <c r="H95" s="249">
        <f t="shared" si="344"/>
        <v>0</v>
      </c>
      <c r="I95" s="250">
        <f t="shared" si="344"/>
        <v>0</v>
      </c>
      <c r="J95" s="249">
        <f t="shared" si="344"/>
        <v>0</v>
      </c>
      <c r="K95" s="250">
        <f t="shared" si="344"/>
        <v>0</v>
      </c>
      <c r="L95" s="249">
        <f t="shared" si="344"/>
        <v>0</v>
      </c>
      <c r="M95" s="250">
        <f t="shared" si="344"/>
        <v>0</v>
      </c>
      <c r="N95" s="249">
        <f t="shared" si="344"/>
        <v>0</v>
      </c>
      <c r="O95" s="250">
        <f t="shared" si="344"/>
        <v>0</v>
      </c>
      <c r="P95" s="249">
        <f t="shared" ref="P95:Y101" si="345">IF(SUMIF($KN$21:$KN$90,$E95,KY$21:KY$90)=INT(SUMIF($KN$21:$KN$90,$E95,KY$21:KY$90)),ROUND(SUMIF($KN$21:$KN$90,$E95,KY$21:KY$90),0),ROUND(SUMIF($KN$21:$KN$90,$E95,KY$21:KY$90),1))</f>
        <v>0</v>
      </c>
      <c r="Q95" s="250">
        <f t="shared" si="345"/>
        <v>0</v>
      </c>
      <c r="R95" s="249">
        <f t="shared" si="345"/>
        <v>0</v>
      </c>
      <c r="S95" s="250">
        <f t="shared" si="345"/>
        <v>0</v>
      </c>
      <c r="T95" s="249">
        <f t="shared" si="345"/>
        <v>0</v>
      </c>
      <c r="U95" s="250">
        <f t="shared" si="345"/>
        <v>0</v>
      </c>
      <c r="V95" s="249">
        <f t="shared" si="345"/>
        <v>0</v>
      </c>
      <c r="W95" s="250">
        <f t="shared" si="345"/>
        <v>0</v>
      </c>
      <c r="X95" s="249">
        <f t="shared" si="345"/>
        <v>0</v>
      </c>
      <c r="Y95" s="250">
        <f t="shared" si="345"/>
        <v>0</v>
      </c>
      <c r="Z95" s="249">
        <f t="shared" ref="Z95:AI101" si="346">IF(SUMIF($KN$21:$KN$90,$E95,LI$21:LI$90)=INT(SUMIF($KN$21:$KN$90,$E95,LI$21:LI$90)),ROUND(SUMIF($KN$21:$KN$90,$E95,LI$21:LI$90),0),ROUND(SUMIF($KN$21:$KN$90,$E95,LI$21:LI$90),1))</f>
        <v>0</v>
      </c>
      <c r="AA95" s="250">
        <f t="shared" si="346"/>
        <v>0</v>
      </c>
      <c r="AB95" s="249">
        <f t="shared" si="346"/>
        <v>0</v>
      </c>
      <c r="AC95" s="250">
        <f t="shared" si="346"/>
        <v>0</v>
      </c>
      <c r="AD95" s="249">
        <f t="shared" si="346"/>
        <v>0</v>
      </c>
      <c r="AE95" s="250">
        <f t="shared" si="346"/>
        <v>0</v>
      </c>
      <c r="AF95" s="249">
        <f t="shared" si="346"/>
        <v>0</v>
      </c>
      <c r="AG95" s="250">
        <f t="shared" si="346"/>
        <v>0</v>
      </c>
      <c r="AH95" s="249">
        <f t="shared" si="346"/>
        <v>0</v>
      </c>
      <c r="AI95" s="250">
        <f t="shared" si="346"/>
        <v>0</v>
      </c>
      <c r="AJ95" s="249">
        <f t="shared" ref="AJ95:AS101" si="347">IF(SUMIF($KN$21:$KN$90,$E95,LS$21:LS$90)=INT(SUMIF($KN$21:$KN$90,$E95,LS$21:LS$90)),ROUND(SUMIF($KN$21:$KN$90,$E95,LS$21:LS$90),0),ROUND(SUMIF($KN$21:$KN$90,$E95,LS$21:LS$90),1))</f>
        <v>0</v>
      </c>
      <c r="AK95" s="250">
        <f t="shared" si="347"/>
        <v>0</v>
      </c>
      <c r="AL95" s="249">
        <f t="shared" si="347"/>
        <v>0</v>
      </c>
      <c r="AM95" s="250">
        <f t="shared" si="347"/>
        <v>0</v>
      </c>
      <c r="AN95" s="249">
        <f t="shared" si="347"/>
        <v>0</v>
      </c>
      <c r="AO95" s="250">
        <f t="shared" si="347"/>
        <v>0</v>
      </c>
      <c r="AP95" s="249">
        <f t="shared" si="347"/>
        <v>0</v>
      </c>
      <c r="AQ95" s="250">
        <f t="shared" si="347"/>
        <v>0</v>
      </c>
      <c r="AR95" s="249">
        <f t="shared" si="347"/>
        <v>0</v>
      </c>
      <c r="AS95" s="250">
        <f t="shared" si="347"/>
        <v>0</v>
      </c>
      <c r="AT95" s="249">
        <f t="shared" ref="AT95:BA101" si="348">IF(SUMIF($KN$21:$KN$90,$E95,MC$21:MC$90)=INT(SUMIF($KN$21:$KN$90,$E95,MC$21:MC$90)),ROUND(SUMIF($KN$21:$KN$90,$E95,MC$21:MC$90),0),ROUND(SUMIF($KN$21:$KN$90,$E95,MC$21:MC$90),1))</f>
        <v>0</v>
      </c>
      <c r="AU95" s="250">
        <f t="shared" si="348"/>
        <v>0</v>
      </c>
      <c r="AV95" s="249">
        <f t="shared" si="348"/>
        <v>0</v>
      </c>
      <c r="AW95" s="250">
        <f t="shared" si="348"/>
        <v>0</v>
      </c>
      <c r="AX95" s="249">
        <f t="shared" si="348"/>
        <v>0</v>
      </c>
      <c r="AY95" s="250">
        <f t="shared" si="348"/>
        <v>0</v>
      </c>
      <c r="AZ95" s="249">
        <f t="shared" si="348"/>
        <v>0</v>
      </c>
      <c r="BA95" s="250">
        <f t="shared" si="348"/>
        <v>0</v>
      </c>
      <c r="BD95" s="41"/>
      <c r="BE95" s="41"/>
      <c r="BL95" s="41"/>
    </row>
    <row r="96" spans="2:397" ht="15" customHeight="1">
      <c r="B96" s="66"/>
      <c r="E96" s="110" t="str">
        <f>$D$31</f>
        <v>Tues</v>
      </c>
      <c r="F96" s="249">
        <f t="shared" si="344"/>
        <v>0</v>
      </c>
      <c r="G96" s="250">
        <f t="shared" si="344"/>
        <v>0</v>
      </c>
      <c r="H96" s="249">
        <f t="shared" si="344"/>
        <v>0</v>
      </c>
      <c r="I96" s="250">
        <f t="shared" si="344"/>
        <v>0</v>
      </c>
      <c r="J96" s="249">
        <f t="shared" si="344"/>
        <v>0</v>
      </c>
      <c r="K96" s="250">
        <f t="shared" si="344"/>
        <v>0</v>
      </c>
      <c r="L96" s="249">
        <f t="shared" si="344"/>
        <v>0</v>
      </c>
      <c r="M96" s="250">
        <f t="shared" si="344"/>
        <v>0</v>
      </c>
      <c r="N96" s="249">
        <f t="shared" si="344"/>
        <v>0</v>
      </c>
      <c r="O96" s="250">
        <f t="shared" si="344"/>
        <v>0</v>
      </c>
      <c r="P96" s="249">
        <f t="shared" si="345"/>
        <v>0</v>
      </c>
      <c r="Q96" s="250">
        <f t="shared" si="345"/>
        <v>0</v>
      </c>
      <c r="R96" s="249">
        <f t="shared" si="345"/>
        <v>0</v>
      </c>
      <c r="S96" s="250">
        <f t="shared" si="345"/>
        <v>0</v>
      </c>
      <c r="T96" s="249">
        <f t="shared" si="345"/>
        <v>0</v>
      </c>
      <c r="U96" s="250">
        <f t="shared" si="345"/>
        <v>0</v>
      </c>
      <c r="V96" s="249">
        <f t="shared" si="345"/>
        <v>0</v>
      </c>
      <c r="W96" s="250">
        <f t="shared" si="345"/>
        <v>0</v>
      </c>
      <c r="X96" s="249">
        <f t="shared" si="345"/>
        <v>0</v>
      </c>
      <c r="Y96" s="250">
        <f t="shared" si="345"/>
        <v>0</v>
      </c>
      <c r="Z96" s="249">
        <f t="shared" si="346"/>
        <v>0</v>
      </c>
      <c r="AA96" s="250">
        <f t="shared" si="346"/>
        <v>0</v>
      </c>
      <c r="AB96" s="249">
        <f t="shared" si="346"/>
        <v>0</v>
      </c>
      <c r="AC96" s="250">
        <f t="shared" si="346"/>
        <v>0</v>
      </c>
      <c r="AD96" s="249">
        <f t="shared" si="346"/>
        <v>0</v>
      </c>
      <c r="AE96" s="250">
        <f t="shared" si="346"/>
        <v>0</v>
      </c>
      <c r="AF96" s="249">
        <f t="shared" si="346"/>
        <v>0</v>
      </c>
      <c r="AG96" s="250">
        <f t="shared" si="346"/>
        <v>0</v>
      </c>
      <c r="AH96" s="249">
        <f t="shared" si="346"/>
        <v>0</v>
      </c>
      <c r="AI96" s="250">
        <f t="shared" si="346"/>
        <v>0</v>
      </c>
      <c r="AJ96" s="249">
        <f t="shared" si="347"/>
        <v>0</v>
      </c>
      <c r="AK96" s="250">
        <f t="shared" si="347"/>
        <v>0</v>
      </c>
      <c r="AL96" s="249">
        <f t="shared" si="347"/>
        <v>0</v>
      </c>
      <c r="AM96" s="250">
        <f t="shared" si="347"/>
        <v>0</v>
      </c>
      <c r="AN96" s="249">
        <f t="shared" si="347"/>
        <v>0</v>
      </c>
      <c r="AO96" s="250">
        <f t="shared" si="347"/>
        <v>0</v>
      </c>
      <c r="AP96" s="249">
        <f t="shared" si="347"/>
        <v>0</v>
      </c>
      <c r="AQ96" s="250">
        <f t="shared" si="347"/>
        <v>0</v>
      </c>
      <c r="AR96" s="249">
        <f t="shared" si="347"/>
        <v>0</v>
      </c>
      <c r="AS96" s="250">
        <f t="shared" si="347"/>
        <v>0</v>
      </c>
      <c r="AT96" s="249">
        <f t="shared" si="348"/>
        <v>0</v>
      </c>
      <c r="AU96" s="250">
        <f t="shared" si="348"/>
        <v>0</v>
      </c>
      <c r="AV96" s="249">
        <f t="shared" si="348"/>
        <v>0</v>
      </c>
      <c r="AW96" s="250">
        <f t="shared" si="348"/>
        <v>0</v>
      </c>
      <c r="AX96" s="249">
        <f t="shared" si="348"/>
        <v>0</v>
      </c>
      <c r="AY96" s="250">
        <f t="shared" si="348"/>
        <v>0</v>
      </c>
      <c r="AZ96" s="249">
        <f t="shared" si="348"/>
        <v>0</v>
      </c>
      <c r="BA96" s="250">
        <f t="shared" si="348"/>
        <v>0</v>
      </c>
      <c r="BD96" s="41"/>
      <c r="BE96" s="41"/>
      <c r="BL96" s="41"/>
    </row>
    <row r="97" spans="2:72" ht="15" customHeight="1">
      <c r="B97" s="66"/>
      <c r="E97" s="110" t="str">
        <f>$D$41</f>
        <v>Wed</v>
      </c>
      <c r="F97" s="249">
        <f t="shared" si="344"/>
        <v>0</v>
      </c>
      <c r="G97" s="250">
        <f t="shared" si="344"/>
        <v>0</v>
      </c>
      <c r="H97" s="249">
        <f t="shared" si="344"/>
        <v>0</v>
      </c>
      <c r="I97" s="250">
        <f t="shared" si="344"/>
        <v>0</v>
      </c>
      <c r="J97" s="249">
        <f t="shared" si="344"/>
        <v>0</v>
      </c>
      <c r="K97" s="250">
        <f t="shared" si="344"/>
        <v>0</v>
      </c>
      <c r="L97" s="249">
        <f t="shared" si="344"/>
        <v>0</v>
      </c>
      <c r="M97" s="250">
        <f t="shared" si="344"/>
        <v>0</v>
      </c>
      <c r="N97" s="249">
        <f t="shared" si="344"/>
        <v>0</v>
      </c>
      <c r="O97" s="250">
        <f t="shared" si="344"/>
        <v>0</v>
      </c>
      <c r="P97" s="249">
        <f t="shared" si="345"/>
        <v>0</v>
      </c>
      <c r="Q97" s="250">
        <f t="shared" si="345"/>
        <v>0</v>
      </c>
      <c r="R97" s="249">
        <f t="shared" si="345"/>
        <v>0</v>
      </c>
      <c r="S97" s="250">
        <f t="shared" si="345"/>
        <v>0</v>
      </c>
      <c r="T97" s="249">
        <f t="shared" si="345"/>
        <v>0</v>
      </c>
      <c r="U97" s="250">
        <f t="shared" si="345"/>
        <v>0</v>
      </c>
      <c r="V97" s="249">
        <f t="shared" si="345"/>
        <v>0</v>
      </c>
      <c r="W97" s="250">
        <f t="shared" si="345"/>
        <v>0</v>
      </c>
      <c r="X97" s="249">
        <f t="shared" si="345"/>
        <v>0</v>
      </c>
      <c r="Y97" s="250">
        <f t="shared" si="345"/>
        <v>0</v>
      </c>
      <c r="Z97" s="249">
        <f t="shared" si="346"/>
        <v>0</v>
      </c>
      <c r="AA97" s="250">
        <f t="shared" si="346"/>
        <v>0</v>
      </c>
      <c r="AB97" s="249">
        <f t="shared" si="346"/>
        <v>0</v>
      </c>
      <c r="AC97" s="250">
        <f t="shared" si="346"/>
        <v>0</v>
      </c>
      <c r="AD97" s="249">
        <f t="shared" si="346"/>
        <v>0</v>
      </c>
      <c r="AE97" s="250">
        <f t="shared" si="346"/>
        <v>0</v>
      </c>
      <c r="AF97" s="249">
        <f t="shared" si="346"/>
        <v>0</v>
      </c>
      <c r="AG97" s="250">
        <f t="shared" si="346"/>
        <v>0</v>
      </c>
      <c r="AH97" s="249">
        <f t="shared" si="346"/>
        <v>0</v>
      </c>
      <c r="AI97" s="250">
        <f t="shared" si="346"/>
        <v>0</v>
      </c>
      <c r="AJ97" s="249">
        <f t="shared" si="347"/>
        <v>0</v>
      </c>
      <c r="AK97" s="250">
        <f t="shared" si="347"/>
        <v>0</v>
      </c>
      <c r="AL97" s="249">
        <f t="shared" si="347"/>
        <v>0</v>
      </c>
      <c r="AM97" s="250">
        <f t="shared" si="347"/>
        <v>0</v>
      </c>
      <c r="AN97" s="249">
        <f t="shared" si="347"/>
        <v>0</v>
      </c>
      <c r="AO97" s="250">
        <f t="shared" si="347"/>
        <v>0</v>
      </c>
      <c r="AP97" s="249">
        <f t="shared" si="347"/>
        <v>0</v>
      </c>
      <c r="AQ97" s="250">
        <f t="shared" si="347"/>
        <v>0</v>
      </c>
      <c r="AR97" s="249">
        <f t="shared" si="347"/>
        <v>0</v>
      </c>
      <c r="AS97" s="250">
        <f t="shared" si="347"/>
        <v>0</v>
      </c>
      <c r="AT97" s="249">
        <f t="shared" si="348"/>
        <v>0</v>
      </c>
      <c r="AU97" s="250">
        <f t="shared" si="348"/>
        <v>0</v>
      </c>
      <c r="AV97" s="249">
        <f t="shared" si="348"/>
        <v>0</v>
      </c>
      <c r="AW97" s="250">
        <f t="shared" si="348"/>
        <v>0</v>
      </c>
      <c r="AX97" s="249">
        <f t="shared" si="348"/>
        <v>0</v>
      </c>
      <c r="AY97" s="250">
        <f t="shared" si="348"/>
        <v>0</v>
      </c>
      <c r="AZ97" s="249">
        <f t="shared" si="348"/>
        <v>0</v>
      </c>
      <c r="BA97" s="250">
        <f t="shared" si="348"/>
        <v>0</v>
      </c>
      <c r="BD97" s="41"/>
      <c r="BE97" s="41"/>
      <c r="BL97" s="41"/>
    </row>
    <row r="98" spans="2:72" ht="15" customHeight="1">
      <c r="B98" s="66"/>
      <c r="E98" s="110" t="str">
        <f>$D$51</f>
        <v>Thu</v>
      </c>
      <c r="F98" s="249">
        <f t="shared" si="344"/>
        <v>0</v>
      </c>
      <c r="G98" s="250">
        <f t="shared" si="344"/>
        <v>0</v>
      </c>
      <c r="H98" s="249">
        <f t="shared" si="344"/>
        <v>0</v>
      </c>
      <c r="I98" s="250">
        <f t="shared" si="344"/>
        <v>0</v>
      </c>
      <c r="J98" s="249">
        <f t="shared" si="344"/>
        <v>0</v>
      </c>
      <c r="K98" s="250">
        <f t="shared" si="344"/>
        <v>0</v>
      </c>
      <c r="L98" s="249">
        <f t="shared" si="344"/>
        <v>0</v>
      </c>
      <c r="M98" s="250">
        <f t="shared" si="344"/>
        <v>0</v>
      </c>
      <c r="N98" s="249">
        <f t="shared" si="344"/>
        <v>0</v>
      </c>
      <c r="O98" s="250">
        <f t="shared" si="344"/>
        <v>0</v>
      </c>
      <c r="P98" s="249">
        <f t="shared" si="345"/>
        <v>0</v>
      </c>
      <c r="Q98" s="250">
        <f t="shared" si="345"/>
        <v>0</v>
      </c>
      <c r="R98" s="249">
        <f t="shared" si="345"/>
        <v>0</v>
      </c>
      <c r="S98" s="250">
        <f t="shared" si="345"/>
        <v>0</v>
      </c>
      <c r="T98" s="249">
        <f t="shared" si="345"/>
        <v>0</v>
      </c>
      <c r="U98" s="250">
        <f t="shared" si="345"/>
        <v>0</v>
      </c>
      <c r="V98" s="249">
        <f t="shared" si="345"/>
        <v>0</v>
      </c>
      <c r="W98" s="250">
        <f t="shared" si="345"/>
        <v>0</v>
      </c>
      <c r="X98" s="249">
        <f t="shared" si="345"/>
        <v>0</v>
      </c>
      <c r="Y98" s="250">
        <f t="shared" si="345"/>
        <v>0</v>
      </c>
      <c r="Z98" s="249">
        <f t="shared" si="346"/>
        <v>0</v>
      </c>
      <c r="AA98" s="250">
        <f t="shared" si="346"/>
        <v>0</v>
      </c>
      <c r="AB98" s="249">
        <f t="shared" si="346"/>
        <v>0</v>
      </c>
      <c r="AC98" s="250">
        <f t="shared" si="346"/>
        <v>0</v>
      </c>
      <c r="AD98" s="249">
        <f t="shared" si="346"/>
        <v>0</v>
      </c>
      <c r="AE98" s="250">
        <f t="shared" si="346"/>
        <v>0</v>
      </c>
      <c r="AF98" s="249">
        <f t="shared" si="346"/>
        <v>0</v>
      </c>
      <c r="AG98" s="250">
        <f t="shared" si="346"/>
        <v>0</v>
      </c>
      <c r="AH98" s="249">
        <f t="shared" si="346"/>
        <v>0</v>
      </c>
      <c r="AI98" s="250">
        <f t="shared" si="346"/>
        <v>0</v>
      </c>
      <c r="AJ98" s="249">
        <f t="shared" si="347"/>
        <v>0</v>
      </c>
      <c r="AK98" s="250">
        <f t="shared" si="347"/>
        <v>0</v>
      </c>
      <c r="AL98" s="249">
        <f t="shared" si="347"/>
        <v>0</v>
      </c>
      <c r="AM98" s="250">
        <f t="shared" si="347"/>
        <v>0</v>
      </c>
      <c r="AN98" s="249">
        <f t="shared" si="347"/>
        <v>0</v>
      </c>
      <c r="AO98" s="250">
        <f t="shared" si="347"/>
        <v>0</v>
      </c>
      <c r="AP98" s="249">
        <f t="shared" si="347"/>
        <v>0</v>
      </c>
      <c r="AQ98" s="250">
        <f t="shared" si="347"/>
        <v>0</v>
      </c>
      <c r="AR98" s="249">
        <f t="shared" si="347"/>
        <v>0</v>
      </c>
      <c r="AS98" s="250">
        <f t="shared" si="347"/>
        <v>0</v>
      </c>
      <c r="AT98" s="249">
        <f t="shared" si="348"/>
        <v>0</v>
      </c>
      <c r="AU98" s="250">
        <f t="shared" si="348"/>
        <v>0</v>
      </c>
      <c r="AV98" s="249">
        <f t="shared" si="348"/>
        <v>0</v>
      </c>
      <c r="AW98" s="250">
        <f t="shared" si="348"/>
        <v>0</v>
      </c>
      <c r="AX98" s="249">
        <f t="shared" si="348"/>
        <v>0</v>
      </c>
      <c r="AY98" s="250">
        <f t="shared" si="348"/>
        <v>0</v>
      </c>
      <c r="AZ98" s="249">
        <f t="shared" si="348"/>
        <v>0</v>
      </c>
      <c r="BA98" s="250">
        <f t="shared" si="348"/>
        <v>0</v>
      </c>
      <c r="BD98" s="41"/>
      <c r="BE98" s="41"/>
      <c r="BL98" s="41"/>
    </row>
    <row r="99" spans="2:72" ht="15" customHeight="1">
      <c r="B99" s="66"/>
      <c r="E99" s="110" t="str">
        <f>$D$61</f>
        <v>Fri</v>
      </c>
      <c r="F99" s="249">
        <f t="shared" si="344"/>
        <v>0</v>
      </c>
      <c r="G99" s="250">
        <f t="shared" si="344"/>
        <v>0</v>
      </c>
      <c r="H99" s="249">
        <f t="shared" si="344"/>
        <v>0</v>
      </c>
      <c r="I99" s="250">
        <f t="shared" si="344"/>
        <v>0</v>
      </c>
      <c r="J99" s="249">
        <f t="shared" si="344"/>
        <v>0</v>
      </c>
      <c r="K99" s="250">
        <f t="shared" si="344"/>
        <v>0</v>
      </c>
      <c r="L99" s="249">
        <f t="shared" si="344"/>
        <v>0</v>
      </c>
      <c r="M99" s="250">
        <f t="shared" si="344"/>
        <v>0</v>
      </c>
      <c r="N99" s="249">
        <f t="shared" si="344"/>
        <v>0</v>
      </c>
      <c r="O99" s="250">
        <f t="shared" si="344"/>
        <v>0</v>
      </c>
      <c r="P99" s="249">
        <f t="shared" si="345"/>
        <v>0</v>
      </c>
      <c r="Q99" s="250">
        <f t="shared" si="345"/>
        <v>0</v>
      </c>
      <c r="R99" s="249">
        <f t="shared" si="345"/>
        <v>0</v>
      </c>
      <c r="S99" s="250">
        <f t="shared" si="345"/>
        <v>0</v>
      </c>
      <c r="T99" s="249">
        <f t="shared" si="345"/>
        <v>0</v>
      </c>
      <c r="U99" s="250">
        <f t="shared" si="345"/>
        <v>0</v>
      </c>
      <c r="V99" s="249">
        <f t="shared" si="345"/>
        <v>0</v>
      </c>
      <c r="W99" s="250">
        <f t="shared" si="345"/>
        <v>0</v>
      </c>
      <c r="X99" s="249">
        <f t="shared" si="345"/>
        <v>0</v>
      </c>
      <c r="Y99" s="250">
        <f t="shared" si="345"/>
        <v>0</v>
      </c>
      <c r="Z99" s="249">
        <f t="shared" si="346"/>
        <v>0</v>
      </c>
      <c r="AA99" s="250">
        <f t="shared" si="346"/>
        <v>0</v>
      </c>
      <c r="AB99" s="249">
        <f t="shared" si="346"/>
        <v>0</v>
      </c>
      <c r="AC99" s="250">
        <f t="shared" si="346"/>
        <v>0</v>
      </c>
      <c r="AD99" s="249">
        <f t="shared" si="346"/>
        <v>0</v>
      </c>
      <c r="AE99" s="250">
        <f t="shared" si="346"/>
        <v>0</v>
      </c>
      <c r="AF99" s="249">
        <f t="shared" si="346"/>
        <v>0</v>
      </c>
      <c r="AG99" s="250">
        <f t="shared" si="346"/>
        <v>0</v>
      </c>
      <c r="AH99" s="249">
        <f t="shared" si="346"/>
        <v>0</v>
      </c>
      <c r="AI99" s="250">
        <f t="shared" si="346"/>
        <v>0</v>
      </c>
      <c r="AJ99" s="249">
        <f t="shared" si="347"/>
        <v>0</v>
      </c>
      <c r="AK99" s="250">
        <f t="shared" si="347"/>
        <v>0</v>
      </c>
      <c r="AL99" s="249">
        <f t="shared" si="347"/>
        <v>0</v>
      </c>
      <c r="AM99" s="250">
        <f t="shared" si="347"/>
        <v>0</v>
      </c>
      <c r="AN99" s="249">
        <f t="shared" si="347"/>
        <v>0</v>
      </c>
      <c r="AO99" s="250">
        <f t="shared" si="347"/>
        <v>0</v>
      </c>
      <c r="AP99" s="249">
        <f t="shared" si="347"/>
        <v>0</v>
      </c>
      <c r="AQ99" s="250">
        <f t="shared" si="347"/>
        <v>0</v>
      </c>
      <c r="AR99" s="249">
        <f t="shared" si="347"/>
        <v>0</v>
      </c>
      <c r="AS99" s="250">
        <f t="shared" si="347"/>
        <v>0</v>
      </c>
      <c r="AT99" s="249">
        <f t="shared" si="348"/>
        <v>0</v>
      </c>
      <c r="AU99" s="250">
        <f t="shared" si="348"/>
        <v>0</v>
      </c>
      <c r="AV99" s="249">
        <f t="shared" si="348"/>
        <v>0</v>
      </c>
      <c r="AW99" s="250">
        <f t="shared" si="348"/>
        <v>0</v>
      </c>
      <c r="AX99" s="249">
        <f t="shared" si="348"/>
        <v>0</v>
      </c>
      <c r="AY99" s="250">
        <f t="shared" si="348"/>
        <v>0</v>
      </c>
      <c r="AZ99" s="249">
        <f t="shared" si="348"/>
        <v>0</v>
      </c>
      <c r="BA99" s="250">
        <f t="shared" si="348"/>
        <v>0</v>
      </c>
      <c r="BD99" s="41"/>
      <c r="BE99" s="41"/>
      <c r="BL99" s="41"/>
    </row>
    <row r="100" spans="2:72" ht="15" customHeight="1">
      <c r="B100" s="66"/>
      <c r="E100" s="110" t="str">
        <f>$D$71</f>
        <v>Sat</v>
      </c>
      <c r="F100" s="249">
        <f t="shared" si="344"/>
        <v>0</v>
      </c>
      <c r="G100" s="250">
        <f t="shared" si="344"/>
        <v>0</v>
      </c>
      <c r="H100" s="249">
        <f t="shared" si="344"/>
        <v>0</v>
      </c>
      <c r="I100" s="250">
        <f t="shared" si="344"/>
        <v>0</v>
      </c>
      <c r="J100" s="249">
        <f t="shared" si="344"/>
        <v>0</v>
      </c>
      <c r="K100" s="250">
        <f t="shared" si="344"/>
        <v>0</v>
      </c>
      <c r="L100" s="249">
        <f t="shared" si="344"/>
        <v>0</v>
      </c>
      <c r="M100" s="250">
        <f t="shared" si="344"/>
        <v>0</v>
      </c>
      <c r="N100" s="249">
        <f t="shared" si="344"/>
        <v>0</v>
      </c>
      <c r="O100" s="250">
        <f t="shared" si="344"/>
        <v>0</v>
      </c>
      <c r="P100" s="249">
        <f t="shared" si="345"/>
        <v>0</v>
      </c>
      <c r="Q100" s="250">
        <f t="shared" si="345"/>
        <v>0</v>
      </c>
      <c r="R100" s="249">
        <f t="shared" si="345"/>
        <v>0</v>
      </c>
      <c r="S100" s="250">
        <f t="shared" si="345"/>
        <v>0</v>
      </c>
      <c r="T100" s="249">
        <f t="shared" si="345"/>
        <v>0</v>
      </c>
      <c r="U100" s="250">
        <f t="shared" si="345"/>
        <v>0</v>
      </c>
      <c r="V100" s="249">
        <f t="shared" si="345"/>
        <v>0</v>
      </c>
      <c r="W100" s="250">
        <f t="shared" si="345"/>
        <v>0</v>
      </c>
      <c r="X100" s="249">
        <f t="shared" si="345"/>
        <v>0</v>
      </c>
      <c r="Y100" s="250">
        <f t="shared" si="345"/>
        <v>0</v>
      </c>
      <c r="Z100" s="249">
        <f t="shared" si="346"/>
        <v>0</v>
      </c>
      <c r="AA100" s="250">
        <f t="shared" si="346"/>
        <v>0</v>
      </c>
      <c r="AB100" s="249">
        <f t="shared" si="346"/>
        <v>0</v>
      </c>
      <c r="AC100" s="250">
        <f t="shared" si="346"/>
        <v>0</v>
      </c>
      <c r="AD100" s="249">
        <f t="shared" si="346"/>
        <v>0</v>
      </c>
      <c r="AE100" s="250">
        <f t="shared" si="346"/>
        <v>0</v>
      </c>
      <c r="AF100" s="249">
        <f t="shared" si="346"/>
        <v>0</v>
      </c>
      <c r="AG100" s="250">
        <f t="shared" si="346"/>
        <v>0</v>
      </c>
      <c r="AH100" s="249">
        <f t="shared" si="346"/>
        <v>0</v>
      </c>
      <c r="AI100" s="250">
        <f t="shared" si="346"/>
        <v>0</v>
      </c>
      <c r="AJ100" s="249">
        <f t="shared" si="347"/>
        <v>0</v>
      </c>
      <c r="AK100" s="250">
        <f t="shared" si="347"/>
        <v>0</v>
      </c>
      <c r="AL100" s="249">
        <f t="shared" si="347"/>
        <v>0</v>
      </c>
      <c r="AM100" s="250">
        <f t="shared" si="347"/>
        <v>0</v>
      </c>
      <c r="AN100" s="249">
        <f t="shared" si="347"/>
        <v>0</v>
      </c>
      <c r="AO100" s="250">
        <f t="shared" si="347"/>
        <v>0</v>
      </c>
      <c r="AP100" s="249">
        <f t="shared" si="347"/>
        <v>0</v>
      </c>
      <c r="AQ100" s="250">
        <f t="shared" si="347"/>
        <v>0</v>
      </c>
      <c r="AR100" s="249">
        <f t="shared" si="347"/>
        <v>0</v>
      </c>
      <c r="AS100" s="250">
        <f t="shared" si="347"/>
        <v>0</v>
      </c>
      <c r="AT100" s="249">
        <f t="shared" si="348"/>
        <v>0</v>
      </c>
      <c r="AU100" s="250">
        <f t="shared" si="348"/>
        <v>0</v>
      </c>
      <c r="AV100" s="249">
        <f t="shared" si="348"/>
        <v>0</v>
      </c>
      <c r="AW100" s="250">
        <f t="shared" si="348"/>
        <v>0</v>
      </c>
      <c r="AX100" s="249">
        <f t="shared" si="348"/>
        <v>0</v>
      </c>
      <c r="AY100" s="250">
        <f t="shared" si="348"/>
        <v>0</v>
      </c>
      <c r="AZ100" s="249">
        <f t="shared" si="348"/>
        <v>0</v>
      </c>
      <c r="BA100" s="250">
        <f t="shared" si="348"/>
        <v>0</v>
      </c>
      <c r="BD100" s="41"/>
      <c r="BE100" s="41"/>
      <c r="BL100" s="41"/>
    </row>
    <row r="101" spans="2:72" ht="15" customHeight="1">
      <c r="B101" s="66"/>
      <c r="E101" s="110" t="str">
        <f>$D$81</f>
        <v>Sun</v>
      </c>
      <c r="F101" s="251">
        <f t="shared" si="344"/>
        <v>0</v>
      </c>
      <c r="G101" s="252">
        <f t="shared" si="344"/>
        <v>0</v>
      </c>
      <c r="H101" s="251">
        <f t="shared" si="344"/>
        <v>0</v>
      </c>
      <c r="I101" s="252">
        <f t="shared" si="344"/>
        <v>0</v>
      </c>
      <c r="J101" s="251">
        <f t="shared" si="344"/>
        <v>0</v>
      </c>
      <c r="K101" s="252">
        <f t="shared" si="344"/>
        <v>0</v>
      </c>
      <c r="L101" s="251">
        <f t="shared" si="344"/>
        <v>0</v>
      </c>
      <c r="M101" s="252">
        <f t="shared" si="344"/>
        <v>0</v>
      </c>
      <c r="N101" s="251">
        <f t="shared" si="344"/>
        <v>0</v>
      </c>
      <c r="O101" s="252">
        <f t="shared" si="344"/>
        <v>0</v>
      </c>
      <c r="P101" s="251">
        <f t="shared" si="345"/>
        <v>0</v>
      </c>
      <c r="Q101" s="252">
        <f t="shared" si="345"/>
        <v>0</v>
      </c>
      <c r="R101" s="251">
        <f t="shared" si="345"/>
        <v>0</v>
      </c>
      <c r="S101" s="252">
        <f t="shared" si="345"/>
        <v>0</v>
      </c>
      <c r="T101" s="251">
        <f t="shared" si="345"/>
        <v>0</v>
      </c>
      <c r="U101" s="252">
        <f t="shared" si="345"/>
        <v>0</v>
      </c>
      <c r="V101" s="251">
        <f t="shared" si="345"/>
        <v>0</v>
      </c>
      <c r="W101" s="252">
        <f t="shared" si="345"/>
        <v>0</v>
      </c>
      <c r="X101" s="251">
        <f t="shared" si="345"/>
        <v>0</v>
      </c>
      <c r="Y101" s="252">
        <f t="shared" si="345"/>
        <v>0</v>
      </c>
      <c r="Z101" s="251">
        <f t="shared" si="346"/>
        <v>0</v>
      </c>
      <c r="AA101" s="252">
        <f t="shared" si="346"/>
        <v>0</v>
      </c>
      <c r="AB101" s="251">
        <f t="shared" si="346"/>
        <v>0</v>
      </c>
      <c r="AC101" s="252">
        <f t="shared" si="346"/>
        <v>0</v>
      </c>
      <c r="AD101" s="251">
        <f t="shared" si="346"/>
        <v>0</v>
      </c>
      <c r="AE101" s="252">
        <f t="shared" si="346"/>
        <v>0</v>
      </c>
      <c r="AF101" s="251">
        <f t="shared" si="346"/>
        <v>0</v>
      </c>
      <c r="AG101" s="252">
        <f t="shared" si="346"/>
        <v>0</v>
      </c>
      <c r="AH101" s="251">
        <f t="shared" si="346"/>
        <v>0</v>
      </c>
      <c r="AI101" s="252">
        <f t="shared" si="346"/>
        <v>0</v>
      </c>
      <c r="AJ101" s="251">
        <f t="shared" si="347"/>
        <v>0</v>
      </c>
      <c r="AK101" s="252">
        <f t="shared" si="347"/>
        <v>0</v>
      </c>
      <c r="AL101" s="251">
        <f t="shared" si="347"/>
        <v>0</v>
      </c>
      <c r="AM101" s="252">
        <f t="shared" si="347"/>
        <v>0</v>
      </c>
      <c r="AN101" s="251">
        <f t="shared" si="347"/>
        <v>0</v>
      </c>
      <c r="AO101" s="252">
        <f t="shared" si="347"/>
        <v>0</v>
      </c>
      <c r="AP101" s="251">
        <f t="shared" si="347"/>
        <v>0</v>
      </c>
      <c r="AQ101" s="252">
        <f t="shared" si="347"/>
        <v>0</v>
      </c>
      <c r="AR101" s="251">
        <f t="shared" si="347"/>
        <v>0</v>
      </c>
      <c r="AS101" s="252">
        <f t="shared" si="347"/>
        <v>0</v>
      </c>
      <c r="AT101" s="251">
        <f t="shared" si="348"/>
        <v>0</v>
      </c>
      <c r="AU101" s="252">
        <f t="shared" si="348"/>
        <v>0</v>
      </c>
      <c r="AV101" s="251">
        <f t="shared" si="348"/>
        <v>0</v>
      </c>
      <c r="AW101" s="252">
        <f t="shared" si="348"/>
        <v>0</v>
      </c>
      <c r="AX101" s="251">
        <f t="shared" si="348"/>
        <v>0</v>
      </c>
      <c r="AY101" s="252">
        <f t="shared" si="348"/>
        <v>0</v>
      </c>
      <c r="AZ101" s="251">
        <f t="shared" si="348"/>
        <v>0</v>
      </c>
      <c r="BA101" s="252">
        <f t="shared" si="348"/>
        <v>0</v>
      </c>
      <c r="BD101" s="41"/>
      <c r="BE101" s="41"/>
      <c r="BL101" s="41"/>
    </row>
    <row r="102" spans="2:72" ht="3" customHeight="1">
      <c r="B102" s="66"/>
      <c r="BD102" s="41"/>
      <c r="BE102" s="41"/>
      <c r="BK102" s="80"/>
      <c r="BL102" s="80"/>
      <c r="BM102" s="80"/>
      <c r="BN102" s="80"/>
      <c r="BO102" s="272"/>
      <c r="BP102" s="80"/>
      <c r="BQ102" s="80"/>
      <c r="BR102" s="80"/>
      <c r="BS102" s="80"/>
      <c r="BT102" s="80"/>
    </row>
    <row r="103" spans="2:72" ht="15">
      <c r="B103" s="66"/>
      <c r="F103" s="242"/>
      <c r="G103" s="243" t="s">
        <v>397</v>
      </c>
      <c r="BD103" s="41"/>
      <c r="BE103" s="41"/>
      <c r="BK103" s="80"/>
      <c r="BL103" s="80"/>
      <c r="BM103" s="80"/>
      <c r="BN103" s="80"/>
      <c r="BO103" s="272"/>
      <c r="BP103" s="80"/>
      <c r="BQ103" s="80"/>
      <c r="BR103" s="80"/>
      <c r="BS103" s="80"/>
      <c r="BT103" s="80"/>
    </row>
    <row r="104" spans="2:72" ht="15">
      <c r="B104" s="66"/>
      <c r="BD104" s="41"/>
      <c r="BE104" s="41"/>
      <c r="BK104" s="80"/>
      <c r="BL104" s="80"/>
      <c r="BM104" s="80"/>
      <c r="BN104" s="80"/>
      <c r="BO104" s="272"/>
      <c r="BP104" s="80"/>
      <c r="BQ104" s="80"/>
      <c r="BR104" s="80"/>
      <c r="BS104" s="80"/>
      <c r="BT104" s="80"/>
    </row>
    <row r="105" spans="2:72" ht="15" customHeight="1">
      <c r="B105" s="66"/>
      <c r="D105" s="60" t="s">
        <v>191</v>
      </c>
      <c r="F105" s="60" t="s">
        <v>114</v>
      </c>
      <c r="BD105" s="41"/>
      <c r="BE105" s="41"/>
      <c r="BK105" s="80"/>
      <c r="BL105" s="80"/>
      <c r="BM105" s="80"/>
      <c r="BN105" s="80"/>
      <c r="BO105" s="272"/>
      <c r="BP105" s="80"/>
      <c r="BQ105" s="80"/>
      <c r="BR105" s="80"/>
      <c r="BS105" s="80"/>
      <c r="BT105" s="80"/>
    </row>
    <row r="106" spans="2:72" ht="3" customHeight="1">
      <c r="B106" s="66"/>
      <c r="F106" s="86"/>
      <c r="BD106" s="41"/>
      <c r="BE106" s="41"/>
      <c r="BK106" s="80"/>
      <c r="BL106" s="80"/>
      <c r="BM106" s="80"/>
      <c r="BN106" s="80"/>
      <c r="BO106" s="272"/>
      <c r="BP106" s="80"/>
      <c r="BQ106" s="80"/>
      <c r="BR106" s="80"/>
      <c r="BS106" s="80"/>
      <c r="BT106" s="80"/>
    </row>
    <row r="107" spans="2:72" ht="15" customHeight="1">
      <c r="B107" s="66"/>
      <c r="E107" s="87" t="s">
        <v>115</v>
      </c>
      <c r="F107" s="753" t="s">
        <v>135</v>
      </c>
      <c r="G107" s="754"/>
      <c r="H107" s="754"/>
      <c r="I107" s="754"/>
      <c r="J107" s="754"/>
      <c r="K107" s="754"/>
      <c r="L107" s="754"/>
      <c r="M107" s="754"/>
      <c r="N107" s="754"/>
      <c r="O107" s="754"/>
      <c r="P107" s="754"/>
      <c r="Q107" s="754"/>
      <c r="R107" s="754"/>
      <c r="S107" s="754"/>
      <c r="T107" s="754"/>
      <c r="U107" s="754"/>
      <c r="V107" s="754"/>
      <c r="W107" s="754"/>
      <c r="X107" s="754"/>
      <c r="Y107" s="754"/>
      <c r="Z107" s="754"/>
      <c r="AA107" s="754"/>
      <c r="AB107" s="754"/>
      <c r="AC107" s="754"/>
      <c r="AD107" s="754"/>
      <c r="AE107" s="754"/>
      <c r="AF107" s="754"/>
      <c r="AG107" s="754"/>
      <c r="AH107" s="754"/>
      <c r="AI107" s="754"/>
      <c r="AJ107" s="754"/>
      <c r="AK107" s="754"/>
      <c r="AL107" s="754"/>
      <c r="AM107" s="754"/>
      <c r="AN107" s="754"/>
      <c r="AO107" s="754"/>
      <c r="AP107" s="754"/>
      <c r="AQ107" s="754"/>
      <c r="AR107" s="754"/>
      <c r="AS107" s="754"/>
      <c r="AT107" s="754"/>
      <c r="AU107" s="754"/>
      <c r="AV107" s="754"/>
      <c r="AW107" s="754"/>
      <c r="AX107" s="754"/>
      <c r="AY107" s="754"/>
      <c r="AZ107" s="754"/>
      <c r="BA107" s="754"/>
      <c r="BB107" s="754"/>
      <c r="BC107" s="754"/>
      <c r="BD107" s="754"/>
      <c r="BE107" s="754"/>
      <c r="BF107" s="754"/>
      <c r="BG107" s="754"/>
      <c r="BH107" s="754"/>
      <c r="BI107" s="754"/>
      <c r="BJ107" s="754"/>
      <c r="BK107" s="80"/>
      <c r="BL107" s="80"/>
      <c r="BM107" s="80"/>
      <c r="BN107" s="80"/>
      <c r="BO107" s="272"/>
      <c r="BP107" s="80"/>
      <c r="BQ107" s="80"/>
      <c r="BR107" s="80"/>
      <c r="BS107" s="80"/>
      <c r="BT107" s="80"/>
    </row>
    <row r="108" spans="2:72" ht="3" customHeight="1" thickBot="1">
      <c r="B108" s="66"/>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80"/>
      <c r="BL108" s="80"/>
      <c r="BM108" s="80"/>
      <c r="BN108" s="80"/>
      <c r="BO108" s="272"/>
      <c r="BP108" s="80"/>
      <c r="BQ108" s="80"/>
      <c r="BR108" s="80"/>
      <c r="BS108" s="80"/>
      <c r="BT108" s="80"/>
    </row>
    <row r="109" spans="2:72" ht="24.95" customHeight="1">
      <c r="B109" s="66"/>
      <c r="E109" s="228">
        <f>'Step 1. Enter overall info'!I31</f>
        <v>0</v>
      </c>
      <c r="F109" s="755"/>
      <c r="G109" s="756"/>
      <c r="H109" s="756"/>
      <c r="I109" s="756"/>
      <c r="J109" s="756"/>
      <c r="K109" s="756"/>
      <c r="L109" s="756"/>
      <c r="M109" s="756"/>
      <c r="N109" s="756"/>
      <c r="O109" s="756"/>
      <c r="P109" s="756"/>
      <c r="Q109" s="756"/>
      <c r="R109" s="756"/>
      <c r="S109" s="756"/>
      <c r="T109" s="756"/>
      <c r="U109" s="756"/>
      <c r="V109" s="756"/>
      <c r="W109" s="756"/>
      <c r="X109" s="756"/>
      <c r="Y109" s="756"/>
      <c r="Z109" s="756"/>
      <c r="AA109" s="756"/>
      <c r="AB109" s="756"/>
      <c r="AC109" s="756"/>
      <c r="AD109" s="756"/>
      <c r="AE109" s="756"/>
      <c r="AF109" s="756"/>
      <c r="AG109" s="756"/>
      <c r="AH109" s="756"/>
      <c r="AI109" s="756"/>
      <c r="AJ109" s="756"/>
      <c r="AK109" s="756"/>
      <c r="AL109" s="756"/>
      <c r="AM109" s="756"/>
      <c r="AN109" s="756"/>
      <c r="AO109" s="756"/>
      <c r="AP109" s="756"/>
      <c r="AQ109" s="756"/>
      <c r="AR109" s="756"/>
      <c r="AS109" s="756"/>
      <c r="AT109" s="756"/>
      <c r="AU109" s="756"/>
      <c r="AV109" s="756"/>
      <c r="AW109" s="756"/>
      <c r="AX109" s="756"/>
      <c r="AY109" s="756"/>
      <c r="AZ109" s="756"/>
      <c r="BA109" s="756"/>
      <c r="BB109" s="756"/>
      <c r="BC109" s="756"/>
      <c r="BD109" s="756"/>
      <c r="BE109" s="756"/>
      <c r="BF109" s="756"/>
      <c r="BG109" s="756"/>
      <c r="BH109" s="756"/>
      <c r="BI109" s="756"/>
      <c r="BJ109" s="756"/>
      <c r="BK109" s="80"/>
      <c r="BL109" s="80"/>
      <c r="BM109" s="80"/>
      <c r="BN109" s="80"/>
      <c r="BO109" s="272"/>
      <c r="BP109" s="80"/>
      <c r="BQ109" s="80"/>
      <c r="BR109" s="80"/>
      <c r="BS109" s="80"/>
      <c r="BT109" s="80"/>
    </row>
    <row r="110" spans="2:72" ht="24.95" customHeight="1">
      <c r="B110" s="66"/>
      <c r="E110" s="219">
        <f>'Step 1. Enter overall info'!I32</f>
        <v>0</v>
      </c>
      <c r="F110" s="733"/>
      <c r="G110" s="734"/>
      <c r="H110" s="734"/>
      <c r="I110" s="734"/>
      <c r="J110" s="734"/>
      <c r="K110" s="734"/>
      <c r="L110" s="734"/>
      <c r="M110" s="734"/>
      <c r="N110" s="734"/>
      <c r="O110" s="734"/>
      <c r="P110" s="734"/>
      <c r="Q110" s="734"/>
      <c r="R110" s="734"/>
      <c r="S110" s="734"/>
      <c r="T110" s="734"/>
      <c r="U110" s="734"/>
      <c r="V110" s="734"/>
      <c r="W110" s="734"/>
      <c r="X110" s="734"/>
      <c r="Y110" s="734"/>
      <c r="Z110" s="734"/>
      <c r="AA110" s="734"/>
      <c r="AB110" s="734"/>
      <c r="AC110" s="734"/>
      <c r="AD110" s="734"/>
      <c r="AE110" s="734"/>
      <c r="AF110" s="734"/>
      <c r="AG110" s="734"/>
      <c r="AH110" s="734"/>
      <c r="AI110" s="734"/>
      <c r="AJ110" s="734"/>
      <c r="AK110" s="734"/>
      <c r="AL110" s="734"/>
      <c r="AM110" s="734"/>
      <c r="AN110" s="734"/>
      <c r="AO110" s="734"/>
      <c r="AP110" s="734"/>
      <c r="AQ110" s="734"/>
      <c r="AR110" s="734"/>
      <c r="AS110" s="734"/>
      <c r="AT110" s="734"/>
      <c r="AU110" s="734"/>
      <c r="AV110" s="734"/>
      <c r="AW110" s="734"/>
      <c r="AX110" s="734"/>
      <c r="AY110" s="734"/>
      <c r="AZ110" s="734"/>
      <c r="BA110" s="734"/>
      <c r="BB110" s="734"/>
      <c r="BC110" s="734"/>
      <c r="BD110" s="734"/>
      <c r="BE110" s="734"/>
      <c r="BF110" s="734"/>
      <c r="BG110" s="734"/>
      <c r="BH110" s="734"/>
      <c r="BI110" s="734"/>
      <c r="BJ110" s="734"/>
      <c r="BK110" s="80"/>
      <c r="BL110" s="80"/>
      <c r="BM110" s="80"/>
      <c r="BN110" s="80"/>
      <c r="BO110" s="272"/>
      <c r="BP110" s="80"/>
      <c r="BQ110" s="80"/>
      <c r="BR110" s="80"/>
      <c r="BS110" s="80"/>
      <c r="BT110" s="80"/>
    </row>
    <row r="111" spans="2:72" ht="24.95" customHeight="1">
      <c r="B111" s="66"/>
      <c r="E111" s="220">
        <f>'Step 1. Enter overall info'!I33</f>
        <v>0</v>
      </c>
      <c r="F111" s="733"/>
      <c r="G111" s="734"/>
      <c r="H111" s="734"/>
      <c r="I111" s="734"/>
      <c r="J111" s="734"/>
      <c r="K111" s="734"/>
      <c r="L111" s="734"/>
      <c r="M111" s="734"/>
      <c r="N111" s="734"/>
      <c r="O111" s="734"/>
      <c r="P111" s="734"/>
      <c r="Q111" s="734"/>
      <c r="R111" s="734"/>
      <c r="S111" s="734"/>
      <c r="T111" s="734"/>
      <c r="U111" s="734"/>
      <c r="V111" s="734"/>
      <c r="W111" s="734"/>
      <c r="X111" s="734"/>
      <c r="Y111" s="734"/>
      <c r="Z111" s="734"/>
      <c r="AA111" s="734"/>
      <c r="AB111" s="734"/>
      <c r="AC111" s="734"/>
      <c r="AD111" s="734"/>
      <c r="AE111" s="734"/>
      <c r="AF111" s="734"/>
      <c r="AG111" s="734"/>
      <c r="AH111" s="734"/>
      <c r="AI111" s="734"/>
      <c r="AJ111" s="734"/>
      <c r="AK111" s="734"/>
      <c r="AL111" s="734"/>
      <c r="AM111" s="734"/>
      <c r="AN111" s="734"/>
      <c r="AO111" s="734"/>
      <c r="AP111" s="734"/>
      <c r="AQ111" s="734"/>
      <c r="AR111" s="734"/>
      <c r="AS111" s="734"/>
      <c r="AT111" s="734"/>
      <c r="AU111" s="734"/>
      <c r="AV111" s="734"/>
      <c r="AW111" s="734"/>
      <c r="AX111" s="734"/>
      <c r="AY111" s="734"/>
      <c r="AZ111" s="734"/>
      <c r="BA111" s="734"/>
      <c r="BB111" s="734"/>
      <c r="BC111" s="734"/>
      <c r="BD111" s="734"/>
      <c r="BE111" s="734"/>
      <c r="BF111" s="734"/>
      <c r="BG111" s="734"/>
      <c r="BH111" s="734"/>
      <c r="BI111" s="734"/>
      <c r="BJ111" s="734"/>
      <c r="BK111" s="80"/>
      <c r="BL111" s="80"/>
      <c r="BM111" s="80"/>
      <c r="BN111" s="80"/>
      <c r="BO111" s="272"/>
      <c r="BP111" s="80"/>
      <c r="BQ111" s="80"/>
      <c r="BR111" s="80"/>
      <c r="BS111" s="80"/>
      <c r="BT111" s="80"/>
    </row>
    <row r="112" spans="2:72" ht="24.95" customHeight="1">
      <c r="B112" s="66"/>
      <c r="E112" s="221">
        <f>'Step 1. Enter overall info'!I34</f>
        <v>0</v>
      </c>
      <c r="F112" s="733"/>
      <c r="G112" s="734"/>
      <c r="H112" s="734"/>
      <c r="I112" s="734"/>
      <c r="J112" s="734"/>
      <c r="K112" s="734"/>
      <c r="L112" s="734"/>
      <c r="M112" s="734"/>
      <c r="N112" s="734"/>
      <c r="O112" s="734"/>
      <c r="P112" s="734"/>
      <c r="Q112" s="734"/>
      <c r="R112" s="734"/>
      <c r="S112" s="734"/>
      <c r="T112" s="734"/>
      <c r="U112" s="734"/>
      <c r="V112" s="734"/>
      <c r="W112" s="734"/>
      <c r="X112" s="734"/>
      <c r="Y112" s="734"/>
      <c r="Z112" s="734"/>
      <c r="AA112" s="734"/>
      <c r="AB112" s="734"/>
      <c r="AC112" s="734"/>
      <c r="AD112" s="734"/>
      <c r="AE112" s="734"/>
      <c r="AF112" s="734"/>
      <c r="AG112" s="734"/>
      <c r="AH112" s="734"/>
      <c r="AI112" s="734"/>
      <c r="AJ112" s="734"/>
      <c r="AK112" s="734"/>
      <c r="AL112" s="734"/>
      <c r="AM112" s="734"/>
      <c r="AN112" s="734"/>
      <c r="AO112" s="734"/>
      <c r="AP112" s="734"/>
      <c r="AQ112" s="734"/>
      <c r="AR112" s="734"/>
      <c r="AS112" s="734"/>
      <c r="AT112" s="734"/>
      <c r="AU112" s="734"/>
      <c r="AV112" s="734"/>
      <c r="AW112" s="734"/>
      <c r="AX112" s="734"/>
      <c r="AY112" s="734"/>
      <c r="AZ112" s="734"/>
      <c r="BA112" s="734"/>
      <c r="BB112" s="734"/>
      <c r="BC112" s="734"/>
      <c r="BD112" s="734"/>
      <c r="BE112" s="734"/>
      <c r="BF112" s="734"/>
      <c r="BG112" s="734"/>
      <c r="BH112" s="734"/>
      <c r="BI112" s="734"/>
      <c r="BJ112" s="734"/>
      <c r="BK112" s="80"/>
      <c r="BL112" s="80"/>
      <c r="BM112" s="80"/>
      <c r="BN112" s="80"/>
      <c r="BO112" s="272"/>
      <c r="BP112" s="80"/>
      <c r="BQ112" s="80"/>
      <c r="BR112" s="80"/>
      <c r="BS112" s="80"/>
      <c r="BT112" s="80"/>
    </row>
    <row r="113" spans="2:72" ht="24.95" customHeight="1">
      <c r="B113" s="66"/>
      <c r="E113" s="222">
        <f>'Step 1. Enter overall info'!I35</f>
        <v>0</v>
      </c>
      <c r="F113" s="733"/>
      <c r="G113" s="734"/>
      <c r="H113" s="734"/>
      <c r="I113" s="734"/>
      <c r="J113" s="734"/>
      <c r="K113" s="734"/>
      <c r="L113" s="734"/>
      <c r="M113" s="734"/>
      <c r="N113" s="734"/>
      <c r="O113" s="734"/>
      <c r="P113" s="734"/>
      <c r="Q113" s="734"/>
      <c r="R113" s="734"/>
      <c r="S113" s="734"/>
      <c r="T113" s="734"/>
      <c r="U113" s="734"/>
      <c r="V113" s="734"/>
      <c r="W113" s="734"/>
      <c r="X113" s="734"/>
      <c r="Y113" s="734"/>
      <c r="Z113" s="734"/>
      <c r="AA113" s="734"/>
      <c r="AB113" s="734"/>
      <c r="AC113" s="734"/>
      <c r="AD113" s="734"/>
      <c r="AE113" s="734"/>
      <c r="AF113" s="734"/>
      <c r="AG113" s="734"/>
      <c r="AH113" s="734"/>
      <c r="AI113" s="734"/>
      <c r="AJ113" s="734"/>
      <c r="AK113" s="734"/>
      <c r="AL113" s="734"/>
      <c r="AM113" s="734"/>
      <c r="AN113" s="734"/>
      <c r="AO113" s="734"/>
      <c r="AP113" s="734"/>
      <c r="AQ113" s="734"/>
      <c r="AR113" s="734"/>
      <c r="AS113" s="734"/>
      <c r="AT113" s="734"/>
      <c r="AU113" s="734"/>
      <c r="AV113" s="734"/>
      <c r="AW113" s="734"/>
      <c r="AX113" s="734"/>
      <c r="AY113" s="734"/>
      <c r="AZ113" s="734"/>
      <c r="BA113" s="734"/>
      <c r="BB113" s="734"/>
      <c r="BC113" s="734"/>
      <c r="BD113" s="734"/>
      <c r="BE113" s="734"/>
      <c r="BF113" s="734"/>
      <c r="BG113" s="734"/>
      <c r="BH113" s="734"/>
      <c r="BI113" s="734"/>
      <c r="BJ113" s="734"/>
      <c r="BK113" s="80"/>
      <c r="BL113" s="80"/>
      <c r="BM113" s="80"/>
      <c r="BN113" s="80"/>
      <c r="BO113" s="272"/>
      <c r="BP113" s="80"/>
      <c r="BQ113" s="80"/>
      <c r="BR113" s="80"/>
      <c r="BS113" s="80"/>
      <c r="BT113" s="80"/>
    </row>
    <row r="114" spans="2:72" ht="24.95" customHeight="1">
      <c r="B114" s="66"/>
      <c r="E114" s="223">
        <f>'Step 1. Enter overall info'!I36</f>
        <v>0</v>
      </c>
      <c r="F114" s="733"/>
      <c r="G114" s="734"/>
      <c r="H114" s="734"/>
      <c r="I114" s="734"/>
      <c r="J114" s="734"/>
      <c r="K114" s="734"/>
      <c r="L114" s="734"/>
      <c r="M114" s="734"/>
      <c r="N114" s="734"/>
      <c r="O114" s="734"/>
      <c r="P114" s="734"/>
      <c r="Q114" s="734"/>
      <c r="R114" s="734"/>
      <c r="S114" s="734"/>
      <c r="T114" s="734"/>
      <c r="U114" s="734"/>
      <c r="V114" s="734"/>
      <c r="W114" s="734"/>
      <c r="X114" s="734"/>
      <c r="Y114" s="734"/>
      <c r="Z114" s="734"/>
      <c r="AA114" s="734"/>
      <c r="AB114" s="734"/>
      <c r="AC114" s="734"/>
      <c r="AD114" s="734"/>
      <c r="AE114" s="734"/>
      <c r="AF114" s="734"/>
      <c r="AG114" s="734"/>
      <c r="AH114" s="734"/>
      <c r="AI114" s="734"/>
      <c r="AJ114" s="734"/>
      <c r="AK114" s="734"/>
      <c r="AL114" s="734"/>
      <c r="AM114" s="734"/>
      <c r="AN114" s="734"/>
      <c r="AO114" s="734"/>
      <c r="AP114" s="734"/>
      <c r="AQ114" s="734"/>
      <c r="AR114" s="734"/>
      <c r="AS114" s="734"/>
      <c r="AT114" s="734"/>
      <c r="AU114" s="734"/>
      <c r="AV114" s="734"/>
      <c r="AW114" s="734"/>
      <c r="AX114" s="734"/>
      <c r="AY114" s="734"/>
      <c r="AZ114" s="734"/>
      <c r="BA114" s="734"/>
      <c r="BB114" s="734"/>
      <c r="BC114" s="734"/>
      <c r="BD114" s="734"/>
      <c r="BE114" s="734"/>
      <c r="BF114" s="734"/>
      <c r="BG114" s="734"/>
      <c r="BH114" s="734"/>
      <c r="BI114" s="734"/>
      <c r="BJ114" s="734"/>
      <c r="BK114" s="80"/>
      <c r="BL114" s="80"/>
      <c r="BM114" s="80"/>
      <c r="BN114" s="80"/>
      <c r="BO114" s="272"/>
      <c r="BP114" s="80"/>
      <c r="BQ114" s="80"/>
      <c r="BR114" s="80"/>
      <c r="BS114" s="80"/>
      <c r="BT114" s="80"/>
    </row>
    <row r="115" spans="2:72" ht="24.95" customHeight="1">
      <c r="B115" s="66"/>
      <c r="E115" s="224">
        <f>'Step 1. Enter overall info'!I37</f>
        <v>0</v>
      </c>
      <c r="F115" s="733"/>
      <c r="G115" s="734"/>
      <c r="H115" s="734"/>
      <c r="I115" s="734"/>
      <c r="J115" s="734"/>
      <c r="K115" s="734"/>
      <c r="L115" s="734"/>
      <c r="M115" s="734"/>
      <c r="N115" s="734"/>
      <c r="O115" s="734"/>
      <c r="P115" s="734"/>
      <c r="Q115" s="734"/>
      <c r="R115" s="734"/>
      <c r="S115" s="734"/>
      <c r="T115" s="734"/>
      <c r="U115" s="734"/>
      <c r="V115" s="734"/>
      <c r="W115" s="734"/>
      <c r="X115" s="734"/>
      <c r="Y115" s="734"/>
      <c r="Z115" s="734"/>
      <c r="AA115" s="734"/>
      <c r="AB115" s="734"/>
      <c r="AC115" s="734"/>
      <c r="AD115" s="734"/>
      <c r="AE115" s="734"/>
      <c r="AF115" s="734"/>
      <c r="AG115" s="734"/>
      <c r="AH115" s="734"/>
      <c r="AI115" s="734"/>
      <c r="AJ115" s="734"/>
      <c r="AK115" s="734"/>
      <c r="AL115" s="734"/>
      <c r="AM115" s="734"/>
      <c r="AN115" s="734"/>
      <c r="AO115" s="734"/>
      <c r="AP115" s="734"/>
      <c r="AQ115" s="734"/>
      <c r="AR115" s="734"/>
      <c r="AS115" s="734"/>
      <c r="AT115" s="734"/>
      <c r="AU115" s="734"/>
      <c r="AV115" s="734"/>
      <c r="AW115" s="734"/>
      <c r="AX115" s="734"/>
      <c r="AY115" s="734"/>
      <c r="AZ115" s="734"/>
      <c r="BA115" s="734"/>
      <c r="BB115" s="734"/>
      <c r="BC115" s="734"/>
      <c r="BD115" s="734"/>
      <c r="BE115" s="734"/>
      <c r="BF115" s="734"/>
      <c r="BG115" s="734"/>
      <c r="BH115" s="734"/>
      <c r="BI115" s="734"/>
      <c r="BJ115" s="734"/>
      <c r="BK115" s="80"/>
      <c r="BL115" s="80"/>
      <c r="BM115" s="80"/>
      <c r="BN115" s="80"/>
      <c r="BO115" s="272"/>
      <c r="BP115" s="80"/>
      <c r="BQ115" s="80"/>
      <c r="BR115" s="80"/>
      <c r="BS115" s="80"/>
      <c r="BT115" s="80"/>
    </row>
    <row r="116" spans="2:72" ht="24.95" customHeight="1">
      <c r="B116" s="66"/>
      <c r="E116" s="225">
        <f>'Step 1. Enter overall info'!I38</f>
        <v>0</v>
      </c>
      <c r="F116" s="733"/>
      <c r="G116" s="734"/>
      <c r="H116" s="734"/>
      <c r="I116" s="734"/>
      <c r="J116" s="734"/>
      <c r="K116" s="734"/>
      <c r="L116" s="734"/>
      <c r="M116" s="734"/>
      <c r="N116" s="734"/>
      <c r="O116" s="734"/>
      <c r="P116" s="734"/>
      <c r="Q116" s="734"/>
      <c r="R116" s="734"/>
      <c r="S116" s="734"/>
      <c r="T116" s="734"/>
      <c r="U116" s="734"/>
      <c r="V116" s="734"/>
      <c r="W116" s="734"/>
      <c r="X116" s="734"/>
      <c r="Y116" s="734"/>
      <c r="Z116" s="734"/>
      <c r="AA116" s="734"/>
      <c r="AB116" s="734"/>
      <c r="AC116" s="734"/>
      <c r="AD116" s="734"/>
      <c r="AE116" s="734"/>
      <c r="AF116" s="734"/>
      <c r="AG116" s="734"/>
      <c r="AH116" s="734"/>
      <c r="AI116" s="734"/>
      <c r="AJ116" s="734"/>
      <c r="AK116" s="734"/>
      <c r="AL116" s="734"/>
      <c r="AM116" s="734"/>
      <c r="AN116" s="734"/>
      <c r="AO116" s="734"/>
      <c r="AP116" s="734"/>
      <c r="AQ116" s="734"/>
      <c r="AR116" s="734"/>
      <c r="AS116" s="734"/>
      <c r="AT116" s="734"/>
      <c r="AU116" s="734"/>
      <c r="AV116" s="734"/>
      <c r="AW116" s="734"/>
      <c r="AX116" s="734"/>
      <c r="AY116" s="734"/>
      <c r="AZ116" s="734"/>
      <c r="BA116" s="734"/>
      <c r="BB116" s="734"/>
      <c r="BC116" s="734"/>
      <c r="BD116" s="734"/>
      <c r="BE116" s="734"/>
      <c r="BF116" s="734"/>
      <c r="BG116" s="734"/>
      <c r="BH116" s="734"/>
      <c r="BI116" s="734"/>
      <c r="BJ116" s="734"/>
      <c r="BK116" s="80"/>
      <c r="BL116" s="80"/>
      <c r="BM116" s="80"/>
      <c r="BN116" s="80"/>
      <c r="BO116" s="272"/>
      <c r="BP116" s="80"/>
      <c r="BQ116" s="80"/>
      <c r="BR116" s="80"/>
      <c r="BS116" s="80"/>
      <c r="BT116" s="80"/>
    </row>
    <row r="117" spans="2:72" ht="24.95" customHeight="1">
      <c r="B117" s="66"/>
      <c r="E117" s="226">
        <f>'Step 1. Enter overall info'!I39</f>
        <v>0</v>
      </c>
      <c r="F117" s="733"/>
      <c r="G117" s="734"/>
      <c r="H117" s="734"/>
      <c r="I117" s="734"/>
      <c r="J117" s="734"/>
      <c r="K117" s="734"/>
      <c r="L117" s="734"/>
      <c r="M117" s="734"/>
      <c r="N117" s="734"/>
      <c r="O117" s="734"/>
      <c r="P117" s="734"/>
      <c r="Q117" s="734"/>
      <c r="R117" s="734"/>
      <c r="S117" s="734"/>
      <c r="T117" s="734"/>
      <c r="U117" s="734"/>
      <c r="V117" s="734"/>
      <c r="W117" s="734"/>
      <c r="X117" s="734"/>
      <c r="Y117" s="734"/>
      <c r="Z117" s="734"/>
      <c r="AA117" s="734"/>
      <c r="AB117" s="734"/>
      <c r="AC117" s="734"/>
      <c r="AD117" s="734"/>
      <c r="AE117" s="734"/>
      <c r="AF117" s="734"/>
      <c r="AG117" s="734"/>
      <c r="AH117" s="734"/>
      <c r="AI117" s="734"/>
      <c r="AJ117" s="734"/>
      <c r="AK117" s="734"/>
      <c r="AL117" s="734"/>
      <c r="AM117" s="734"/>
      <c r="AN117" s="734"/>
      <c r="AO117" s="734"/>
      <c r="AP117" s="734"/>
      <c r="AQ117" s="734"/>
      <c r="AR117" s="734"/>
      <c r="AS117" s="734"/>
      <c r="AT117" s="734"/>
      <c r="AU117" s="734"/>
      <c r="AV117" s="734"/>
      <c r="AW117" s="734"/>
      <c r="AX117" s="734"/>
      <c r="AY117" s="734"/>
      <c r="AZ117" s="734"/>
      <c r="BA117" s="734"/>
      <c r="BB117" s="734"/>
      <c r="BC117" s="734"/>
      <c r="BD117" s="734"/>
      <c r="BE117" s="734"/>
      <c r="BF117" s="734"/>
      <c r="BG117" s="734"/>
      <c r="BH117" s="734"/>
      <c r="BI117" s="734"/>
      <c r="BJ117" s="734"/>
      <c r="BK117" s="80"/>
      <c r="BL117" s="80"/>
      <c r="BM117" s="80"/>
      <c r="BN117" s="80"/>
      <c r="BO117" s="272"/>
      <c r="BP117" s="80"/>
      <c r="BQ117" s="80"/>
      <c r="BR117" s="80"/>
      <c r="BS117" s="80"/>
      <c r="BT117" s="80"/>
    </row>
    <row r="118" spans="2:72" ht="24.95" customHeight="1" thickBot="1">
      <c r="B118" s="66"/>
      <c r="E118" s="227">
        <f>'Step 1. Enter overall info'!I40</f>
        <v>0</v>
      </c>
      <c r="F118" s="735"/>
      <c r="G118" s="736"/>
      <c r="H118" s="736"/>
      <c r="I118" s="736"/>
      <c r="J118" s="736"/>
      <c r="K118" s="736"/>
      <c r="L118" s="736"/>
      <c r="M118" s="736"/>
      <c r="N118" s="736"/>
      <c r="O118" s="736"/>
      <c r="P118" s="736"/>
      <c r="Q118" s="736"/>
      <c r="R118" s="736"/>
      <c r="S118" s="736"/>
      <c r="T118" s="736"/>
      <c r="U118" s="736"/>
      <c r="V118" s="736"/>
      <c r="W118" s="736"/>
      <c r="X118" s="736"/>
      <c r="Y118" s="736"/>
      <c r="Z118" s="736"/>
      <c r="AA118" s="736"/>
      <c r="AB118" s="736"/>
      <c r="AC118" s="736"/>
      <c r="AD118" s="736"/>
      <c r="AE118" s="736"/>
      <c r="AF118" s="736"/>
      <c r="AG118" s="736"/>
      <c r="AH118" s="736"/>
      <c r="AI118" s="736"/>
      <c r="AJ118" s="736"/>
      <c r="AK118" s="736"/>
      <c r="AL118" s="736"/>
      <c r="AM118" s="736"/>
      <c r="AN118" s="736"/>
      <c r="AO118" s="736"/>
      <c r="AP118" s="736"/>
      <c r="AQ118" s="736"/>
      <c r="AR118" s="736"/>
      <c r="AS118" s="736"/>
      <c r="AT118" s="736"/>
      <c r="AU118" s="736"/>
      <c r="AV118" s="736"/>
      <c r="AW118" s="736"/>
      <c r="AX118" s="736"/>
      <c r="AY118" s="736"/>
      <c r="AZ118" s="736"/>
      <c r="BA118" s="736"/>
      <c r="BB118" s="736"/>
      <c r="BC118" s="736"/>
      <c r="BD118" s="736"/>
      <c r="BE118" s="736"/>
      <c r="BF118" s="736"/>
      <c r="BG118" s="736"/>
      <c r="BH118" s="736"/>
      <c r="BI118" s="736"/>
      <c r="BJ118" s="736"/>
      <c r="BK118" s="80"/>
      <c r="BL118" s="80"/>
      <c r="BM118" s="80"/>
      <c r="BN118" s="80"/>
      <c r="BO118" s="272"/>
      <c r="BP118" s="80"/>
      <c r="BQ118" s="80"/>
      <c r="BR118" s="80"/>
      <c r="BS118" s="80"/>
      <c r="BT118" s="80"/>
    </row>
    <row r="119" spans="2:72" ht="3" customHeight="1">
      <c r="B119" s="66"/>
      <c r="D119" s="41"/>
      <c r="E119" s="41"/>
      <c r="F119" s="454"/>
      <c r="G119" s="455"/>
      <c r="H119" s="455"/>
      <c r="I119" s="455"/>
      <c r="J119" s="455"/>
      <c r="K119" s="455"/>
      <c r="L119" s="455"/>
      <c r="M119" s="455"/>
      <c r="N119" s="455"/>
      <c r="O119" s="455"/>
      <c r="P119" s="455"/>
      <c r="Q119" s="455"/>
      <c r="R119" s="455"/>
      <c r="S119" s="455"/>
      <c r="T119" s="455"/>
      <c r="U119" s="455"/>
      <c r="V119" s="455"/>
      <c r="W119" s="455"/>
      <c r="X119" s="455"/>
      <c r="Y119" s="455"/>
      <c r="Z119" s="455"/>
      <c r="AA119" s="455"/>
      <c r="AB119" s="455"/>
      <c r="AC119" s="455"/>
      <c r="AD119" s="455"/>
      <c r="AE119" s="455"/>
      <c r="AF119" s="455"/>
      <c r="AG119" s="455"/>
      <c r="AH119" s="455"/>
      <c r="AI119" s="455"/>
      <c r="AJ119" s="455"/>
      <c r="AK119" s="455"/>
      <c r="AL119" s="455"/>
      <c r="AM119" s="455"/>
      <c r="AN119" s="455"/>
      <c r="AO119" s="455"/>
      <c r="AP119" s="455"/>
      <c r="AQ119" s="455"/>
      <c r="AR119" s="455"/>
      <c r="AS119" s="455"/>
      <c r="AT119" s="455"/>
      <c r="AU119" s="455"/>
      <c r="AV119" s="455"/>
      <c r="AW119" s="455"/>
      <c r="AX119" s="455"/>
      <c r="AY119" s="455"/>
      <c r="AZ119" s="455"/>
      <c r="BA119" s="455"/>
      <c r="BB119" s="455"/>
      <c r="BC119" s="455"/>
      <c r="BD119" s="455"/>
      <c r="BE119" s="456"/>
      <c r="BF119" s="455"/>
      <c r="BG119" s="455"/>
      <c r="BH119" s="455"/>
      <c r="BI119" s="455"/>
      <c r="BJ119" s="455"/>
      <c r="BK119" s="80"/>
      <c r="BL119" s="80"/>
      <c r="BM119" s="80"/>
      <c r="BN119" s="80"/>
      <c r="BO119" s="272"/>
      <c r="BP119" s="80"/>
      <c r="BQ119" s="80"/>
      <c r="BR119" s="80"/>
      <c r="BS119" s="80"/>
      <c r="BT119" s="80"/>
    </row>
    <row r="120" spans="2:72" ht="24.95" customHeight="1">
      <c r="B120" s="66"/>
      <c r="E120" s="110" t="s">
        <v>186</v>
      </c>
      <c r="F120" s="737"/>
      <c r="G120" s="738"/>
      <c r="H120" s="738"/>
      <c r="I120" s="738"/>
      <c r="J120" s="738"/>
      <c r="K120" s="738"/>
      <c r="L120" s="738"/>
      <c r="M120" s="738"/>
      <c r="N120" s="738"/>
      <c r="O120" s="738"/>
      <c r="P120" s="738"/>
      <c r="Q120" s="738"/>
      <c r="R120" s="738"/>
      <c r="S120" s="738"/>
      <c r="T120" s="738"/>
      <c r="U120" s="738"/>
      <c r="V120" s="738"/>
      <c r="W120" s="738"/>
      <c r="X120" s="738"/>
      <c r="Y120" s="738"/>
      <c r="Z120" s="738"/>
      <c r="AA120" s="738"/>
      <c r="AB120" s="738"/>
      <c r="AC120" s="738"/>
      <c r="AD120" s="738"/>
      <c r="AE120" s="738"/>
      <c r="AF120" s="738"/>
      <c r="AG120" s="738"/>
      <c r="AH120" s="738"/>
      <c r="AI120" s="738"/>
      <c r="AJ120" s="738"/>
      <c r="AK120" s="738"/>
      <c r="AL120" s="738"/>
      <c r="AM120" s="738"/>
      <c r="AN120" s="738"/>
      <c r="AO120" s="738"/>
      <c r="AP120" s="738"/>
      <c r="AQ120" s="738"/>
      <c r="AR120" s="738"/>
      <c r="AS120" s="738"/>
      <c r="AT120" s="738"/>
      <c r="AU120" s="738"/>
      <c r="AV120" s="738"/>
      <c r="AW120" s="738"/>
      <c r="AX120" s="738"/>
      <c r="AY120" s="738"/>
      <c r="AZ120" s="738"/>
      <c r="BA120" s="738"/>
      <c r="BB120" s="738"/>
      <c r="BC120" s="738"/>
      <c r="BD120" s="738"/>
      <c r="BE120" s="738"/>
      <c r="BF120" s="738"/>
      <c r="BG120" s="738"/>
      <c r="BH120" s="738"/>
      <c r="BI120" s="738"/>
      <c r="BJ120" s="738"/>
      <c r="BK120" s="80"/>
      <c r="BL120" s="80"/>
      <c r="BM120" s="80"/>
      <c r="BN120" s="80"/>
      <c r="BO120" s="272"/>
      <c r="BP120" s="80"/>
      <c r="BQ120" s="80"/>
      <c r="BR120" s="80"/>
      <c r="BS120" s="80"/>
      <c r="BT120" s="80"/>
    </row>
    <row r="121" spans="2:72" ht="3" customHeight="1">
      <c r="B121" s="66"/>
      <c r="BD121" s="41"/>
      <c r="BE121" s="41"/>
      <c r="BK121" s="80"/>
      <c r="BL121" s="80"/>
      <c r="BM121" s="80"/>
      <c r="BN121" s="80"/>
      <c r="BO121" s="272"/>
      <c r="BP121" s="80"/>
      <c r="BQ121" s="80"/>
      <c r="BR121" s="80"/>
      <c r="BS121" s="80"/>
      <c r="BT121" s="80"/>
    </row>
    <row r="122" spans="2:72" ht="15">
      <c r="B122" s="66"/>
      <c r="F122" s="60" t="s">
        <v>406</v>
      </c>
      <c r="BD122" s="41"/>
      <c r="BE122" s="41"/>
      <c r="BK122" s="80"/>
      <c r="BL122" s="80"/>
      <c r="BM122" s="80"/>
      <c r="BN122" s="80"/>
      <c r="BO122" s="272"/>
      <c r="BP122" s="80"/>
      <c r="BQ122" s="80"/>
      <c r="BR122" s="80"/>
      <c r="BS122" s="80"/>
      <c r="BT122" s="80"/>
    </row>
    <row r="123" spans="2:72" ht="15">
      <c r="BD123" s="41"/>
      <c r="BE123" s="41"/>
      <c r="BK123" s="80"/>
      <c r="BL123" s="80"/>
      <c r="BM123" s="80"/>
      <c r="BN123" s="80"/>
      <c r="BO123" s="272"/>
      <c r="BP123" s="80"/>
      <c r="BQ123" s="80"/>
      <c r="BR123" s="80"/>
      <c r="BS123" s="80"/>
      <c r="BT123" s="80"/>
    </row>
    <row r="124" spans="2:72" ht="15" hidden="1">
      <c r="BD124" s="41"/>
      <c r="BE124" s="41"/>
      <c r="BK124" s="80"/>
      <c r="BL124" s="80"/>
      <c r="BM124" s="80"/>
      <c r="BN124" s="80"/>
      <c r="BO124" s="272"/>
      <c r="BP124" s="80"/>
      <c r="BQ124" s="80"/>
      <c r="BR124" s="80"/>
      <c r="BS124" s="80"/>
      <c r="BT124" s="80"/>
    </row>
    <row r="125" spans="2:72" ht="15" hidden="1">
      <c r="BD125" s="41"/>
      <c r="BE125" s="41"/>
      <c r="BK125" s="80"/>
      <c r="BL125" s="80"/>
      <c r="BM125" s="80"/>
      <c r="BN125" s="80"/>
      <c r="BO125" s="272"/>
      <c r="BP125" s="80"/>
      <c r="BQ125" s="80"/>
      <c r="BR125" s="80"/>
      <c r="BS125" s="80"/>
      <c r="BT125" s="80"/>
    </row>
    <row r="126" spans="2:72" ht="15" hidden="1">
      <c r="BD126" s="41"/>
      <c r="BE126" s="41"/>
      <c r="BK126" s="80"/>
      <c r="BL126" s="80"/>
      <c r="BM126" s="80"/>
      <c r="BN126" s="80"/>
      <c r="BO126" s="272"/>
      <c r="BP126" s="80"/>
      <c r="BQ126" s="80"/>
      <c r="BR126" s="80"/>
      <c r="BS126" s="80"/>
      <c r="BT126" s="80"/>
    </row>
    <row r="127" spans="2:72" ht="15" hidden="1">
      <c r="BD127" s="41"/>
      <c r="BE127" s="41"/>
      <c r="BK127" s="80"/>
      <c r="BL127" s="80"/>
      <c r="BM127" s="80"/>
      <c r="BN127" s="80"/>
      <c r="BO127" s="272"/>
      <c r="BP127" s="80"/>
      <c r="BQ127" s="80"/>
      <c r="BR127" s="80"/>
      <c r="BS127" s="80"/>
      <c r="BT127" s="80"/>
    </row>
    <row r="128" spans="2:72" ht="15" hidden="1">
      <c r="BD128" s="41"/>
      <c r="BE128" s="41"/>
      <c r="BK128" s="80"/>
      <c r="BL128" s="80"/>
      <c r="BM128" s="80"/>
      <c r="BN128" s="80"/>
      <c r="BO128" s="272"/>
      <c r="BP128" s="80"/>
      <c r="BQ128" s="80"/>
      <c r="BR128" s="80"/>
      <c r="BS128" s="80"/>
      <c r="BT128" s="80"/>
    </row>
    <row r="129" spans="56:72" ht="15" hidden="1">
      <c r="BD129" s="41"/>
      <c r="BE129" s="41"/>
      <c r="BK129" s="80"/>
      <c r="BL129" s="80"/>
      <c r="BM129" s="80"/>
      <c r="BN129" s="80"/>
      <c r="BO129" s="272"/>
      <c r="BP129" s="80"/>
      <c r="BQ129" s="80"/>
      <c r="BR129" s="80"/>
      <c r="BS129" s="80"/>
      <c r="BT129" s="80"/>
    </row>
    <row r="130" spans="56:72" ht="15" hidden="1">
      <c r="BD130" s="41"/>
      <c r="BE130" s="41"/>
      <c r="BK130" s="80"/>
      <c r="BL130" s="80"/>
      <c r="BM130" s="80"/>
      <c r="BN130" s="80"/>
      <c r="BO130" s="272"/>
      <c r="BP130" s="80"/>
      <c r="BQ130" s="80"/>
      <c r="BR130" s="80"/>
      <c r="BS130" s="80"/>
      <c r="BT130" s="80"/>
    </row>
    <row r="131" spans="56:72" ht="15" hidden="1">
      <c r="BD131" s="41"/>
      <c r="BE131" s="41"/>
      <c r="BK131" s="80"/>
      <c r="BL131" s="80"/>
      <c r="BM131" s="80"/>
      <c r="BN131" s="80"/>
      <c r="BO131" s="272"/>
      <c r="BP131" s="80"/>
      <c r="BQ131" s="80"/>
      <c r="BR131" s="80"/>
      <c r="BS131" s="80"/>
      <c r="BT131" s="80"/>
    </row>
    <row r="132" spans="56:72" ht="15" hidden="1">
      <c r="BD132" s="41"/>
      <c r="BE132" s="41"/>
      <c r="BL132" s="80"/>
    </row>
    <row r="133" spans="56:72" ht="15" hidden="1">
      <c r="BD133" s="41"/>
      <c r="BE133" s="41"/>
      <c r="BL133" s="80"/>
    </row>
    <row r="134" spans="56:72" ht="15" hidden="1">
      <c r="BD134" s="41"/>
      <c r="BE134" s="41"/>
      <c r="BL134" s="80"/>
    </row>
    <row r="135" spans="56:72" ht="15" hidden="1">
      <c r="BD135" s="41"/>
      <c r="BE135" s="41"/>
      <c r="BL135" s="80"/>
    </row>
    <row r="136" spans="56:72" ht="15" hidden="1">
      <c r="BD136" s="41"/>
      <c r="BE136" s="41"/>
      <c r="BL136" s="80"/>
    </row>
    <row r="137" spans="56:72" ht="15" hidden="1">
      <c r="BD137" s="41"/>
      <c r="BE137" s="41"/>
      <c r="BL137" s="80"/>
    </row>
    <row r="138" spans="56:72" ht="15" hidden="1">
      <c r="BD138" s="41"/>
      <c r="BE138" s="41"/>
      <c r="BL138" s="80"/>
    </row>
    <row r="139" spans="56:72" ht="15" hidden="1">
      <c r="BD139" s="41"/>
      <c r="BE139" s="41"/>
      <c r="BL139" s="80"/>
    </row>
    <row r="140" spans="56:72" ht="15" hidden="1">
      <c r="BD140" s="41"/>
      <c r="BE140" s="41"/>
      <c r="BL140" s="80"/>
    </row>
    <row r="141" spans="56:72" ht="15" hidden="1">
      <c r="BD141" s="41"/>
      <c r="BE141" s="41"/>
      <c r="BL141" s="80"/>
    </row>
    <row r="142" spans="56:72" ht="15" hidden="1">
      <c r="BD142" s="41"/>
      <c r="BE142" s="41"/>
      <c r="BL142" s="80"/>
    </row>
    <row r="143" spans="56:72" ht="15" hidden="1">
      <c r="BD143" s="41"/>
      <c r="BE143" s="41"/>
      <c r="BL143" s="80"/>
    </row>
    <row r="144" spans="56:72" ht="15" hidden="1">
      <c r="BD144" s="41"/>
      <c r="BE144" s="41"/>
      <c r="BL144" s="80"/>
    </row>
    <row r="145" spans="56:64" ht="15" hidden="1">
      <c r="BD145" s="41"/>
      <c r="BE145" s="41"/>
      <c r="BL145" s="80"/>
    </row>
    <row r="146" spans="56:64" ht="15" hidden="1">
      <c r="BD146" s="41"/>
      <c r="BE146" s="41"/>
      <c r="BL146" s="80"/>
    </row>
    <row r="147" spans="56:64" ht="15" hidden="1">
      <c r="BD147" s="41"/>
      <c r="BE147" s="41"/>
      <c r="BL147" s="80"/>
    </row>
    <row r="148" spans="56:64" ht="15" hidden="1">
      <c r="BD148" s="41"/>
      <c r="BE148" s="41"/>
      <c r="BL148" s="80"/>
    </row>
    <row r="149" spans="56:64" ht="15" hidden="1">
      <c r="BD149" s="41"/>
      <c r="BE149" s="41"/>
      <c r="BL149" s="80"/>
    </row>
    <row r="150" spans="56:64" ht="15" hidden="1">
      <c r="BD150" s="41"/>
      <c r="BE150" s="41"/>
      <c r="BL150" s="80"/>
    </row>
    <row r="151" spans="56:64" ht="15" hidden="1" customHeight="1">
      <c r="BD151" s="41"/>
      <c r="BE151" s="41"/>
      <c r="BL151" s="80"/>
    </row>
    <row r="152" spans="56:64" ht="15" hidden="1" customHeight="1"/>
    <row r="153" spans="56:64" ht="15" hidden="1" customHeight="1"/>
    <row r="154" spans="56:64" ht="15" hidden="1" customHeight="1"/>
    <row r="155" spans="56:64" ht="15" hidden="1" customHeight="1"/>
    <row r="156" spans="56:64" ht="15" hidden="1" customHeight="1"/>
    <row r="157" spans="56:64" ht="15" hidden="1" customHeight="1"/>
    <row r="158" spans="56:64" ht="17.25" hidden="1" customHeight="1"/>
    <row r="159" spans="56:64" ht="15" hidden="1" customHeight="1"/>
  </sheetData>
  <sheetProtection algorithmName="SHA-512" hashValue="FDpVDf2Uh9BBC1IEDBOSNwbqsR+t+gVf33YGIqA93sW/+JlrIR4at5R//an1eKK6VoyrVmrsK9FyZ8f6vR2kMw==" saltValue="AfxGZrJ6AofITm6bqlr68Q==" spinCount="100000" sheet="1" objects="1" scenarios="1"/>
  <mergeCells count="78">
    <mergeCell ref="C14:E16"/>
    <mergeCell ref="F113:BJ113"/>
    <mergeCell ref="T11:U11"/>
    <mergeCell ref="D51:D60"/>
    <mergeCell ref="D61:D70"/>
    <mergeCell ref="D71:D80"/>
    <mergeCell ref="D81:D90"/>
    <mergeCell ref="D21:D30"/>
    <mergeCell ref="D31:D40"/>
    <mergeCell ref="D41:D50"/>
    <mergeCell ref="JQ16:KK16"/>
    <mergeCell ref="F107:BJ107"/>
    <mergeCell ref="F109:BJ109"/>
    <mergeCell ref="DA16:DU16"/>
    <mergeCell ref="FL16:GF16"/>
    <mergeCell ref="HW16:IQ16"/>
    <mergeCell ref="DV16:EP16"/>
    <mergeCell ref="IV16:JP16"/>
    <mergeCell ref="EQ16:FK16"/>
    <mergeCell ref="GG16:HA16"/>
    <mergeCell ref="HB16:HV16"/>
    <mergeCell ref="BC16:BE16"/>
    <mergeCell ref="F114:BJ114"/>
    <mergeCell ref="BG16:BI16"/>
    <mergeCell ref="AF11:AG11"/>
    <mergeCell ref="AT10:AU10"/>
    <mergeCell ref="AH11:AJ11"/>
    <mergeCell ref="AO10:AQ10"/>
    <mergeCell ref="AO11:AQ11"/>
    <mergeCell ref="AV10:AX10"/>
    <mergeCell ref="AV11:AX11"/>
    <mergeCell ref="AM11:AN11"/>
    <mergeCell ref="AT11:AU11"/>
    <mergeCell ref="F110:BJ110"/>
    <mergeCell ref="F111:BJ111"/>
    <mergeCell ref="F112:BJ112"/>
    <mergeCell ref="BC10:BD10"/>
    <mergeCell ref="T12:U12"/>
    <mergeCell ref="F115:BJ115"/>
    <mergeCell ref="F116:BJ116"/>
    <mergeCell ref="F117:BJ117"/>
    <mergeCell ref="F118:BJ118"/>
    <mergeCell ref="F120:BJ120"/>
    <mergeCell ref="T6:U6"/>
    <mergeCell ref="T7:U7"/>
    <mergeCell ref="T8:U8"/>
    <mergeCell ref="T10:U10"/>
    <mergeCell ref="C8:E11"/>
    <mergeCell ref="AM6:AN6"/>
    <mergeCell ref="AH10:AJ10"/>
    <mergeCell ref="Z6:AA6"/>
    <mergeCell ref="AF6:AG6"/>
    <mergeCell ref="AF10:AG10"/>
    <mergeCell ref="Z7:AA7"/>
    <mergeCell ref="AH6:AJ6"/>
    <mergeCell ref="AH7:AJ7"/>
    <mergeCell ref="AH8:AJ8"/>
    <mergeCell ref="AF7:AG7"/>
    <mergeCell ref="AF8:AG8"/>
    <mergeCell ref="AM7:AN7"/>
    <mergeCell ref="Z8:AA8"/>
    <mergeCell ref="AM10:AN10"/>
    <mergeCell ref="AM8:AN8"/>
    <mergeCell ref="AV6:AX6"/>
    <mergeCell ref="AV7:AX7"/>
    <mergeCell ref="AV8:AX8"/>
    <mergeCell ref="AO6:AQ6"/>
    <mergeCell ref="AO7:AQ7"/>
    <mergeCell ref="AO8:AQ8"/>
    <mergeCell ref="AT6:AU6"/>
    <mergeCell ref="AT7:AU7"/>
    <mergeCell ref="AT8:AU8"/>
    <mergeCell ref="V6:X6"/>
    <mergeCell ref="V7:X7"/>
    <mergeCell ref="V8:X8"/>
    <mergeCell ref="AB6:AD6"/>
    <mergeCell ref="AB7:AD7"/>
    <mergeCell ref="AB8:AD8"/>
  </mergeCells>
  <conditionalFormatting sqref="BL21:BL90">
    <cfRule type="expression" dxfId="410" priority="4030">
      <formula>BL21="Check: OK"</formula>
    </cfRule>
  </conditionalFormatting>
  <conditionalFormatting sqref="KL21:KL90">
    <cfRule type="cellIs" dxfId="409" priority="3905" operator="notEqual">
      <formula>48</formula>
    </cfRule>
  </conditionalFormatting>
  <conditionalFormatting sqref="F95:BA101">
    <cfRule type="containsErrors" dxfId="408" priority="644">
      <formula>ISERROR(F95)</formula>
    </cfRule>
    <cfRule type="expression" dxfId="407" priority="2715">
      <formula>AND(COUNT(F95),INT(F95)&lt;&gt;F95)</formula>
    </cfRule>
  </conditionalFormatting>
  <conditionalFormatting sqref="ML21:OG90">
    <cfRule type="expression" dxfId="406" priority="1835">
      <formula>OR(ML21 = "D+", ML21 = "E+")</formula>
    </cfRule>
    <cfRule type="expression" dxfId="405" priority="1836">
      <formula>ML21="Sa"</formula>
    </cfRule>
    <cfRule type="expression" dxfId="404" priority="1837">
      <formula>ML21="Sb"</formula>
    </cfRule>
    <cfRule type="expression" dxfId="403" priority="1838">
      <formula>ML21="E"</formula>
    </cfRule>
    <cfRule type="expression" dxfId="402" priority="1839">
      <formula>ML21="D"</formula>
    </cfRule>
  </conditionalFormatting>
  <conditionalFormatting sqref="F21:BA90">
    <cfRule type="containsBlanks" priority="1" stopIfTrue="1">
      <formula>LEN(TRIM(F21))=0</formula>
    </cfRule>
    <cfRule type="expression" dxfId="401" priority="21">
      <formula>F21= $AV$11</formula>
    </cfRule>
    <cfRule type="expression" dxfId="400" priority="22">
      <formula>F21= $AV$10</formula>
    </cfRule>
    <cfRule type="expression" dxfId="399" priority="23">
      <formula>F21= $AV$8</formula>
    </cfRule>
    <cfRule type="expression" dxfId="398" priority="24">
      <formula>F21 = $AV$7</formula>
    </cfRule>
    <cfRule type="expression" dxfId="397" priority="25">
      <formula>F21 = $AV$6</formula>
    </cfRule>
    <cfRule type="expression" dxfId="396" priority="26">
      <formula>F21 = $AO$11</formula>
    </cfRule>
    <cfRule type="expression" dxfId="395" priority="27">
      <formula>F21 = $AO$10</formula>
    </cfRule>
    <cfRule type="expression" dxfId="394" priority="28">
      <formula>F21 = $AO$8</formula>
    </cfRule>
    <cfRule type="expression" dxfId="393" priority="29">
      <formula>F21 = $AO$7</formula>
    </cfRule>
    <cfRule type="expression" dxfId="392" priority="30">
      <formula>F21 = $AO$6</formula>
    </cfRule>
    <cfRule type="expression" dxfId="391" priority="31">
      <formula>F21 = $AH$11</formula>
    </cfRule>
    <cfRule type="expression" dxfId="390" priority="32">
      <formula>F21 = $AH$10</formula>
    </cfRule>
    <cfRule type="expression" dxfId="389" priority="33">
      <formula>F21 = $AH$8</formula>
    </cfRule>
    <cfRule type="expression" dxfId="388" priority="34">
      <formula>F21 = $AH$7</formula>
    </cfRule>
    <cfRule type="expression" dxfId="387" priority="35">
      <formula>F21 = $AH$6</formula>
    </cfRule>
    <cfRule type="expression" dxfId="386" priority="36">
      <formula>F21 = $AB$8</formula>
    </cfRule>
    <cfRule type="expression" dxfId="385" priority="37">
      <formula>F21 = $AB$7</formula>
    </cfRule>
    <cfRule type="expression" dxfId="384" priority="38">
      <formula>F21 = $AB$6</formula>
    </cfRule>
    <cfRule type="expression" dxfId="383" priority="39">
      <formula>F21 = $V$10</formula>
    </cfRule>
    <cfRule type="expression" dxfId="382" priority="40">
      <formula>F21 = $V$8</formula>
    </cfRule>
    <cfRule type="expression" dxfId="381" priority="41">
      <formula>F21 = $V$7</formula>
    </cfRule>
    <cfRule type="expression" dxfId="380" priority="42">
      <formula>F21 = $V$6</formula>
    </cfRule>
    <cfRule type="expression" dxfId="379" priority="43">
      <formula>F21 = $V$12</formula>
    </cfRule>
  </conditionalFormatting>
  <conditionalFormatting sqref="BG21:BI90">
    <cfRule type="expression" dxfId="378" priority="19">
      <formula>COUNTA($F21:$BA21)=0</formula>
    </cfRule>
  </conditionalFormatting>
  <conditionalFormatting sqref="BH21:BI90">
    <cfRule type="expression" dxfId="377" priority="18">
      <formula>LOWER($BG21) = "none"</formula>
    </cfRule>
  </conditionalFormatting>
  <conditionalFormatting sqref="BC21:BE21 BC22:BC56 BD21:BE90">
    <cfRule type="expression" dxfId="376" priority="17">
      <formula>COUNTA($F21:$BA21)=0</formula>
    </cfRule>
  </conditionalFormatting>
  <conditionalFormatting sqref="BD21:BE90">
    <cfRule type="expression" dxfId="375" priority="20">
      <formula>$BC21 &lt;&gt; "Yes"</formula>
    </cfRule>
  </conditionalFormatting>
  <conditionalFormatting sqref="BG31:BG34">
    <cfRule type="expression" dxfId="374" priority="15">
      <formula>COUNTA($F31:$BA31)=0</formula>
    </cfRule>
  </conditionalFormatting>
  <conditionalFormatting sqref="BC31:BC34 BE31:BE34">
    <cfRule type="expression" dxfId="373" priority="14">
      <formula>COUNTA($F31:$BA31)=0</formula>
    </cfRule>
  </conditionalFormatting>
  <conditionalFormatting sqref="BE31:BE34">
    <cfRule type="expression" dxfId="372" priority="16">
      <formula>$BC31 &lt;&gt; "Yes"</formula>
    </cfRule>
  </conditionalFormatting>
  <conditionalFormatting sqref="BG41:BG44">
    <cfRule type="expression" dxfId="371" priority="12">
      <formula>COUNTA($F41:$BA41)=0</formula>
    </cfRule>
  </conditionalFormatting>
  <conditionalFormatting sqref="BC41:BC44 BE41:BE44">
    <cfRule type="expression" dxfId="370" priority="11">
      <formula>COUNTA($F41:$BA41)=0</formula>
    </cfRule>
  </conditionalFormatting>
  <conditionalFormatting sqref="BE41:BE44">
    <cfRule type="expression" dxfId="369" priority="13">
      <formula>$BC41 &lt;&gt; "Yes"</formula>
    </cfRule>
  </conditionalFormatting>
  <conditionalFormatting sqref="BG51:BG54">
    <cfRule type="expression" dxfId="368" priority="9">
      <formula>COUNTA($F51:$BA51)=0</formula>
    </cfRule>
  </conditionalFormatting>
  <conditionalFormatting sqref="BC51:BC54 BE51:BE54">
    <cfRule type="expression" dxfId="367" priority="8">
      <formula>COUNTA($F51:$BA51)=0</formula>
    </cfRule>
  </conditionalFormatting>
  <conditionalFormatting sqref="BE51:BE54">
    <cfRule type="expression" dxfId="366" priority="10">
      <formula>$BC51 &lt;&gt; "Yes"</formula>
    </cfRule>
  </conditionalFormatting>
  <conditionalFormatting sqref="BG71:BG74">
    <cfRule type="expression" dxfId="365" priority="6">
      <formula>COUNTA($F71:$BA71)=0</formula>
    </cfRule>
  </conditionalFormatting>
  <conditionalFormatting sqref="BE71:BE74">
    <cfRule type="expression" dxfId="364" priority="5">
      <formula>COUNTA($F71:$BA71)=0</formula>
    </cfRule>
  </conditionalFormatting>
  <conditionalFormatting sqref="BE71:BE74">
    <cfRule type="expression" dxfId="363" priority="7">
      <formula>$BC71 &lt;&gt; "Yes"</formula>
    </cfRule>
  </conditionalFormatting>
  <conditionalFormatting sqref="BC57:BC90">
    <cfRule type="expression" dxfId="362" priority="4">
      <formula>COUNTA($F57:$BA57)=0</formula>
    </cfRule>
  </conditionalFormatting>
  <conditionalFormatting sqref="BD22:BD90">
    <cfRule type="expression" dxfId="361" priority="2">
      <formula>COUNTA($F22:$BA22)=0</formula>
    </cfRule>
  </conditionalFormatting>
  <conditionalFormatting sqref="BD22:BD90">
    <cfRule type="expression" dxfId="360" priority="3">
      <formula>$BC22 &lt;&gt; "Yes"</formula>
    </cfRule>
  </conditionalFormatting>
  <pageMargins left="0.23622047244094491" right="0.23622047244094491" top="0.74803149606299213" bottom="0.74803149606299213" header="0.31496062992125984" footer="0.31496062992125984"/>
  <pageSetup paperSize="8" scale="56" pageOrder="overThenDown"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834" id="{F7222221-5767-4E6C-B8EC-01DB0DFABC74}">
            <x14:iconSet iconSet="3Symbols2" showValue="0" custom="1">
              <x14:cfvo type="percent">
                <xm:f>0</xm:f>
              </x14:cfvo>
              <x14:cfvo type="num">
                <xm:f>0</xm:f>
              </x14:cfvo>
              <x14:cfvo type="num">
                <xm:f>1</xm:f>
              </x14:cfvo>
              <x14:cfIcon iconSet="3Symbols2" iconId="0"/>
              <x14:cfIcon iconSet="3Symbols2" iconId="2"/>
              <x14:cfIcon iconSet="3Symbols2" iconId="0"/>
            </x14:iconSet>
          </x14:cfRule>
          <xm:sqref>AB14:AB15</xm:sqref>
        </x14:conditionalFormatting>
        <x14:conditionalFormatting xmlns:xm="http://schemas.microsoft.com/office/excel/2006/main">
          <x14:cfRule type="expression" priority="2296" id="{CC4E5825-6EB1-40AC-918D-979DC3598F86}">
            <xm:f>IF($C$8=Dropdown_list!$H$89,TRUE,FALSE)</xm:f>
            <x14:dxf>
              <font>
                <color rgb="FFFF0000"/>
              </font>
            </x14:dxf>
          </x14:cfRule>
          <x14:cfRule type="expression" priority="2297" id="{4CF5C3AD-72FE-4BF6-96F0-67181173C509}">
            <xm:f>IF($C$8=Dropdown_list!$H$88,TRUE,FALSE)</xm:f>
            <x14:dxf>
              <font>
                <color rgb="FF00FF00"/>
              </font>
            </x14:dxf>
          </x14:cfRule>
          <xm:sqref>C8</xm:sqref>
        </x14:conditionalFormatting>
        <x14:conditionalFormatting xmlns:xm="http://schemas.microsoft.com/office/excel/2006/main">
          <x14:cfRule type="expression" priority="640" id="{08291F67-C181-4485-8689-C0601BA948E2}">
            <xm:f>COUNTIF(Dropdown_list!$G$108:$G$116,V6)&gt;0</xm:f>
            <x14:dxf>
              <fill>
                <patternFill>
                  <bgColor rgb="FFFF0000"/>
                </patternFill>
              </fill>
            </x14:dxf>
          </x14:cfRule>
          <xm:sqref>T6:U8 Z6:AA8 AF6:AG11 AM6:AN11 AT6:AU11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error="Please select the time from the drop down list. ">
          <x14:formula1>
            <xm:f>Dropdown_list!$P$32:$P$62</xm:f>
          </x14:formula1>
          <xm:sqref>BI21:BI90 BD21:BD90</xm:sqref>
        </x14:dataValidation>
        <x14:dataValidation type="list" allowBlank="1" showInputMessage="1" showErrorMessage="1" error="Please only choose from &quot;Yes&quot; or &quot;No&quot;.">
          <x14:formula1>
            <xm:f>Dropdown_list!$G$25:$G$26</xm:f>
          </x14:formula1>
          <xm:sqref>BC21:BC90</xm:sqref>
        </x14:dataValidation>
        <x14:dataValidation type="list" allowBlank="1" showInputMessage="1" showErrorMessage="1" error="Please choose from the drop down list. ">
          <x14:formula1>
            <xm:f>Dropdown_list!$C$20:$C$200</xm:f>
          </x14:formula1>
          <xm:sqref>V8:X8 AB6:AD8 AV6:AX8 AH10:AJ11 AO10:AQ11 AO6:AQ8 AV10:AX11 AH6:AJ8</xm:sqref>
        </x14:dataValidation>
        <x14:dataValidation type="list" allowBlank="1" showInputMessage="1" showErrorMessage="1" error="Please choose the time from the drop down list. ">
          <x14:formula1>
            <xm:f>Dropdown_list!$P$20:$P$30</xm:f>
          </x14:formula1>
          <xm:sqref>BH21:BH90</xm:sqref>
        </x14:dataValidation>
        <x14:dataValidation type="list" allowBlank="1" showInputMessage="1" showErrorMessage="1" error="Please select the time from the drop down list. ">
          <x14:formula1>
            <xm:f>Dropdown_list!$L$20:$L$67</xm:f>
          </x14:formula1>
          <xm:sqref>BE21:BE90</xm:sqref>
        </x14:dataValidation>
        <x14:dataValidation type="list" allowBlank="1" showInputMessage="1" showErrorMessage="1" error="Please choose from the drop down the overnight shift type. ">
          <x14:formula1>
            <xm:f>Dropdown_list!$G$56:$G$58</xm:f>
          </x14:formula1>
          <xm:sqref>BG21:BG90</xm:sqref>
        </x14:dataValidation>
        <x14:dataValidation type="list" allowBlank="1" showInputMessage="1" showErrorMessage="1" error="Please choose the desired ratio from the drop down list. ">
          <x14:formula1>
            <xm:f>Dropdown_list!$AA$20:$AA$42</xm:f>
          </x14:formula1>
          <xm:sqref>F21:BA90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D189D1"/>
    <pageSetUpPr fitToPage="1"/>
  </sheetPr>
  <dimension ref="A1:AH141"/>
  <sheetViews>
    <sheetView showGridLines="0" zoomScale="80" zoomScaleNormal="80" workbookViewId="0">
      <pane xSplit="8" ySplit="9" topLeftCell="I10" activePane="bottomRight" state="frozen"/>
      <selection pane="topRight" activeCell="I1" sqref="I1"/>
      <selection pane="bottomLeft" activeCell="A10" sqref="A10"/>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04"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457"/>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c r="K3" s="460"/>
      <c r="L3" s="460"/>
      <c r="M3" s="460"/>
      <c r="N3" s="460"/>
      <c r="O3" s="460"/>
      <c r="P3" s="460"/>
      <c r="Q3" s="460"/>
      <c r="R3" s="460"/>
      <c r="S3" s="460"/>
      <c r="T3" s="460"/>
    </row>
    <row r="4" spans="1:32" ht="15" customHeight="1">
      <c r="B4" s="66"/>
      <c r="I4" s="788" t="str">
        <f>IF(COUNTIF(I38:AC43,"#Ref!") + COUNTIF(I70:J73,"#Ref!")&gt;0, "DO NOT Cut &amp; Paste! Please undo (Ctrl + Z).","")</f>
        <v/>
      </c>
      <c r="J4" s="788"/>
      <c r="K4" s="788"/>
      <c r="L4" s="788"/>
      <c r="M4" s="788"/>
      <c r="N4" s="788"/>
      <c r="O4" s="788"/>
      <c r="P4" s="788"/>
      <c r="Q4" s="788"/>
      <c r="R4" s="788"/>
      <c r="S4" s="788"/>
      <c r="T4" s="788"/>
      <c r="U4" s="788"/>
      <c r="V4" s="788"/>
      <c r="W4" s="788"/>
      <c r="X4" s="788"/>
      <c r="Y4" s="788"/>
      <c r="Z4" s="788"/>
      <c r="AA4" s="788"/>
      <c r="AB4" s="788"/>
      <c r="AC4" s="788"/>
      <c r="AD4" s="788"/>
    </row>
    <row r="5" spans="1:32" ht="15" customHeight="1">
      <c r="B5" s="66"/>
      <c r="I5" s="788"/>
      <c r="J5" s="788"/>
      <c r="K5" s="788"/>
      <c r="L5" s="788"/>
      <c r="M5" s="788"/>
      <c r="N5" s="788"/>
      <c r="O5" s="788"/>
      <c r="P5" s="788"/>
      <c r="Q5" s="788"/>
      <c r="R5" s="788"/>
      <c r="S5" s="788"/>
      <c r="T5" s="788"/>
      <c r="U5" s="788"/>
      <c r="V5" s="788"/>
      <c r="W5" s="788"/>
      <c r="X5" s="788"/>
      <c r="Y5" s="788"/>
      <c r="Z5" s="788"/>
      <c r="AA5" s="788"/>
      <c r="AB5" s="788"/>
      <c r="AC5" s="788"/>
      <c r="AD5" s="788"/>
    </row>
    <row r="6" spans="1:32" ht="15" customHeight="1">
      <c r="B6" s="66"/>
      <c r="C6" s="188" t="s">
        <v>488</v>
      </c>
      <c r="D6" s="461"/>
      <c r="K6" s="460"/>
      <c r="L6" s="460"/>
      <c r="M6" s="460"/>
      <c r="N6" s="460"/>
      <c r="O6" s="460"/>
      <c r="P6" s="460"/>
      <c r="Q6" s="460"/>
      <c r="R6" s="460"/>
      <c r="S6" s="460"/>
      <c r="T6" s="460"/>
    </row>
    <row r="7" spans="1:32" ht="15" customHeight="1">
      <c r="B7" s="66"/>
      <c r="C7" s="189" t="s">
        <v>62</v>
      </c>
      <c r="D7" s="461"/>
      <c r="I7" s="41"/>
      <c r="J7" s="41"/>
      <c r="K7" s="41"/>
      <c r="L7" s="41"/>
      <c r="M7" s="41"/>
      <c r="N7" s="460"/>
      <c r="O7" s="462"/>
      <c r="P7" s="462"/>
      <c r="Q7" s="462"/>
      <c r="R7" s="462"/>
      <c r="S7" s="462"/>
      <c r="T7" s="462"/>
    </row>
    <row r="8" spans="1:32" ht="15" customHeight="1">
      <c r="B8" s="66"/>
      <c r="C8" s="433" t="str">
        <f>IF(AND(COUNTA($AF$12:$AF$50)=COUNTIF($AF$12:$AF$50,"Check: OK"),LEN(AE32)&lt;1 ),message_hrly_pass,message_hrly_fail)</f>
        <v>Checks: OK</v>
      </c>
      <c r="D8" s="433"/>
      <c r="E8" s="433"/>
      <c r="F8" s="185"/>
      <c r="G8" s="463" t="s">
        <v>63</v>
      </c>
      <c r="I8" s="795">
        <f>IF(ISBLANK('Step 2.Roster of Care (ROC)'!$E$21),"",'Step 2.Roster of Care (ROC)'!$E$21)</f>
        <v>0</v>
      </c>
      <c r="J8" s="795"/>
      <c r="K8" s="795"/>
      <c r="M8" s="629" t="s">
        <v>613</v>
      </c>
      <c r="N8" s="41"/>
      <c r="O8" s="795" t="str">
        <f>IF(ISBLANK('Step 2.Roster of Care (ROC)'!$E$21),"",IF(ISBLANK('Step 1. Enter overall info'!$K$31),"",'Step 1. Enter overall info'!$K$31))</f>
        <v/>
      </c>
      <c r="P8" s="795"/>
      <c r="Q8" s="795"/>
      <c r="R8" s="460"/>
      <c r="S8" s="629" t="s">
        <v>614</v>
      </c>
      <c r="T8" s="41"/>
      <c r="U8" s="795" t="str">
        <f>IF(ISBLANK('Step 2.Roster of Care (ROC)'!$E$21),"",IF(ISBLANK('Step 1. Enter overall info'!$L$31),"",'Step 1. Enter overall info'!$L$31))</f>
        <v/>
      </c>
      <c r="V8" s="795"/>
      <c r="W8" s="795"/>
    </row>
    <row r="9" spans="1:32" hidden="1">
      <c r="C9" s="464" t="e">
        <f>MATCH($I$8,'Step 1. Enter overall info'!$I$31:$I$40,0)</f>
        <v>#N/A</v>
      </c>
      <c r="F9" s="465"/>
      <c r="G9" s="465"/>
      <c r="H9" s="130"/>
      <c r="I9" s="465" t="s">
        <v>268</v>
      </c>
      <c r="J9" s="466" t="e">
        <f>INDEX('Step 1. Enter overall info'!$N$31:$N$40,$C$9)</f>
        <v>#N/A</v>
      </c>
      <c r="K9" s="467"/>
      <c r="L9" s="468" t="e">
        <f>MATCH($J$9,'Step 1. Enter overall info'!$I$44:$J$44,0)</f>
        <v>#N/A</v>
      </c>
      <c r="N9" s="104"/>
      <c r="O9" s="70" t="s">
        <v>243</v>
      </c>
      <c r="P9" s="550" t="e">
        <f>INDEX('Step 1. Enter overall info'!$O$31:$O$40,$C$9)</f>
        <v>#N/A</v>
      </c>
      <c r="Q9" s="462"/>
      <c r="R9" s="549" t="e">
        <f>DATE(YEAR(P9)+IF(MONTH(P9)&gt;6,0,-1),7,1)</f>
        <v>#N/A</v>
      </c>
      <c r="S9" s="70" t="s">
        <v>244</v>
      </c>
      <c r="T9" s="790" t="e">
        <f>DATE(YEAR(P9)+IF(MONTH(P9)&gt;6,1,0),7,1)</f>
        <v>#N/A</v>
      </c>
      <c r="U9" s="791"/>
      <c r="V9" s="70" t="s">
        <v>245</v>
      </c>
      <c r="W9" s="468" t="e">
        <f>$T$9-$P$9</f>
        <v>#N/A</v>
      </c>
      <c r="Y9" s="70" t="s">
        <v>246</v>
      </c>
      <c r="Z9" s="469" t="e">
        <f>IF(P9&lt;R9, 1, (T9-P9)/365)</f>
        <v>#N/A</v>
      </c>
      <c r="AD9" s="70" t="s">
        <v>247</v>
      </c>
      <c r="AE9" s="469" t="e">
        <f>1-$Z$9</f>
        <v>#N/A</v>
      </c>
      <c r="AF9" s="239"/>
    </row>
    <row r="10" spans="1:32" ht="3" customHeight="1" thickBot="1">
      <c r="C10" s="54"/>
      <c r="F10" s="465"/>
      <c r="G10" s="465"/>
      <c r="H10" s="130"/>
      <c r="I10" s="465"/>
      <c r="J10" s="103"/>
      <c r="K10" s="470"/>
      <c r="L10" s="470"/>
      <c r="N10" s="104"/>
      <c r="O10" s="70"/>
      <c r="P10" s="167"/>
      <c r="Q10" s="462"/>
      <c r="R10" s="462"/>
      <c r="S10" s="70"/>
      <c r="T10" s="471"/>
      <c r="U10" s="472"/>
      <c r="V10" s="70"/>
      <c r="W10" s="470"/>
      <c r="Y10" s="70"/>
      <c r="Z10" s="473"/>
      <c r="AD10" s="70"/>
      <c r="AE10" s="473"/>
      <c r="AF10" s="239"/>
    </row>
    <row r="11" spans="1:32" ht="15" customHeight="1" thickBot="1">
      <c r="D11" s="179" t="s">
        <v>368</v>
      </c>
      <c r="F11" s="474"/>
      <c r="G11" s="474"/>
      <c r="H11" s="53"/>
      <c r="I11" s="475"/>
      <c r="J11" s="470"/>
      <c r="K11" s="460"/>
      <c r="L11" s="460"/>
      <c r="M11" s="460"/>
      <c r="N11" s="460"/>
      <c r="O11" s="460"/>
      <c r="P11" s="460"/>
      <c r="Q11" s="460"/>
      <c r="R11" s="460"/>
      <c r="S11" s="460"/>
      <c r="T11" s="46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479"/>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59" t="s">
        <v>45</v>
      </c>
      <c r="AD20" s="58"/>
      <c r="AE20" s="214">
        <f>SUM(AE14:AE19)</f>
        <v>0</v>
      </c>
      <c r="AF20" s="493"/>
    </row>
    <row r="21" spans="4:32" ht="15" customHeight="1" thickBot="1">
      <c r="D21" s="179" t="s">
        <v>369</v>
      </c>
      <c r="F21" s="494"/>
      <c r="G21" s="494"/>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103"/>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479"/>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501"/>
      <c r="H32" s="54"/>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479"/>
      <c r="AE36" s="480"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 t="shared" ref="I39:X43" si="4">IF(LEN(I$36)&gt;0,IF(LEN(I26)&gt;0,I26,I15),"")</f>
        <v>0</v>
      </c>
      <c r="J39" s="191">
        <f>IF(LEN(J$36)&gt;0,IF(LEN(J26)&gt;0,J26,J15),"")</f>
        <v>0</v>
      </c>
      <c r="K39" s="191" t="str">
        <f>IF(LEN(K$36)&gt;0,IF(LEN(K26)&gt;0,K26,K15),"")</f>
        <v/>
      </c>
      <c r="L39" s="191" t="str">
        <f t="shared" si="4"/>
        <v/>
      </c>
      <c r="M39" s="191" t="str">
        <f t="shared" si="4"/>
        <v/>
      </c>
      <c r="N39" s="191" t="str">
        <f t="shared" si="4"/>
        <v/>
      </c>
      <c r="O39" s="191" t="str">
        <f t="shared" si="4"/>
        <v/>
      </c>
      <c r="P39" s="191" t="str">
        <f t="shared" si="4"/>
        <v/>
      </c>
      <c r="Q39" s="191" t="str">
        <f t="shared" si="4"/>
        <v/>
      </c>
      <c r="R39" s="191" t="str">
        <f t="shared" si="4"/>
        <v/>
      </c>
      <c r="S39" s="191" t="str">
        <f t="shared" si="4"/>
        <v/>
      </c>
      <c r="T39" s="191" t="str">
        <f t="shared" si="4"/>
        <v/>
      </c>
      <c r="U39" s="191" t="str">
        <f t="shared" si="4"/>
        <v/>
      </c>
      <c r="V39" s="191" t="str">
        <f t="shared" si="4"/>
        <v/>
      </c>
      <c r="W39" s="191" t="str">
        <f t="shared" si="4"/>
        <v/>
      </c>
      <c r="X39" s="191" t="str">
        <f t="shared" si="4"/>
        <v/>
      </c>
      <c r="Y39" s="191" t="str">
        <f t="shared" si="3"/>
        <v/>
      </c>
      <c r="Z39" s="191" t="str">
        <f t="shared" si="3"/>
        <v/>
      </c>
      <c r="AA39" s="191" t="str">
        <f t="shared" si="3"/>
        <v/>
      </c>
      <c r="AB39" s="191" t="str">
        <f t="shared" si="3"/>
        <v/>
      </c>
      <c r="AC39" s="191" t="str">
        <f t="shared" si="3"/>
        <v/>
      </c>
      <c r="AD39" s="81"/>
      <c r="AE39" s="484">
        <f t="shared" ref="AE39:AE43" si="5">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si="4"/>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5"/>
        <v>0</v>
      </c>
      <c r="AF40" s="212" t="str">
        <f>IF(SUM(I40:AC40)&gt;Sat, "Warning: More than 24 hours provided", "Check: Ok")</f>
        <v>Check: Ok</v>
      </c>
    </row>
    <row r="41" spans="4:32" ht="15" customHeight="1">
      <c r="E41" s="182" t="s">
        <v>119</v>
      </c>
      <c r="F41" s="486"/>
      <c r="G41" s="181" t="s">
        <v>37</v>
      </c>
      <c r="H41" s="57"/>
      <c r="I41" s="191">
        <f>IF(LEN(I$36)&gt;0,IF(LEN(I28)&gt;0,I28,I17),"")</f>
        <v>0</v>
      </c>
      <c r="J41" s="191">
        <f t="shared" ref="J41:AC41" si="6">IF(LEN(J$36)&gt;0,IF(LEN(J28)&gt;0,J28,J17),"")</f>
        <v>0</v>
      </c>
      <c r="K41" s="191" t="str">
        <f t="shared" si="6"/>
        <v/>
      </c>
      <c r="L41" s="191" t="str">
        <f t="shared" si="6"/>
        <v/>
      </c>
      <c r="M41" s="191" t="str">
        <f t="shared" si="6"/>
        <v/>
      </c>
      <c r="N41" s="191" t="str">
        <f t="shared" si="6"/>
        <v/>
      </c>
      <c r="O41" s="191" t="str">
        <f t="shared" si="6"/>
        <v/>
      </c>
      <c r="P41" s="191" t="str">
        <f t="shared" si="6"/>
        <v/>
      </c>
      <c r="Q41" s="191" t="str">
        <f t="shared" si="6"/>
        <v/>
      </c>
      <c r="R41" s="191" t="str">
        <f t="shared" si="6"/>
        <v/>
      </c>
      <c r="S41" s="191" t="str">
        <f t="shared" si="6"/>
        <v/>
      </c>
      <c r="T41" s="191" t="str">
        <f t="shared" si="6"/>
        <v/>
      </c>
      <c r="U41" s="191" t="str">
        <f t="shared" si="6"/>
        <v/>
      </c>
      <c r="V41" s="191" t="str">
        <f t="shared" si="6"/>
        <v/>
      </c>
      <c r="W41" s="191" t="str">
        <f t="shared" si="6"/>
        <v/>
      </c>
      <c r="X41" s="191" t="str">
        <f t="shared" si="6"/>
        <v/>
      </c>
      <c r="Y41" s="191" t="str">
        <f t="shared" si="6"/>
        <v/>
      </c>
      <c r="Z41" s="191" t="str">
        <f t="shared" si="6"/>
        <v/>
      </c>
      <c r="AA41" s="191" t="str">
        <f t="shared" si="6"/>
        <v/>
      </c>
      <c r="AB41" s="191" t="str">
        <f t="shared" si="6"/>
        <v/>
      </c>
      <c r="AC41" s="191" t="str">
        <f t="shared" si="6"/>
        <v/>
      </c>
      <c r="AD41" s="81"/>
      <c r="AE41" s="484">
        <f t="shared" si="5"/>
        <v>0</v>
      </c>
      <c r="AF41" s="212" t="str">
        <f>IF(SUM(I41:AC41)&gt;Sun, "Warning: More than 24 hours provided", "Check: Ok")</f>
        <v>Check: Ok</v>
      </c>
    </row>
    <row r="42" spans="4:32" ht="15" customHeight="1">
      <c r="E42" s="182" t="s">
        <v>38</v>
      </c>
      <c r="F42" s="486"/>
      <c r="G42" s="181" t="s">
        <v>39</v>
      </c>
      <c r="H42" s="57"/>
      <c r="I42" s="191">
        <f t="shared" si="4"/>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5"/>
        <v>0</v>
      </c>
      <c r="AF42" s="212" t="str">
        <f>IF(SUM(I42:AC42)&gt;Sleepover, "Warning: Total exceeds 7 nights", "Check: Ok")</f>
        <v>Check: Ok</v>
      </c>
    </row>
    <row r="43" spans="4:32" ht="15" customHeight="1">
      <c r="E43" s="182" t="s">
        <v>40</v>
      </c>
      <c r="F43" s="486"/>
      <c r="G43" s="181" t="s">
        <v>37</v>
      </c>
      <c r="H43" s="57"/>
      <c r="I43" s="191">
        <f t="shared" si="4"/>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5"/>
        <v>0</v>
      </c>
      <c r="AF43" s="212" t="str">
        <f>IF(SUM(I43:AC43)&gt;Active_shift, "Warning: More than 63 hours provided", "Check: Ok")</f>
        <v>Check: Ok</v>
      </c>
    </row>
    <row r="44" spans="4:32" ht="5.0999999999999996" customHeight="1" thickBot="1">
      <c r="E44" s="487"/>
      <c r="F44" s="488"/>
      <c r="G44" s="488"/>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503" t="s">
        <v>407</v>
      </c>
      <c r="K45" s="482"/>
      <c r="L45" s="482"/>
      <c r="M45" s="482"/>
      <c r="N45" s="482"/>
      <c r="O45" s="482"/>
      <c r="P45" s="482"/>
      <c r="Q45" s="482"/>
      <c r="R45" s="482"/>
      <c r="S45" s="482"/>
      <c r="T45" s="482"/>
      <c r="U45" s="482"/>
      <c r="V45" s="482"/>
      <c r="W45" s="482"/>
      <c r="X45" s="482"/>
      <c r="Y45" s="482"/>
      <c r="Z45" s="482"/>
      <c r="AA45" s="482"/>
      <c r="AB45" s="482"/>
      <c r="AC45" s="59" t="s">
        <v>45</v>
      </c>
      <c r="AD45" s="58"/>
      <c r="AE45" s="214">
        <f>SUM(AE38:AE43)</f>
        <v>0</v>
      </c>
      <c r="AF45" s="207"/>
    </row>
    <row r="46" spans="4:32" ht="15" customHeight="1" thickBot="1">
      <c r="D46" s="179" t="s">
        <v>371</v>
      </c>
      <c r="F46" s="494"/>
      <c r="G46" s="494"/>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103"/>
      <c r="H47" s="54"/>
      <c r="I47" s="165" t="str">
        <f>I$12</f>
        <v>1:1</v>
      </c>
      <c r="J47" s="165" t="str">
        <f t="shared" ref="J47:AC47" si="7">J$12</f>
        <v>2:1</v>
      </c>
      <c r="K47" s="165" t="str">
        <f t="shared" si="7"/>
        <v/>
      </c>
      <c r="L47" s="165" t="str">
        <f t="shared" si="7"/>
        <v/>
      </c>
      <c r="M47" s="165" t="str">
        <f t="shared" si="7"/>
        <v/>
      </c>
      <c r="N47" s="165" t="str">
        <f t="shared" si="7"/>
        <v/>
      </c>
      <c r="O47" s="165" t="str">
        <f t="shared" si="7"/>
        <v/>
      </c>
      <c r="P47" s="165" t="str">
        <f t="shared" si="7"/>
        <v/>
      </c>
      <c r="Q47" s="165" t="str">
        <f t="shared" si="7"/>
        <v/>
      </c>
      <c r="R47" s="165" t="str">
        <f t="shared" si="7"/>
        <v/>
      </c>
      <c r="S47" s="165" t="str">
        <f t="shared" si="7"/>
        <v/>
      </c>
      <c r="T47" s="165" t="str">
        <f t="shared" si="7"/>
        <v/>
      </c>
      <c r="U47" s="165" t="str">
        <f t="shared" si="7"/>
        <v/>
      </c>
      <c r="V47" s="165" t="str">
        <f t="shared" si="7"/>
        <v/>
      </c>
      <c r="W47" s="165" t="str">
        <f t="shared" si="7"/>
        <v/>
      </c>
      <c r="X47" s="165" t="str">
        <f t="shared" si="7"/>
        <v/>
      </c>
      <c r="Y47" s="165" t="str">
        <f t="shared" si="7"/>
        <v/>
      </c>
      <c r="Z47" s="165" t="str">
        <f t="shared" si="7"/>
        <v/>
      </c>
      <c r="AA47" s="165" t="str">
        <f t="shared" si="7"/>
        <v/>
      </c>
      <c r="AB47" s="165" t="str">
        <f t="shared" si="7"/>
        <v/>
      </c>
      <c r="AC47" s="165" t="str">
        <f t="shared" si="7"/>
        <v/>
      </c>
      <c r="AD47" s="479"/>
      <c r="AE47" s="480"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IF(SUM(I49:AC49)&gt;Dropdown_list!U44,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8">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t="e">
        <f>VLOOKUP(INDEX('Step 1. Enter overall info'!$M$31:$M$40,MATCH(I8,'Step 1. Enter overall info'!$I$31:$I$40,0)),Dropdown_list!$F$124:$G$127,2,0)</f>
        <v>#N/A</v>
      </c>
      <c r="J51" s="104"/>
      <c r="K51" s="104"/>
      <c r="L51" s="104"/>
      <c r="M51" s="104"/>
      <c r="N51" s="104"/>
      <c r="O51" s="104"/>
      <c r="P51" s="104"/>
      <c r="Q51" s="104"/>
      <c r="R51" s="104"/>
      <c r="S51" s="104"/>
      <c r="T51" s="104"/>
      <c r="U51" s="104"/>
      <c r="V51" s="104"/>
      <c r="W51" s="104"/>
      <c r="X51" s="104"/>
      <c r="Y51" s="104"/>
      <c r="Z51" s="104"/>
      <c r="AA51" s="104"/>
      <c r="AB51" s="104"/>
      <c r="AC51" s="104"/>
      <c r="AF51" s="41"/>
    </row>
    <row r="52" spans="4:34" ht="15" customHeight="1">
      <c r="D52" s="179" t="s">
        <v>394</v>
      </c>
      <c r="E52" s="507"/>
      <c r="I52" s="648"/>
      <c r="J52" s="649"/>
      <c r="L52" s="647"/>
      <c r="W52" s="104"/>
      <c r="X52" s="104"/>
      <c r="Y52" s="104"/>
      <c r="AF52" s="41"/>
    </row>
    <row r="53" spans="4:34" ht="3" customHeight="1">
      <c r="U53" s="104"/>
      <c r="V53" s="104"/>
      <c r="W53" s="104"/>
      <c r="AB53" s="104"/>
      <c r="AC53" s="104"/>
      <c r="AF53" s="798"/>
      <c r="AG53" s="798"/>
    </row>
    <row r="54" spans="4:34" ht="15.75" hidden="1" customHeight="1" thickBot="1">
      <c r="I54" s="135">
        <f>IFERROR(LEFT(I55,FIND(":",I55)-1) / RIGHT(I55,LEN(I55)-FIND(":",I55)),0)</f>
        <v>1</v>
      </c>
      <c r="J54" s="135">
        <f t="shared" ref="J54:AC54" si="9">IFERROR(LEFT(J55,FIND(":",J55)-1) / RIGHT(J55,LEN(J55)-FIND(":",J55)),0)</f>
        <v>2</v>
      </c>
      <c r="K54" s="135">
        <f t="shared" si="9"/>
        <v>0</v>
      </c>
      <c r="L54" s="135">
        <f t="shared" si="9"/>
        <v>0</v>
      </c>
      <c r="M54" s="135">
        <f t="shared" si="9"/>
        <v>0</v>
      </c>
      <c r="N54" s="135">
        <f t="shared" si="9"/>
        <v>0</v>
      </c>
      <c r="O54" s="135">
        <f t="shared" si="9"/>
        <v>0</v>
      </c>
      <c r="P54" s="135">
        <f t="shared" si="9"/>
        <v>0</v>
      </c>
      <c r="Q54" s="135">
        <f t="shared" si="9"/>
        <v>0</v>
      </c>
      <c r="R54" s="135">
        <f t="shared" si="9"/>
        <v>0</v>
      </c>
      <c r="S54" s="135">
        <f t="shared" si="9"/>
        <v>0</v>
      </c>
      <c r="T54" s="135">
        <f t="shared" si="9"/>
        <v>0</v>
      </c>
      <c r="U54" s="135">
        <f t="shared" si="9"/>
        <v>0</v>
      </c>
      <c r="V54" s="135">
        <f t="shared" si="9"/>
        <v>0</v>
      </c>
      <c r="W54" s="135">
        <f t="shared" si="9"/>
        <v>0</v>
      </c>
      <c r="X54" s="135">
        <f t="shared" si="9"/>
        <v>0</v>
      </c>
      <c r="Y54" s="135">
        <f t="shared" si="9"/>
        <v>0</v>
      </c>
      <c r="Z54" s="135">
        <f t="shared" si="9"/>
        <v>0</v>
      </c>
      <c r="AA54" s="135">
        <f t="shared" si="9"/>
        <v>0</v>
      </c>
      <c r="AB54" s="135">
        <f t="shared" si="9"/>
        <v>0</v>
      </c>
      <c r="AC54" s="135">
        <f t="shared" si="9"/>
        <v>0</v>
      </c>
      <c r="AF54" s="798"/>
      <c r="AG54" s="798"/>
    </row>
    <row r="55" spans="4:34" ht="15" hidden="1" customHeight="1">
      <c r="E55" s="180" t="s">
        <v>242</v>
      </c>
      <c r="G55" s="181"/>
      <c r="I55" s="168" t="str">
        <f>I$12</f>
        <v>1:1</v>
      </c>
      <c r="J55" s="168" t="str">
        <f t="shared" ref="J55:AC55" si="10">J$12</f>
        <v>2:1</v>
      </c>
      <c r="K55" s="168" t="str">
        <f t="shared" si="10"/>
        <v/>
      </c>
      <c r="L55" s="168" t="str">
        <f t="shared" si="10"/>
        <v/>
      </c>
      <c r="M55" s="168" t="str">
        <f t="shared" si="10"/>
        <v/>
      </c>
      <c r="N55" s="168" t="str">
        <f t="shared" si="10"/>
        <v/>
      </c>
      <c r="O55" s="168" t="str">
        <f t="shared" si="10"/>
        <v/>
      </c>
      <c r="P55" s="168" t="str">
        <f t="shared" si="10"/>
        <v/>
      </c>
      <c r="Q55" s="168" t="str">
        <f t="shared" si="10"/>
        <v/>
      </c>
      <c r="R55" s="168" t="str">
        <f t="shared" si="10"/>
        <v/>
      </c>
      <c r="S55" s="168" t="str">
        <f t="shared" si="10"/>
        <v/>
      </c>
      <c r="T55" s="168" t="str">
        <f t="shared" si="10"/>
        <v/>
      </c>
      <c r="U55" s="168" t="str">
        <f t="shared" si="10"/>
        <v/>
      </c>
      <c r="V55" s="168" t="str">
        <f t="shared" si="10"/>
        <v/>
      </c>
      <c r="W55" s="168" t="str">
        <f t="shared" si="10"/>
        <v/>
      </c>
      <c r="X55" s="168" t="str">
        <f t="shared" si="10"/>
        <v/>
      </c>
      <c r="Y55" s="168" t="str">
        <f t="shared" si="10"/>
        <v/>
      </c>
      <c r="Z55" s="168" t="str">
        <f t="shared" si="10"/>
        <v/>
      </c>
      <c r="AA55" s="168" t="str">
        <f t="shared" si="10"/>
        <v/>
      </c>
      <c r="AB55" s="168" t="str">
        <f t="shared" si="10"/>
        <v/>
      </c>
      <c r="AC55" s="168" t="str">
        <f t="shared" si="10"/>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G69" s="136"/>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G71" s="136"/>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G73" s="136"/>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432"/>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row>
    <row r="81" spans="4:33" ht="15" customHeight="1">
      <c r="E81" s="182" t="str">
        <f>"You have entered "&amp;ROUND(SUMIF('Step 2.Roster of Care (ROC)'!$E$21:$E$90, "="&amp;$I$8,'Step 2.Roster of Care (ROC)'!$IU$21:$IU$90)*BlockTime,1)&amp;" hours for ADE. "</f>
        <v xml:space="preserve">You have entered 0 hours for ADE. </v>
      </c>
    </row>
    <row r="82" spans="4:33" ht="15" customHeight="1">
      <c r="E82" s="182" t="str">
        <f>"You have entered "&amp;IF(SUM($AE$38:$AE$41,$AE$43)&gt;0,SUMIF('Step 2.Roster of Care (ROC)'!$E$21:$E$90, "="&amp;$I$8,'Step 2.Roster of Care (ROC)'!$IS$21:$IS$90)*BlockTime,0) &amp;" hours of Other supports."</f>
        <v>You have entered 0 hours of Other supports.</v>
      </c>
    </row>
    <row r="83" spans="4:33" ht="15" customHeight="1">
      <c r="E83" s="182" t="str">
        <f>"You have entered " &amp;AE50&amp;" days of Irregular supports."</f>
        <v>You have entered 0 days of Irregular supports.</v>
      </c>
    </row>
    <row r="84" spans="4:33" ht="15" customHeight="1"/>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customHeight="1">
      <c r="K90" s="510"/>
      <c r="L90" s="510"/>
      <c r="M90" s="510"/>
      <c r="N90" s="510"/>
      <c r="O90" s="510"/>
      <c r="P90" s="510"/>
      <c r="Q90" s="510"/>
      <c r="R90" s="510"/>
      <c r="S90" s="510"/>
      <c r="T90" s="510"/>
    </row>
    <row r="91" spans="4:33" ht="15" customHeight="1">
      <c r="E91" s="182"/>
    </row>
    <row r="92" spans="4:33" ht="15"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customHeight="1"/>
    <row r="140" ht="15" customHeight="1"/>
    <row r="141" ht="15" customHeight="1"/>
  </sheetData>
  <sheetProtection algorithmName="SHA-512" hashValue="gIxT3wSd8YGM+snfGyoO1eucrQvvKg6iuazOZ6AqMwHwXnoLzZHXMtB3MtV2KZnocgJq3Ial/T6E37bO34WHOQ==" saltValue="gbxRu6KymWAZFup9D1SdPw==" spinCount="100000" sheet="1" objects="1" scenarios="1"/>
  <mergeCells count="16">
    <mergeCell ref="J88:L88"/>
    <mergeCell ref="J89:L89"/>
    <mergeCell ref="AF53:AG73"/>
    <mergeCell ref="J85:L85"/>
    <mergeCell ref="J86:L86"/>
    <mergeCell ref="I72:L72"/>
    <mergeCell ref="I70:L70"/>
    <mergeCell ref="I74:L74"/>
    <mergeCell ref="J87:L87"/>
    <mergeCell ref="I4:AD5"/>
    <mergeCell ref="AC68:AE68"/>
    <mergeCell ref="T9:U9"/>
    <mergeCell ref="I32:AC32"/>
    <mergeCell ref="I8:K8"/>
    <mergeCell ref="O8:Q8"/>
    <mergeCell ref="U8:W8"/>
  </mergeCells>
  <conditionalFormatting sqref="AE14:AE19">
    <cfRule type="expression" dxfId="356" priority="42">
      <formula>IF(AE14="Check: OK", 1, 0)</formula>
    </cfRule>
  </conditionalFormatting>
  <conditionalFormatting sqref="AE25:AE30">
    <cfRule type="expression" dxfId="355" priority="35">
      <formula>IF(AE25="Check: OK", 1, 0)</formula>
    </cfRule>
  </conditionalFormatting>
  <conditionalFormatting sqref="AF1:AF8 AF21:AF30 Y52 AK55:AK66 AD53:AD54 W53 AK68 AD67 W67 W69 AF11:AF19 AD69:AD73 AF33:AF43 AF45:AF50 AF90:AF1048576 AF79:AF84">
    <cfRule type="expression" dxfId="354" priority="36">
      <formula>IF(W1="Check: OK", 1, 0)</formula>
    </cfRule>
  </conditionalFormatting>
  <conditionalFormatting sqref="AE38:AE43">
    <cfRule type="expression" dxfId="353" priority="29">
      <formula>IF(AE38="Check: OK", 1, 0)</formula>
    </cfRule>
  </conditionalFormatting>
  <conditionalFormatting sqref="AF23">
    <cfRule type="expression" dxfId="352" priority="32">
      <formula>IF(AF23="Check: OK", 1, 0)</formula>
    </cfRule>
  </conditionalFormatting>
  <conditionalFormatting sqref="AE49:AE50">
    <cfRule type="expression" dxfId="351" priority="31">
      <formula>IF(AE49="Check: OK", 1, 0)</formula>
    </cfRule>
  </conditionalFormatting>
  <conditionalFormatting sqref="AF49">
    <cfRule type="expression" dxfId="350" priority="30">
      <formula>IF(AF49="Check: OK", 1, 0)</formula>
    </cfRule>
  </conditionalFormatting>
  <conditionalFormatting sqref="AF36">
    <cfRule type="expression" dxfId="349" priority="26">
      <formula>IF(AF36="Check: OK", 1, 0)</formula>
    </cfRule>
  </conditionalFormatting>
  <conditionalFormatting sqref="AF25:AF29">
    <cfRule type="expression" dxfId="348" priority="18">
      <formula>IF(AF25="Check: OK", 1, 0)</formula>
    </cfRule>
  </conditionalFormatting>
  <conditionalFormatting sqref="AF30">
    <cfRule type="expression" dxfId="347" priority="17">
      <formula>IF(AF30="Check: OK", 1, 0)</formula>
    </cfRule>
  </conditionalFormatting>
  <conditionalFormatting sqref="AF38:AF42">
    <cfRule type="expression" dxfId="346" priority="16">
      <formula>IF(AF38="Check: OK", 1, 0)</formula>
    </cfRule>
  </conditionalFormatting>
  <conditionalFormatting sqref="AF43">
    <cfRule type="expression" dxfId="345" priority="15">
      <formula>IF(AF43="Check: OK", 1, 0)</formula>
    </cfRule>
  </conditionalFormatting>
  <conditionalFormatting sqref="I38:AC43">
    <cfRule type="expression" dxfId="344" priority="14">
      <formula>IF(AND(LEN(I25)&gt;0,LEN(I38)&gt;0),TRUE,FALSE)</formula>
    </cfRule>
  </conditionalFormatting>
  <conditionalFormatting sqref="I45">
    <cfRule type="expression" dxfId="343" priority="13">
      <formula>IF(LEN(I33)&gt;0,TRUE,FALSE)</formula>
    </cfRule>
  </conditionalFormatting>
  <conditionalFormatting sqref="AE57:AE61 AE63 AE65:AE66">
    <cfRule type="expression" dxfId="342" priority="11">
      <formula>IF(AE57="Check: OK", 1, 0)</formula>
    </cfRule>
  </conditionalFormatting>
  <conditionalFormatting sqref="AC68">
    <cfRule type="expression" dxfId="341" priority="10">
      <formula>IF(AC68="Check: OK", 1, 0)</formula>
    </cfRule>
  </conditionalFormatting>
  <conditionalFormatting sqref="AC68">
    <cfRule type="expression" dxfId="340" priority="9">
      <formula>IF(AC68="Check: OK", 1, 0)</formula>
    </cfRule>
  </conditionalFormatting>
  <conditionalFormatting sqref="AF50">
    <cfRule type="expression" dxfId="339" priority="6">
      <formula>IF(AF50="Check: OK", 1, 0)</formula>
    </cfRule>
  </conditionalFormatting>
  <conditionalFormatting sqref="AE20">
    <cfRule type="expression" dxfId="338" priority="5">
      <formula>IF(AE20="Check: OK", 1, 0)</formula>
    </cfRule>
  </conditionalFormatting>
  <conditionalFormatting sqref="AE20">
    <cfRule type="expression" dxfId="337" priority="4">
      <formula>IF(AE20="Check: OK", 1, 0)</formula>
    </cfRule>
  </conditionalFormatting>
  <conditionalFormatting sqref="AE64">
    <cfRule type="expression" dxfId="336" priority="3">
      <formula>IF(AE64="Check: OK", 1, 0)</formula>
    </cfRule>
  </conditionalFormatting>
  <conditionalFormatting sqref="AE45">
    <cfRule type="expression" dxfId="335" priority="2">
      <formula>IF(AE45="Check: OK", 1, 0)</formula>
    </cfRule>
  </conditionalFormatting>
  <conditionalFormatting sqref="AE45">
    <cfRule type="expression" dxfId="334" priority="1">
      <formula>IF(AE45="Check: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r:id="rId1"/>
  <ignoredErrors>
    <ignoredError sqref="E82"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7" id="{6EF1CC7B-27AA-466A-8AB7-7BE828A3F43C}">
            <xm:f>IF($C$8=Dropdown_list!$H$89,TRUE,FALSE)</xm:f>
            <x14:dxf>
              <font>
                <color rgb="FFFF0000"/>
              </font>
            </x14:dxf>
          </x14:cfRule>
          <x14:cfRule type="expression" priority="8" id="{DEDEE5F7-4595-4E0D-9224-9138681FEDE8}">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2">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 type="whole" allowBlank="1" showErrorMessage="1">
          <x14:formula1>
            <xm:f>0</xm:f>
          </x14:formula1>
          <x14:formula2>
            <xm:f>Dropdown_list!$U44</xm:f>
          </x14:formula2>
          <xm:sqref>AE49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D189D1"/>
    <pageSetUpPr fitToPage="1"/>
  </sheetPr>
  <dimension ref="A1:AH142"/>
  <sheetViews>
    <sheetView showGridLines="0" zoomScale="80" zoomScaleNormal="80" workbookViewId="0">
      <pane xSplit="8" ySplit="9" topLeftCell="I10" activePane="bottomRight" state="frozen"/>
      <selection activeCell="I50" sqref="I50:AC50"/>
      <selection pane="topRight" activeCell="I50" sqref="I50:AC50"/>
      <selection pane="bottomLeft" activeCell="I50" sqref="I50:AC50"/>
      <selection pane="bottomRight" activeCell="I10" sqref="I10"/>
    </sheetView>
  </sheetViews>
  <sheetFormatPr defaultColWidth="0" defaultRowHeight="15" customHeight="1" zeroHeight="1"/>
  <cols>
    <col min="1" max="1" width="2.140625" style="41" customWidth="1"/>
    <col min="2" max="2" width="1.28515625" style="41" customWidth="1"/>
    <col min="3" max="3" width="2.28515625" style="41" customWidth="1"/>
    <col min="4" max="4" width="9.7109375" style="104" customWidth="1"/>
    <col min="5" max="5" width="46.42578125" style="104" customWidth="1"/>
    <col min="6" max="6" width="6.5703125" style="104" customWidth="1"/>
    <col min="7" max="7" width="17.85546875" style="136" customWidth="1"/>
    <col min="8" max="8" width="2.42578125" style="41" customWidth="1"/>
    <col min="9" max="29" width="8.28515625" style="160" customWidth="1"/>
    <col min="30" max="30" width="0.85546875" style="104" customWidth="1"/>
    <col min="31" max="31" width="8.28515625" style="104" customWidth="1"/>
    <col min="32" max="32" width="85" style="43" customWidth="1"/>
    <col min="33" max="34" width="9.140625" style="41" customWidth="1"/>
    <col min="35" max="16384" width="9.140625" style="41" hidden="1"/>
  </cols>
  <sheetData>
    <row r="1" spans="1:32" ht="15" customHeight="1" thickBot="1"/>
    <row r="2" spans="1:32" ht="15" customHeight="1" thickTop="1">
      <c r="B2" s="64"/>
      <c r="C2" s="44"/>
      <c r="D2" s="457"/>
      <c r="E2" s="457"/>
      <c r="F2" s="457"/>
      <c r="G2" s="511"/>
      <c r="H2" s="44"/>
      <c r="I2" s="458"/>
      <c r="J2" s="458"/>
      <c r="K2" s="458"/>
      <c r="L2" s="458"/>
      <c r="M2" s="458"/>
      <c r="N2" s="458"/>
      <c r="O2" s="458"/>
      <c r="P2" s="458"/>
      <c r="Q2" s="458"/>
      <c r="R2" s="458"/>
      <c r="S2" s="458"/>
      <c r="T2" s="458"/>
      <c r="U2" s="458"/>
      <c r="V2" s="458"/>
      <c r="W2" s="458"/>
      <c r="X2" s="458"/>
      <c r="Y2" s="458"/>
      <c r="Z2" s="458"/>
      <c r="AA2" s="458"/>
      <c r="AB2" s="458"/>
      <c r="AC2" s="458"/>
      <c r="AD2" s="457"/>
      <c r="AE2" s="457"/>
      <c r="AF2" s="459"/>
    </row>
    <row r="3" spans="1:32" ht="15" customHeight="1">
      <c r="A3" s="54"/>
      <c r="B3" s="66"/>
    </row>
    <row r="4" spans="1:32" ht="15" customHeight="1">
      <c r="B4" s="66"/>
      <c r="I4" s="803" t="str">
        <f>IF(COUNTIF(I38:AC43,"#Ref!") + COUNTIF(I70:J73,"#Ref!")&gt;0, "DO NOT Cut &amp; Paste! Please undo (Ctrl + Z).","")</f>
        <v/>
      </c>
      <c r="J4" s="803"/>
      <c r="K4" s="803"/>
      <c r="L4" s="803"/>
      <c r="M4" s="803"/>
      <c r="N4" s="803"/>
      <c r="O4" s="803"/>
      <c r="P4" s="803"/>
      <c r="Q4" s="803"/>
      <c r="R4" s="803"/>
      <c r="S4" s="803"/>
      <c r="T4" s="803"/>
      <c r="U4" s="803"/>
      <c r="V4" s="803"/>
      <c r="W4" s="803"/>
      <c r="X4" s="803"/>
      <c r="Y4" s="803"/>
      <c r="Z4" s="803"/>
      <c r="AA4" s="803"/>
      <c r="AB4" s="803"/>
      <c r="AC4" s="803"/>
      <c r="AD4" s="803"/>
    </row>
    <row r="5" spans="1:32" ht="15" customHeight="1">
      <c r="B5" s="66"/>
      <c r="I5" s="803"/>
      <c r="J5" s="803"/>
      <c r="K5" s="803"/>
      <c r="L5" s="803"/>
      <c r="M5" s="803"/>
      <c r="N5" s="803"/>
      <c r="O5" s="803"/>
      <c r="P5" s="803"/>
      <c r="Q5" s="803"/>
      <c r="R5" s="803"/>
      <c r="S5" s="803"/>
      <c r="T5" s="803"/>
      <c r="U5" s="803"/>
      <c r="V5" s="803"/>
      <c r="W5" s="803"/>
      <c r="X5" s="803"/>
      <c r="Y5" s="803"/>
      <c r="Z5" s="803"/>
      <c r="AA5" s="803"/>
      <c r="AB5" s="803"/>
      <c r="AC5" s="803"/>
      <c r="AD5" s="803"/>
    </row>
    <row r="6" spans="1:32" ht="15" customHeight="1">
      <c r="B6" s="66"/>
      <c r="C6" s="188" t="s">
        <v>488</v>
      </c>
      <c r="D6" s="461"/>
    </row>
    <row r="7" spans="1:32" ht="15" customHeight="1">
      <c r="B7" s="66"/>
      <c r="C7" s="189" t="s">
        <v>62</v>
      </c>
      <c r="D7" s="461"/>
    </row>
    <row r="8" spans="1:32" ht="15" customHeight="1">
      <c r="B8" s="66"/>
      <c r="C8" s="433" t="str">
        <f>IF(AND(COUNTA($AF$12:$AF$50)=COUNTIF($AF$12:$AF$50,"Check: OK"),LEN(AE32)&lt;1 ),message_hrly_pass,message_hrly_fail)</f>
        <v>Checks: OK</v>
      </c>
      <c r="D8" s="433"/>
      <c r="E8" s="433"/>
      <c r="F8" s="185"/>
      <c r="G8" s="463" t="s">
        <v>63</v>
      </c>
      <c r="I8" s="806">
        <f>IF(ISBLANK('Step 2.Roster of Care (ROC)'!$E$22),"",'Step 2.Roster of Care (ROC)'!$E$22)</f>
        <v>0</v>
      </c>
      <c r="J8" s="806"/>
      <c r="K8" s="806"/>
      <c r="M8" s="629" t="s">
        <v>613</v>
      </c>
      <c r="N8" s="41"/>
      <c r="O8" s="795" t="str">
        <f>IF(ISBLANK('Step 2.Roster of Care (ROC)'!$E$22),"",IF(ISBLANK('Step 1. Enter overall info'!$K$32),"",'Step 1. Enter overall info'!$K$32))</f>
        <v/>
      </c>
      <c r="P8" s="795"/>
      <c r="Q8" s="795"/>
      <c r="S8" s="629" t="s">
        <v>614</v>
      </c>
      <c r="T8" s="41"/>
      <c r="U8" s="795" t="str">
        <f>IF(ISBLANK('Step 2.Roster of Care (ROC)'!$E$22),"",IF(ISBLANK('Step 1. Enter overall info'!$L$32),"",'Step 1. Enter overall info'!$L$32))</f>
        <v/>
      </c>
      <c r="V8" s="795"/>
      <c r="W8" s="795"/>
    </row>
    <row r="9" spans="1:32" hidden="1">
      <c r="C9" s="464" t="e">
        <f>MATCH($I$8,'Step 1. Enter overall info'!$I$31:$I$40,0)</f>
        <v>#N/A</v>
      </c>
      <c r="E9" s="70"/>
      <c r="F9" s="70"/>
      <c r="G9" s="70"/>
      <c r="H9" s="70"/>
      <c r="I9" s="70" t="s">
        <v>268</v>
      </c>
      <c r="J9" s="804" t="e">
        <f>INDEX('Step 1. Enter overall info'!$N$31:$N$40,$C$9)</f>
        <v>#N/A</v>
      </c>
      <c r="K9" s="805"/>
      <c r="L9" s="468" t="e">
        <f>MATCH($J$9,'Step 1. Enter overall info'!$I$44:$J$44,0)</f>
        <v>#N/A</v>
      </c>
      <c r="N9" s="462"/>
      <c r="O9" s="70" t="s">
        <v>243</v>
      </c>
      <c r="P9" s="550" t="e">
        <f>INDEX('Step 1. Enter overall info'!$O$31:$O$40,$C$9)</f>
        <v>#N/A</v>
      </c>
      <c r="Q9" s="462"/>
      <c r="R9" s="549" t="e">
        <f>DATE(YEAR(P9)+IF(MONTH(P9)&gt;6,0,-1),7,1)</f>
        <v>#N/A</v>
      </c>
      <c r="S9" s="70" t="s">
        <v>244</v>
      </c>
      <c r="T9" s="790" t="e">
        <f>DATE(YEAR(P9)+IF(MONTH(P9)&gt;6,1,0),7,1)</f>
        <v>#N/A</v>
      </c>
      <c r="U9" s="791"/>
      <c r="V9" s="104" t="s">
        <v>245</v>
      </c>
      <c r="W9" s="512" t="e">
        <f>$T$9-$P$9</f>
        <v>#N/A</v>
      </c>
      <c r="Y9" s="104" t="s">
        <v>246</v>
      </c>
      <c r="Z9" s="513" t="e">
        <f>IF(P9&lt;R9, 1, (T9-P9)/365)</f>
        <v>#N/A</v>
      </c>
      <c r="AD9" s="465" t="s">
        <v>247</v>
      </c>
      <c r="AE9" s="513" t="e">
        <f>1-$Z$9</f>
        <v>#N/A</v>
      </c>
      <c r="AF9" s="239"/>
    </row>
    <row r="10" spans="1:32" ht="3" customHeight="1" thickBot="1">
      <c r="C10" s="54"/>
      <c r="E10" s="70"/>
      <c r="F10" s="70"/>
      <c r="G10" s="70"/>
      <c r="H10" s="70"/>
      <c r="I10" s="70"/>
      <c r="J10" s="514"/>
      <c r="K10" s="514"/>
      <c r="L10" s="470"/>
      <c r="N10" s="462"/>
      <c r="O10" s="70"/>
      <c r="P10" s="515"/>
      <c r="S10" s="465"/>
      <c r="T10" s="516"/>
      <c r="V10" s="104"/>
      <c r="W10" s="103"/>
      <c r="Y10" s="104"/>
      <c r="Z10" s="517"/>
      <c r="AD10" s="465"/>
      <c r="AE10" s="517"/>
      <c r="AF10" s="239"/>
    </row>
    <row r="11" spans="1:32" ht="15" customHeight="1" thickBot="1">
      <c r="D11" s="179" t="s">
        <v>368</v>
      </c>
      <c r="F11" s="518"/>
      <c r="G11" s="179"/>
      <c r="H11" s="53"/>
      <c r="I11" s="475"/>
      <c r="J11" s="475"/>
      <c r="K11" s="475"/>
      <c r="L11" s="470"/>
      <c r="M11" s="475"/>
      <c r="N11" s="475"/>
      <c r="O11" s="475"/>
      <c r="P11" s="475"/>
      <c r="Q11" s="475"/>
      <c r="R11" s="475"/>
      <c r="S11" s="475"/>
      <c r="T11" s="470"/>
      <c r="U11" s="475"/>
      <c r="V11" s="475"/>
      <c r="W11" s="475"/>
      <c r="X11" s="470"/>
      <c r="Y11" s="475"/>
      <c r="Z11" s="475"/>
      <c r="AA11" s="470"/>
      <c r="AB11" s="475"/>
      <c r="AC11" s="475"/>
      <c r="AE11" s="103"/>
      <c r="AF11" s="476"/>
    </row>
    <row r="12" spans="1:32" ht="15" customHeight="1">
      <c r="E12" s="180" t="s">
        <v>467</v>
      </c>
      <c r="F12" s="477"/>
      <c r="G12" s="478" t="s">
        <v>42</v>
      </c>
      <c r="H12" s="54"/>
      <c r="I12" s="165" t="str">
        <f>IF('Step 2.Roster of Care (ROC)'!DA19=placeholder, "",'Step 2.Roster of Care (ROC)'!DA19)</f>
        <v>1:1</v>
      </c>
      <c r="J12" s="165" t="str">
        <f>IF('Step 2.Roster of Care (ROC)'!DB19=placeholder, "",'Step 2.Roster of Care (ROC)'!DB19)</f>
        <v>2:1</v>
      </c>
      <c r="K12" s="165" t="str">
        <f>IF('Step 2.Roster of Care (ROC)'!DC19=placeholder, "",'Step 2.Roster of Care (ROC)'!DC19)</f>
        <v/>
      </c>
      <c r="L12" s="165" t="str">
        <f>IF('Step 2.Roster of Care (ROC)'!DD19=placeholder, "",'Step 2.Roster of Care (ROC)'!DD19)</f>
        <v/>
      </c>
      <c r="M12" s="165" t="str">
        <f>IF('Step 2.Roster of Care (ROC)'!DE19=placeholder, "",'Step 2.Roster of Care (ROC)'!DE19)</f>
        <v/>
      </c>
      <c r="N12" s="165" t="str">
        <f>IF('Step 2.Roster of Care (ROC)'!DF19=placeholder, "",'Step 2.Roster of Care (ROC)'!DF19)</f>
        <v/>
      </c>
      <c r="O12" s="165" t="str">
        <f>IF('Step 2.Roster of Care (ROC)'!DG19=placeholder, "",'Step 2.Roster of Care (ROC)'!DG19)</f>
        <v/>
      </c>
      <c r="P12" s="165" t="str">
        <f>IF('Step 2.Roster of Care (ROC)'!DH19=placeholder, "",'Step 2.Roster of Care (ROC)'!DH19)</f>
        <v/>
      </c>
      <c r="Q12" s="165" t="str">
        <f>IF('Step 2.Roster of Care (ROC)'!DI19=placeholder, "",'Step 2.Roster of Care (ROC)'!DI19)</f>
        <v/>
      </c>
      <c r="R12" s="165" t="str">
        <f>IF('Step 2.Roster of Care (ROC)'!DJ19=placeholder, "",'Step 2.Roster of Care (ROC)'!DJ19)</f>
        <v/>
      </c>
      <c r="S12" s="165" t="str">
        <f>IF('Step 2.Roster of Care (ROC)'!DK19=placeholder, "",'Step 2.Roster of Care (ROC)'!DK19)</f>
        <v/>
      </c>
      <c r="T12" s="165" t="str">
        <f>IF('Step 2.Roster of Care (ROC)'!DL19=placeholder, "",'Step 2.Roster of Care (ROC)'!DL19)</f>
        <v/>
      </c>
      <c r="U12" s="165" t="str">
        <f>IF('Step 2.Roster of Care (ROC)'!DM19=placeholder, "",'Step 2.Roster of Care (ROC)'!DM19)</f>
        <v/>
      </c>
      <c r="V12" s="165" t="str">
        <f>IF('Step 2.Roster of Care (ROC)'!DN19=placeholder, "",'Step 2.Roster of Care (ROC)'!DN19)</f>
        <v/>
      </c>
      <c r="W12" s="165" t="str">
        <f>IF('Step 2.Roster of Care (ROC)'!DO19=placeholder, "",'Step 2.Roster of Care (ROC)'!DO19)</f>
        <v/>
      </c>
      <c r="X12" s="165" t="str">
        <f>IF('Step 2.Roster of Care (ROC)'!DP19=placeholder, "",'Step 2.Roster of Care (ROC)'!DP19)</f>
        <v/>
      </c>
      <c r="Y12" s="165" t="str">
        <f>IF('Step 2.Roster of Care (ROC)'!DQ19=placeholder, "",'Step 2.Roster of Care (ROC)'!DQ19)</f>
        <v/>
      </c>
      <c r="Z12" s="165" t="str">
        <f>IF('Step 2.Roster of Care (ROC)'!DR19=placeholder, "",'Step 2.Roster of Care (ROC)'!DR19)</f>
        <v/>
      </c>
      <c r="AA12" s="165" t="str">
        <f>IF('Step 2.Roster of Care (ROC)'!DS19=placeholder, "",'Step 2.Roster of Care (ROC)'!DS19)</f>
        <v/>
      </c>
      <c r="AB12" s="165" t="str">
        <f>IF('Step 2.Roster of Care (ROC)'!DT19=placeholder, "",'Step 2.Roster of Care (ROC)'!DT19)</f>
        <v/>
      </c>
      <c r="AC12" s="165" t="str">
        <f>IF('Step 2.Roster of Care (ROC)'!DU19=placeholder, "",'Step 2.Roster of Care (ROC)'!DU19)</f>
        <v/>
      </c>
      <c r="AD12" s="260"/>
      <c r="AE12" s="480" t="s">
        <v>43</v>
      </c>
      <c r="AF12" s="481"/>
    </row>
    <row r="13" spans="1:32" ht="3" customHeight="1">
      <c r="I13" s="482"/>
      <c r="J13" s="482"/>
      <c r="K13" s="482"/>
      <c r="L13" s="482"/>
      <c r="M13" s="482"/>
      <c r="N13" s="482"/>
      <c r="O13" s="482"/>
      <c r="P13" s="482"/>
      <c r="Q13" s="482"/>
      <c r="R13" s="482"/>
      <c r="S13" s="482"/>
      <c r="T13" s="482"/>
      <c r="U13" s="482"/>
      <c r="V13" s="482"/>
      <c r="W13" s="482"/>
      <c r="X13" s="482"/>
      <c r="Y13" s="482"/>
      <c r="Z13" s="482"/>
      <c r="AA13" s="482"/>
      <c r="AB13" s="482"/>
      <c r="AC13" s="482"/>
      <c r="AD13" s="81"/>
      <c r="AE13" s="81"/>
      <c r="AF13" s="207"/>
    </row>
    <row r="14" spans="1:32" ht="15" customHeight="1">
      <c r="E14" s="182" t="s">
        <v>116</v>
      </c>
      <c r="F14" s="483"/>
      <c r="G14" s="181" t="s">
        <v>37</v>
      </c>
      <c r="H14" s="57"/>
      <c r="I14" s="191">
        <f>IF(LEN(I$12)&gt;0,SUMIF('Step 2.Roster of Care (ROC)'!$E$21:$E$70,"="&amp;$I$8,'Step 2.Roster of Care (ROC)'!DA$21:DA$70)*BlockTime,"")</f>
        <v>0</v>
      </c>
      <c r="J14" s="191">
        <f>IF(LEN(J$12)&gt;0,SUMIF('Step 2.Roster of Care (ROC)'!$E$21:$E$70,"="&amp;$I$8,'Step 2.Roster of Care (ROC)'!DB$21:DB$70)*BlockTime,"")</f>
        <v>0</v>
      </c>
      <c r="K14" s="191" t="str">
        <f>IF(LEN(K$12)&gt;0,SUMIF('Step 2.Roster of Care (ROC)'!$E$21:$E$70,"="&amp;$I$8,'Step 2.Roster of Care (ROC)'!DC$21:DC$70)*BlockTime,"")</f>
        <v/>
      </c>
      <c r="L14" s="191" t="str">
        <f>IF(LEN(L$12)&gt;0,SUMIF('Step 2.Roster of Care (ROC)'!$E$21:$E$70,"="&amp;$I$8,'Step 2.Roster of Care (ROC)'!DD$21:DD$70)*BlockTime,"")</f>
        <v/>
      </c>
      <c r="M14" s="191" t="str">
        <f>IF(LEN(M$12)&gt;0,SUMIF('Step 2.Roster of Care (ROC)'!$E$21:$E$70,"="&amp;$I$8,'Step 2.Roster of Care (ROC)'!DE$21:DE$70)*BlockTime,"")</f>
        <v/>
      </c>
      <c r="N14" s="191" t="str">
        <f>IF(LEN(N$12)&gt;0,SUMIF('Step 2.Roster of Care (ROC)'!$E$21:$E$70,"="&amp;$I$8,'Step 2.Roster of Care (ROC)'!DF$21:DF$70)*BlockTime,"")</f>
        <v/>
      </c>
      <c r="O14" s="191" t="str">
        <f>IF(LEN(O$12)&gt;0,SUMIF('Step 2.Roster of Care (ROC)'!$E$21:$E$70,"="&amp;$I$8,'Step 2.Roster of Care (ROC)'!DG$21:DG$70)*BlockTime,"")</f>
        <v/>
      </c>
      <c r="P14" s="191" t="str">
        <f>IF(LEN(P$12)&gt;0,SUMIF('Step 2.Roster of Care (ROC)'!$E$21:$E$70,"="&amp;$I$8,'Step 2.Roster of Care (ROC)'!DH$21:DH$70)*BlockTime,"")</f>
        <v/>
      </c>
      <c r="Q14" s="191" t="str">
        <f>IF(LEN(Q$12)&gt;0,SUMIF('Step 2.Roster of Care (ROC)'!$E$21:$E$70,"="&amp;$I$8,'Step 2.Roster of Care (ROC)'!DI$21:DI$70)*BlockTime,"")</f>
        <v/>
      </c>
      <c r="R14" s="191" t="str">
        <f>IF(LEN(R$12)&gt;0,SUMIF('Step 2.Roster of Care (ROC)'!$E$21:$E$70,"="&amp;$I$8,'Step 2.Roster of Care (ROC)'!DJ$21:DJ$70)*BlockTime,"")</f>
        <v/>
      </c>
      <c r="S14" s="191" t="str">
        <f>IF(LEN(S$12)&gt;0,SUMIF('Step 2.Roster of Care (ROC)'!$E$21:$E$70,"="&amp;$I$8,'Step 2.Roster of Care (ROC)'!DK$21:DK$70)*BlockTime,"")</f>
        <v/>
      </c>
      <c r="T14" s="191" t="str">
        <f>IF(LEN(T$12)&gt;0,SUMIF('Step 2.Roster of Care (ROC)'!$E$21:$E$70,"="&amp;$I$8,'Step 2.Roster of Care (ROC)'!DL$21:DL$70)*BlockTime,"")</f>
        <v/>
      </c>
      <c r="U14" s="191" t="str">
        <f>IF(LEN(U$12)&gt;0,SUMIF('Step 2.Roster of Care (ROC)'!$E$21:$E$70,"="&amp;$I$8,'Step 2.Roster of Care (ROC)'!DM$21:DM$70)*BlockTime,"")</f>
        <v/>
      </c>
      <c r="V14" s="191" t="str">
        <f>IF(LEN(V$12)&gt;0,SUMIF('Step 2.Roster of Care (ROC)'!$E$21:$E$70,"="&amp;$I$8,'Step 2.Roster of Care (ROC)'!DN$21:DN$70)*BlockTime,"")</f>
        <v/>
      </c>
      <c r="W14" s="191" t="str">
        <f>IF(LEN(W$12)&gt;0,SUMIF('Step 2.Roster of Care (ROC)'!$E$21:$E$70,"="&amp;$I$8,'Step 2.Roster of Care (ROC)'!DO$21:DO$70)*BlockTime,"")</f>
        <v/>
      </c>
      <c r="X14" s="191" t="str">
        <f>IF(LEN(X$12)&gt;0,SUMIF('Step 2.Roster of Care (ROC)'!$E$21:$E$70,"="&amp;$I$8,'Step 2.Roster of Care (ROC)'!DP$21:DP$70)*BlockTime,"")</f>
        <v/>
      </c>
      <c r="Y14" s="191" t="str">
        <f>IF(LEN(Y$12)&gt;0,SUMIF('Step 2.Roster of Care (ROC)'!$E$21:$E$70,"="&amp;$I$8,'Step 2.Roster of Care (ROC)'!DQ$21:DQ$70)*BlockTime,"")</f>
        <v/>
      </c>
      <c r="Z14" s="191" t="str">
        <f>IF(LEN(Z$12)&gt;0,SUMIF('Step 2.Roster of Care (ROC)'!$E$21:$E$70,"="&amp;$I$8,'Step 2.Roster of Care (ROC)'!DR$21:DR$70)*BlockTime,"")</f>
        <v/>
      </c>
      <c r="AA14" s="191" t="str">
        <f>IF(LEN(AA$12)&gt;0,SUMIF('Step 2.Roster of Care (ROC)'!$E$21:$E$70,"="&amp;$I$8,'Step 2.Roster of Care (ROC)'!DS$21:DS$70)*BlockTime,"")</f>
        <v/>
      </c>
      <c r="AB14" s="191" t="str">
        <f>IF(LEN(AB$12)&gt;0,SUMIF('Step 2.Roster of Care (ROC)'!$E$21:$E$70,"="&amp;$I$8,'Step 2.Roster of Care (ROC)'!DT$21:DT$70)*BlockTime,"")</f>
        <v/>
      </c>
      <c r="AC14" s="191" t="str">
        <f>IF(LEN(AC$12)&gt;0,SUMIF('Step 2.Roster of Care (ROC)'!$E$21:$E$70,"="&amp;$I$8,'Step 2.Roster of Care (ROC)'!DU$21:DU$70)*BlockTime,"")</f>
        <v/>
      </c>
      <c r="AD14" s="81"/>
      <c r="AE14" s="484">
        <f>SUM(I14:AC14)</f>
        <v>0</v>
      </c>
      <c r="AF14" s="212" t="str">
        <f>IF(SUM(I14:AC14)&gt;M_F_6, "Warning: More than 70 hours provided", "Check: Ok")</f>
        <v>Check: Ok</v>
      </c>
    </row>
    <row r="15" spans="1:32" ht="15" customHeight="1">
      <c r="E15" s="182" t="s">
        <v>117</v>
      </c>
      <c r="F15" s="485"/>
      <c r="G15" s="181" t="s">
        <v>37</v>
      </c>
      <c r="H15" s="57"/>
      <c r="I15" s="191">
        <f>IF(LEN(I$12)&gt;0,SUMIF('Step 2.Roster of Care (ROC)'!$E$21:$E$70,"="&amp;$I$8,'Step 2.Roster of Care (ROC)'!DV$21:DV$70)*BlockTime,"")</f>
        <v>0</v>
      </c>
      <c r="J15" s="191">
        <f>IF(LEN(J$12)&gt;0,SUMIF('Step 2.Roster of Care (ROC)'!$E$21:$E$70,"="&amp;$I$8,'Step 2.Roster of Care (ROC)'!DW$21:DW$70)*BlockTime,"")</f>
        <v>0</v>
      </c>
      <c r="K15" s="191" t="str">
        <f>IF(LEN(K$12)&gt;0,SUMIF('Step 2.Roster of Care (ROC)'!$E$21:$E$70,"="&amp;$I$8,'Step 2.Roster of Care (ROC)'!DX$21:DX$70)*BlockTime,"")</f>
        <v/>
      </c>
      <c r="L15" s="191" t="str">
        <f>IF(LEN(L$12)&gt;0,SUMIF('Step 2.Roster of Care (ROC)'!$E$21:$E$70,"="&amp;$I$8,'Step 2.Roster of Care (ROC)'!DY$21:DY$70)*BlockTime,"")</f>
        <v/>
      </c>
      <c r="M15" s="191" t="str">
        <f>IF(LEN(M$12)&gt;0,SUMIF('Step 2.Roster of Care (ROC)'!$E$21:$E$70,"="&amp;$I$8,'Step 2.Roster of Care (ROC)'!DZ$21:DZ$70)*BlockTime,"")</f>
        <v/>
      </c>
      <c r="N15" s="191" t="str">
        <f>IF(LEN(N$12)&gt;0,SUMIF('Step 2.Roster of Care (ROC)'!$E$21:$E$70,"="&amp;$I$8,'Step 2.Roster of Care (ROC)'!EA$21:EA$70)*BlockTime,"")</f>
        <v/>
      </c>
      <c r="O15" s="191" t="str">
        <f>IF(LEN(O$12)&gt;0,SUMIF('Step 2.Roster of Care (ROC)'!$E$21:$E$70,"="&amp;$I$8,'Step 2.Roster of Care (ROC)'!EB$21:EB$70)*BlockTime,"")</f>
        <v/>
      </c>
      <c r="P15" s="191" t="str">
        <f>IF(LEN(P$12)&gt;0,SUMIF('Step 2.Roster of Care (ROC)'!$E$21:$E$70,"="&amp;$I$8,'Step 2.Roster of Care (ROC)'!EC$21:EC$70)*BlockTime,"")</f>
        <v/>
      </c>
      <c r="Q15" s="191" t="str">
        <f>IF(LEN(Q$12)&gt;0,SUMIF('Step 2.Roster of Care (ROC)'!$E$21:$E$70,"="&amp;$I$8,'Step 2.Roster of Care (ROC)'!ED$21:ED$70)*BlockTime,"")</f>
        <v/>
      </c>
      <c r="R15" s="191" t="str">
        <f>IF(LEN(R$12)&gt;0,SUMIF('Step 2.Roster of Care (ROC)'!$E$21:$E$70,"="&amp;$I$8,'Step 2.Roster of Care (ROC)'!EE$21:EE$70)*BlockTime,"")</f>
        <v/>
      </c>
      <c r="S15" s="191" t="str">
        <f>IF(LEN(S$12)&gt;0,SUMIF('Step 2.Roster of Care (ROC)'!$E$21:$E$70,"="&amp;$I$8,'Step 2.Roster of Care (ROC)'!EF$21:EF$70)*BlockTime,"")</f>
        <v/>
      </c>
      <c r="T15" s="191" t="str">
        <f>IF(LEN(T$12)&gt;0,SUMIF('Step 2.Roster of Care (ROC)'!$E$21:$E$70,"="&amp;$I$8,'Step 2.Roster of Care (ROC)'!EG$21:EG$70)*BlockTime,"")</f>
        <v/>
      </c>
      <c r="U15" s="191" t="str">
        <f>IF(LEN(U$12)&gt;0,SUMIF('Step 2.Roster of Care (ROC)'!$E$21:$E$70,"="&amp;$I$8,'Step 2.Roster of Care (ROC)'!EH$21:EH$70)*BlockTime,"")</f>
        <v/>
      </c>
      <c r="V15" s="191" t="str">
        <f>IF(LEN(V$12)&gt;0,SUMIF('Step 2.Roster of Care (ROC)'!$E$21:$E$70,"="&amp;$I$8,'Step 2.Roster of Care (ROC)'!EI$21:EI$70)*BlockTime,"")</f>
        <v/>
      </c>
      <c r="W15" s="191" t="str">
        <f>IF(LEN(W$12)&gt;0,SUMIF('Step 2.Roster of Care (ROC)'!$E$21:$E$70,"="&amp;$I$8,'Step 2.Roster of Care (ROC)'!EJ$21:EJ$70)*BlockTime,"")</f>
        <v/>
      </c>
      <c r="X15" s="191" t="str">
        <f>IF(LEN(X$12)&gt;0,SUMIF('Step 2.Roster of Care (ROC)'!$E$21:$E$70,"="&amp;$I$8,'Step 2.Roster of Care (ROC)'!EK$21:EK$70)*BlockTime,"")</f>
        <v/>
      </c>
      <c r="Y15" s="191" t="str">
        <f>IF(LEN(Y$12)&gt;0,SUMIF('Step 2.Roster of Care (ROC)'!$E$21:$E$70,"="&amp;$I$8,'Step 2.Roster of Care (ROC)'!EL$21:EL$70)*BlockTime,"")</f>
        <v/>
      </c>
      <c r="Z15" s="191" t="str">
        <f>IF(LEN(Z$12)&gt;0,SUMIF('Step 2.Roster of Care (ROC)'!$E$21:$E$70,"="&amp;$I$8,'Step 2.Roster of Care (ROC)'!EM$21:EM$70)*BlockTime,"")</f>
        <v/>
      </c>
      <c r="AA15" s="191" t="str">
        <f>IF(LEN(AA$12)&gt;0,SUMIF('Step 2.Roster of Care (ROC)'!$E$21:$E$70,"="&amp;$I$8,'Step 2.Roster of Care (ROC)'!EN$21:EN$70)*BlockTime,"")</f>
        <v/>
      </c>
      <c r="AB15" s="191" t="str">
        <f>IF(LEN(AB$12)&gt;0,SUMIF('Step 2.Roster of Care (ROC)'!$E$21:$E$70,"="&amp;$I$8,'Step 2.Roster of Care (ROC)'!EO$21:EO$70)*BlockTime,"")</f>
        <v/>
      </c>
      <c r="AC15" s="191" t="str">
        <f>IF(LEN(AC$12)&gt;0,SUMIF('Step 2.Roster of Care (ROC)'!$E$21:$E$70,"="&amp;$I$8,'Step 2.Roster of Care (ROC)'!EP$21:EP$70)*BlockTime,"")</f>
        <v/>
      </c>
      <c r="AD15" s="81"/>
      <c r="AE15" s="484">
        <f t="shared" ref="AE15:AE19" si="0">SUM(I15:AC15)</f>
        <v>0</v>
      </c>
      <c r="AF15" s="558"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1:32" ht="15" customHeight="1">
      <c r="E16" s="182" t="s">
        <v>118</v>
      </c>
      <c r="F16" s="485"/>
      <c r="G16" s="181" t="s">
        <v>37</v>
      </c>
      <c r="H16" s="57"/>
      <c r="I16" s="191">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91">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91"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91"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91"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91"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91"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91"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91"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91"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91"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91"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91"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91"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91"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91"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91"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91"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91"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91"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91"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81"/>
      <c r="AE16" s="484">
        <f t="shared" si="0"/>
        <v>0</v>
      </c>
      <c r="AF16" s="212" t="str">
        <f>IF(SUM(I16:AC16)&gt;Sat, "Warning: More than 24 hours provided", "Check: Ok")</f>
        <v>Check: Ok</v>
      </c>
    </row>
    <row r="17" spans="4:32" ht="15" customHeight="1">
      <c r="E17" s="182" t="s">
        <v>119</v>
      </c>
      <c r="F17" s="486"/>
      <c r="G17" s="181" t="s">
        <v>37</v>
      </c>
      <c r="H17" s="57"/>
      <c r="I17" s="191">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91">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91"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91"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91"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91"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91"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91"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91"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91"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91"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91"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91"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91"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91"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91"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91"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91"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91"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91"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91"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81"/>
      <c r="AE17" s="484">
        <f t="shared" si="0"/>
        <v>0</v>
      </c>
      <c r="AF17" s="212" t="str">
        <f>IF(SUM(I17:AC17)&gt;Sun, "Warning: More than 24 hours provided", "Check: Ok")</f>
        <v>Check: Ok</v>
      </c>
    </row>
    <row r="18" spans="4:32" ht="15" customHeight="1">
      <c r="D18" s="103"/>
      <c r="E18" s="182" t="s">
        <v>38</v>
      </c>
      <c r="F18" s="486"/>
      <c r="G18" s="181" t="s">
        <v>39</v>
      </c>
      <c r="H18" s="57"/>
      <c r="I18" s="191">
        <f>IF(LEN(I$12)&gt;0,SUMIF('Step 2.Roster of Care (ROC)'!$E$21:$E$90, "="&amp;$I$8,'Step 2.Roster of Care (ROC)'!HW$21:HW$90),"")</f>
        <v>0</v>
      </c>
      <c r="J18" s="191">
        <f>IF(LEN(J$12)&gt;0,SUMIF('Step 2.Roster of Care (ROC)'!$E$21:$E$90, "="&amp;$I$8,'Step 2.Roster of Care (ROC)'!HX$21:HX$90),"")</f>
        <v>0</v>
      </c>
      <c r="K18" s="191" t="str">
        <f>IF(LEN(K$12)&gt;0,SUMIF('Step 2.Roster of Care (ROC)'!$E$21:$E$90, "="&amp;$I$8,'Step 2.Roster of Care (ROC)'!HY$21:HY$90),"")</f>
        <v/>
      </c>
      <c r="L18" s="191" t="str">
        <f>IF(LEN(L$12)&gt;0,SUMIF('Step 2.Roster of Care (ROC)'!$E$21:$E$90, "="&amp;$I$8,'Step 2.Roster of Care (ROC)'!HZ$21:HZ$90),"")</f>
        <v/>
      </c>
      <c r="M18" s="191" t="str">
        <f>IF(LEN(M$12)&gt;0,SUMIF('Step 2.Roster of Care (ROC)'!$E$21:$E$90, "="&amp;$I$8,'Step 2.Roster of Care (ROC)'!IA$21:IA$90),"")</f>
        <v/>
      </c>
      <c r="N18" s="191" t="str">
        <f>IF(LEN(N$12)&gt;0,SUMIF('Step 2.Roster of Care (ROC)'!$E$21:$E$90, "="&amp;$I$8,'Step 2.Roster of Care (ROC)'!IB$21:IB$90),"")</f>
        <v/>
      </c>
      <c r="O18" s="191" t="str">
        <f>IF(LEN(O$12)&gt;0,SUMIF('Step 2.Roster of Care (ROC)'!$E$21:$E$90, "="&amp;$I$8,'Step 2.Roster of Care (ROC)'!IC$21:IC$90),"")</f>
        <v/>
      </c>
      <c r="P18" s="191" t="str">
        <f>IF(LEN(P$12)&gt;0,SUMIF('Step 2.Roster of Care (ROC)'!$E$21:$E$90, "="&amp;$I$8,'Step 2.Roster of Care (ROC)'!ID$21:ID$90),"")</f>
        <v/>
      </c>
      <c r="Q18" s="191" t="str">
        <f>IF(LEN(Q$12)&gt;0,SUMIF('Step 2.Roster of Care (ROC)'!$E$21:$E$90, "="&amp;$I$8,'Step 2.Roster of Care (ROC)'!IE$21:IE$90),"")</f>
        <v/>
      </c>
      <c r="R18" s="191" t="str">
        <f>IF(LEN(R$12)&gt;0,SUMIF('Step 2.Roster of Care (ROC)'!$E$21:$E$90, "="&amp;$I$8,'Step 2.Roster of Care (ROC)'!IF$21:IF$90),"")</f>
        <v/>
      </c>
      <c r="S18" s="191" t="str">
        <f>IF(LEN(S$12)&gt;0,SUMIF('Step 2.Roster of Care (ROC)'!$E$21:$E$90, "="&amp;$I$8,'Step 2.Roster of Care (ROC)'!IG$21:IG$90),"")</f>
        <v/>
      </c>
      <c r="T18" s="191" t="str">
        <f>IF(LEN(T$12)&gt;0,SUMIF('Step 2.Roster of Care (ROC)'!$E$21:$E$90, "="&amp;$I$8,'Step 2.Roster of Care (ROC)'!IH$21:IH$90),"")</f>
        <v/>
      </c>
      <c r="U18" s="191" t="str">
        <f>IF(LEN(U$12)&gt;0,SUMIF('Step 2.Roster of Care (ROC)'!$E$21:$E$90, "="&amp;$I$8,'Step 2.Roster of Care (ROC)'!II$21:II$90),"")</f>
        <v/>
      </c>
      <c r="V18" s="191" t="str">
        <f>IF(LEN(V$12)&gt;0,SUMIF('Step 2.Roster of Care (ROC)'!$E$21:$E$90, "="&amp;$I$8,'Step 2.Roster of Care (ROC)'!IJ$21:IJ$90),"")</f>
        <v/>
      </c>
      <c r="W18" s="191" t="str">
        <f>IF(LEN(W$12)&gt;0,SUMIF('Step 2.Roster of Care (ROC)'!$E$21:$E$90, "="&amp;$I$8,'Step 2.Roster of Care (ROC)'!IK$21:IK$90),"")</f>
        <v/>
      </c>
      <c r="X18" s="191" t="str">
        <f>IF(LEN(X$12)&gt;0,SUMIF('Step 2.Roster of Care (ROC)'!$E$21:$E$90, "="&amp;$I$8,'Step 2.Roster of Care (ROC)'!IL$21:IL$90),"")</f>
        <v/>
      </c>
      <c r="Y18" s="191" t="str">
        <f>IF(LEN(Y$12)&gt;0,SUMIF('Step 2.Roster of Care (ROC)'!$E$21:$E$90, "="&amp;$I$8,'Step 2.Roster of Care (ROC)'!IM$21:IM$90),"")</f>
        <v/>
      </c>
      <c r="Z18" s="191" t="str">
        <f>IF(LEN(Z$12)&gt;0,SUMIF('Step 2.Roster of Care (ROC)'!$E$21:$E$90, "="&amp;$I$8,'Step 2.Roster of Care (ROC)'!IN$21:IN$90),"")</f>
        <v/>
      </c>
      <c r="AA18" s="191" t="str">
        <f>IF(LEN(AA$12)&gt;0,SUMIF('Step 2.Roster of Care (ROC)'!$E$21:$E$90, "="&amp;$I$8,'Step 2.Roster of Care (ROC)'!IO$21:IO$90),"")</f>
        <v/>
      </c>
      <c r="AB18" s="191" t="str">
        <f>IF(LEN(AB$12)&gt;0,SUMIF('Step 2.Roster of Care (ROC)'!$E$21:$E$90, "="&amp;$I$8,'Step 2.Roster of Care (ROC)'!IP$21:IP$90),"")</f>
        <v/>
      </c>
      <c r="AC18" s="191" t="str">
        <f>IF(LEN(AC$12)&gt;0,SUMIF('Step 2.Roster of Care (ROC)'!$E$21:$E$90, "="&amp;$I$8,'Step 2.Roster of Care (ROC)'!IQ$21:IQ$90),"")</f>
        <v/>
      </c>
      <c r="AD18" s="81"/>
      <c r="AE18" s="484">
        <f t="shared" si="0"/>
        <v>0</v>
      </c>
      <c r="AF18" s="212" t="str">
        <f>IF(SUM(I18:AC18)&gt;Sleepover, "Warning: Total exceeds 7 nights", "Check: Ok")</f>
        <v>Check: Ok</v>
      </c>
    </row>
    <row r="19" spans="4:32" ht="15" customHeight="1">
      <c r="E19" s="182" t="s">
        <v>40</v>
      </c>
      <c r="F19" s="486"/>
      <c r="G19" s="181" t="s">
        <v>37</v>
      </c>
      <c r="H19" s="57"/>
      <c r="I19" s="191">
        <f>IF(LEN(I$12)&gt;0,(
SUMIF('Step 2.Roster of Care (ROC)'!$E$21:$E$70,"="&amp;$I$8,'Step 2.Roster of Care (ROC)'!HB$21:HB$70) +
SUMIF('Step 2.Roster of Care (ROC)'!$E$21:$E$70,"="&amp;$I$8,'Step 2.Roster of Care (ROC)'!IV$21:IV$70) +
SUMIF('Step 2.Roster of Care (ROC)'!$E$21:$E$70,"="&amp;$I$8,'Step 2.Roster of Care (ROC)'!JQ$21:JQ$70)
)*BlockTime,"")</f>
        <v>0</v>
      </c>
      <c r="J19" s="191">
        <f>IF(LEN(J$12)&gt;0,(
SUMIF('Step 2.Roster of Care (ROC)'!$E$21:$E$70,"="&amp;$I$8,'Step 2.Roster of Care (ROC)'!HC$21:HC$70) +
SUMIF('Step 2.Roster of Care (ROC)'!$E$21:$E$70,"="&amp;$I$8,'Step 2.Roster of Care (ROC)'!IW$21:IW$70) +
SUMIF('Step 2.Roster of Care (ROC)'!$E$21:$E$70,"="&amp;$I$8,'Step 2.Roster of Care (ROC)'!JR$21:JR$70)
)*BlockTime,"")</f>
        <v>0</v>
      </c>
      <c r="K19" s="191" t="str">
        <f>IF(LEN(K$12)&gt;0,(
SUMIF('Step 2.Roster of Care (ROC)'!$E$21:$E$70,"="&amp;$I$8,'Step 2.Roster of Care (ROC)'!HD$21:HD$70) +
SUMIF('Step 2.Roster of Care (ROC)'!$E$21:$E$70,"="&amp;$I$8,'Step 2.Roster of Care (ROC)'!IX$21:IX$70) +
SUMIF('Step 2.Roster of Care (ROC)'!$E$21:$E$70,"="&amp;$I$8,'Step 2.Roster of Care (ROC)'!JS$21:JS$70)
)*BlockTime,"")</f>
        <v/>
      </c>
      <c r="L19" s="191" t="str">
        <f>IF(LEN(L$12)&gt;0,(
SUMIF('Step 2.Roster of Care (ROC)'!$E$21:$E$70,"="&amp;$I$8,'Step 2.Roster of Care (ROC)'!HE$21:HE$70) +
SUMIF('Step 2.Roster of Care (ROC)'!$E$21:$E$70,"="&amp;$I$8,'Step 2.Roster of Care (ROC)'!IY$21:IY$70) +
SUMIF('Step 2.Roster of Care (ROC)'!$E$21:$E$70,"="&amp;$I$8,'Step 2.Roster of Care (ROC)'!JT$21:JT$70)
)*BlockTime,"")</f>
        <v/>
      </c>
      <c r="M19" s="191" t="str">
        <f>IF(LEN(M$12)&gt;0,(
SUMIF('Step 2.Roster of Care (ROC)'!$E$21:$E$70,"="&amp;$I$8,'Step 2.Roster of Care (ROC)'!HF$21:HF$70) +
SUMIF('Step 2.Roster of Care (ROC)'!$E$21:$E$70,"="&amp;$I$8,'Step 2.Roster of Care (ROC)'!IZ$21:IZ$70) +
SUMIF('Step 2.Roster of Care (ROC)'!$E$21:$E$70,"="&amp;$I$8,'Step 2.Roster of Care (ROC)'!JU$21:JU$70)
)*BlockTime,"")</f>
        <v/>
      </c>
      <c r="N19" s="191" t="str">
        <f>IF(LEN(N$12)&gt;0,(
SUMIF('Step 2.Roster of Care (ROC)'!$E$21:$E$70,"="&amp;$I$8,'Step 2.Roster of Care (ROC)'!HG$21:HG$70) +
SUMIF('Step 2.Roster of Care (ROC)'!$E$21:$E$70,"="&amp;$I$8,'Step 2.Roster of Care (ROC)'!JA$21:JA$70) +
SUMIF('Step 2.Roster of Care (ROC)'!$E$21:$E$70,"="&amp;$I$8,'Step 2.Roster of Care (ROC)'!JV$21:JV$70)
)*BlockTime,"")</f>
        <v/>
      </c>
      <c r="O19" s="191" t="str">
        <f>IF(LEN(O$12)&gt;0,(
SUMIF('Step 2.Roster of Care (ROC)'!$E$21:$E$70,"="&amp;$I$8,'Step 2.Roster of Care (ROC)'!HH$21:HH$70) +
SUMIF('Step 2.Roster of Care (ROC)'!$E$21:$E$70,"="&amp;$I$8,'Step 2.Roster of Care (ROC)'!JB$21:JB$70) +
SUMIF('Step 2.Roster of Care (ROC)'!$E$21:$E$70,"="&amp;$I$8,'Step 2.Roster of Care (ROC)'!JW$21:JW$70)
)*BlockTime,"")</f>
        <v/>
      </c>
      <c r="P19" s="191" t="str">
        <f>IF(LEN(P$12)&gt;0,(
SUMIF('Step 2.Roster of Care (ROC)'!$E$21:$E$70,"="&amp;$I$8,'Step 2.Roster of Care (ROC)'!HI$21:HI$70) +
SUMIF('Step 2.Roster of Care (ROC)'!$E$21:$E$70,"="&amp;$I$8,'Step 2.Roster of Care (ROC)'!JC$21:JC$70) +
SUMIF('Step 2.Roster of Care (ROC)'!$E$21:$E$70,"="&amp;$I$8,'Step 2.Roster of Care (ROC)'!JX$21:JX$70)
)*BlockTime,"")</f>
        <v/>
      </c>
      <c r="Q19" s="191" t="str">
        <f>IF(LEN(Q$12)&gt;0,(
SUMIF('Step 2.Roster of Care (ROC)'!$E$21:$E$70,"="&amp;$I$8,'Step 2.Roster of Care (ROC)'!HJ$21:HJ$70) +
SUMIF('Step 2.Roster of Care (ROC)'!$E$21:$E$70,"="&amp;$I$8,'Step 2.Roster of Care (ROC)'!JD$21:JD$70) +
SUMIF('Step 2.Roster of Care (ROC)'!$E$21:$E$70,"="&amp;$I$8,'Step 2.Roster of Care (ROC)'!JY$21:JY$70)
)*BlockTime,"")</f>
        <v/>
      </c>
      <c r="R19" s="191" t="str">
        <f>IF(LEN(R$12)&gt;0,(
SUMIF('Step 2.Roster of Care (ROC)'!$E$21:$E$70,"="&amp;$I$8,'Step 2.Roster of Care (ROC)'!HK$21:HK$70) +
SUMIF('Step 2.Roster of Care (ROC)'!$E$21:$E$70,"="&amp;$I$8,'Step 2.Roster of Care (ROC)'!JE$21:JE$70) +
SUMIF('Step 2.Roster of Care (ROC)'!$E$21:$E$70,"="&amp;$I$8,'Step 2.Roster of Care (ROC)'!JZ$21:JZ$70)
)*BlockTime,"")</f>
        <v/>
      </c>
      <c r="S19" s="191" t="str">
        <f>IF(LEN(S$12)&gt;0,(
SUMIF('Step 2.Roster of Care (ROC)'!$E$21:$E$70,"="&amp;$I$8,'Step 2.Roster of Care (ROC)'!HL$21:HL$70) +
SUMIF('Step 2.Roster of Care (ROC)'!$E$21:$E$70,"="&amp;$I$8,'Step 2.Roster of Care (ROC)'!JF$21:JF$70) +
SUMIF('Step 2.Roster of Care (ROC)'!$E$21:$E$70,"="&amp;$I$8,'Step 2.Roster of Care (ROC)'!KA$21:KA$70)
)*BlockTime,"")</f>
        <v/>
      </c>
      <c r="T19" s="191" t="str">
        <f>IF(LEN(T$12)&gt;0,(
SUMIF('Step 2.Roster of Care (ROC)'!$E$21:$E$70,"="&amp;$I$8,'Step 2.Roster of Care (ROC)'!HM$21:HM$70) +
SUMIF('Step 2.Roster of Care (ROC)'!$E$21:$E$70,"="&amp;$I$8,'Step 2.Roster of Care (ROC)'!JG$21:JG$70) +
SUMIF('Step 2.Roster of Care (ROC)'!$E$21:$E$70,"="&amp;$I$8,'Step 2.Roster of Care (ROC)'!KB$21:KB$70)
)*BlockTime,"")</f>
        <v/>
      </c>
      <c r="U19" s="191" t="str">
        <f>IF(LEN(U$12)&gt;0,(
SUMIF('Step 2.Roster of Care (ROC)'!$E$21:$E$70,"="&amp;$I$8,'Step 2.Roster of Care (ROC)'!HN$21:HN$70) +
SUMIF('Step 2.Roster of Care (ROC)'!$E$21:$E$70,"="&amp;$I$8,'Step 2.Roster of Care (ROC)'!JH$21:JH$70) +
SUMIF('Step 2.Roster of Care (ROC)'!$E$21:$E$70,"="&amp;$I$8,'Step 2.Roster of Care (ROC)'!KC$21:KC$70)
)*BlockTime,"")</f>
        <v/>
      </c>
      <c r="V19" s="191" t="str">
        <f>IF(LEN(V$12)&gt;0,(
SUMIF('Step 2.Roster of Care (ROC)'!$E$21:$E$70,"="&amp;$I$8,'Step 2.Roster of Care (ROC)'!HO$21:HO$70) +
SUMIF('Step 2.Roster of Care (ROC)'!$E$21:$E$70,"="&amp;$I$8,'Step 2.Roster of Care (ROC)'!JI$21:JI$70) +
SUMIF('Step 2.Roster of Care (ROC)'!$E$21:$E$70,"="&amp;$I$8,'Step 2.Roster of Care (ROC)'!KD$21:KD$70)
)*BlockTime,"")</f>
        <v/>
      </c>
      <c r="W19" s="191" t="str">
        <f>IF(LEN(W$12)&gt;0,(
SUMIF('Step 2.Roster of Care (ROC)'!$E$21:$E$70,"="&amp;$I$8,'Step 2.Roster of Care (ROC)'!HP$21:HP$70) +
SUMIF('Step 2.Roster of Care (ROC)'!$E$21:$E$70,"="&amp;$I$8,'Step 2.Roster of Care (ROC)'!JJ$21:JJ$70) +
SUMIF('Step 2.Roster of Care (ROC)'!$E$21:$E$70,"="&amp;$I$8,'Step 2.Roster of Care (ROC)'!KE$21:KE$70)
)*BlockTime,"")</f>
        <v/>
      </c>
      <c r="X19" s="191" t="str">
        <f>IF(LEN(X$12)&gt;0,(
SUMIF('Step 2.Roster of Care (ROC)'!$E$21:$E$70,"="&amp;$I$8,'Step 2.Roster of Care (ROC)'!HQ$21:HQ$70) +
SUMIF('Step 2.Roster of Care (ROC)'!$E$21:$E$70,"="&amp;$I$8,'Step 2.Roster of Care (ROC)'!JK$21:JK$70) +
SUMIF('Step 2.Roster of Care (ROC)'!$E$21:$E$70,"="&amp;$I$8,'Step 2.Roster of Care (ROC)'!KF$21:KF$70)
)*BlockTime,"")</f>
        <v/>
      </c>
      <c r="Y19" s="191" t="str">
        <f>IF(LEN(Y$12)&gt;0,(
SUMIF('Step 2.Roster of Care (ROC)'!$E$21:$E$70,"="&amp;$I$8,'Step 2.Roster of Care (ROC)'!HR$21:HR$70) +
SUMIF('Step 2.Roster of Care (ROC)'!$E$21:$E$70,"="&amp;$I$8,'Step 2.Roster of Care (ROC)'!JL$21:JL$70) +
SUMIF('Step 2.Roster of Care (ROC)'!$E$21:$E$70,"="&amp;$I$8,'Step 2.Roster of Care (ROC)'!KG$21:KG$70)
)*BlockTime,"")</f>
        <v/>
      </c>
      <c r="Z19" s="191" t="str">
        <f>IF(LEN(Z$12)&gt;0,(
SUMIF('Step 2.Roster of Care (ROC)'!$E$21:$E$70,"="&amp;$I$8,'Step 2.Roster of Care (ROC)'!HS$21:HS$70) +
SUMIF('Step 2.Roster of Care (ROC)'!$E$21:$E$70,"="&amp;$I$8,'Step 2.Roster of Care (ROC)'!JM$21:JM$70) +
SUMIF('Step 2.Roster of Care (ROC)'!$E$21:$E$70,"="&amp;$I$8,'Step 2.Roster of Care (ROC)'!KH$21:KH$70)
)*BlockTime,"")</f>
        <v/>
      </c>
      <c r="AA19" s="191" t="str">
        <f>IF(LEN(AA$12)&gt;0,(
SUMIF('Step 2.Roster of Care (ROC)'!$E$21:$E$70,"="&amp;$I$8,'Step 2.Roster of Care (ROC)'!HT$21:HT$70) +
SUMIF('Step 2.Roster of Care (ROC)'!$E$21:$E$70,"="&amp;$I$8,'Step 2.Roster of Care (ROC)'!JN$21:JN$70) +
SUMIF('Step 2.Roster of Care (ROC)'!$E$21:$E$70,"="&amp;$I$8,'Step 2.Roster of Care (ROC)'!KI$21:KI$70)
)*BlockTime,"")</f>
        <v/>
      </c>
      <c r="AB19" s="191" t="str">
        <f>IF(LEN(AB$12)&gt;0,(
SUMIF('Step 2.Roster of Care (ROC)'!$E$21:$E$70,"="&amp;$I$8,'Step 2.Roster of Care (ROC)'!HU$21:HU$70) +
SUMIF('Step 2.Roster of Care (ROC)'!$E$21:$E$70,"="&amp;$I$8,'Step 2.Roster of Care (ROC)'!JO$21:JO$70) +
SUMIF('Step 2.Roster of Care (ROC)'!$E$21:$E$70,"="&amp;$I$8,'Step 2.Roster of Care (ROC)'!KJ$21:KJ$70)
)*BlockTime,"")</f>
        <v/>
      </c>
      <c r="AC19" s="191" t="str">
        <f>IF(LEN(AC$12)&gt;0,(
SUMIF('Step 2.Roster of Care (ROC)'!$E$21:$E$70,"="&amp;$I$8,'Step 2.Roster of Care (ROC)'!HV$21:HV$70) +
SUMIF('Step 2.Roster of Care (ROC)'!$E$21:$E$70,"="&amp;$I$8,'Step 2.Roster of Care (ROC)'!JP$21:JP$70) +
SUMIF('Step 2.Roster of Care (ROC)'!$E$21:$E$70,"="&amp;$I$8,'Step 2.Roster of Care (ROC)'!KK$21:KK$70)
)*BlockTime,"")</f>
        <v/>
      </c>
      <c r="AD19" s="81"/>
      <c r="AE19" s="484">
        <f t="shared" si="0"/>
        <v>0</v>
      </c>
      <c r="AF19" s="212" t="str">
        <f>IF(SUM(I19:AC19)&gt;Active_shift, "Caution: More than 100 hours provided", "Check: Ok")</f>
        <v>Check: Ok</v>
      </c>
    </row>
    <row r="20" spans="4:32" ht="15" customHeight="1" thickBot="1">
      <c r="E20" s="487"/>
      <c r="F20" s="488"/>
      <c r="G20" s="489"/>
      <c r="H20" s="58"/>
      <c r="I20" s="490"/>
      <c r="J20" s="491"/>
      <c r="K20" s="491"/>
      <c r="L20" s="491"/>
      <c r="M20" s="491"/>
      <c r="N20" s="491"/>
      <c r="O20" s="491"/>
      <c r="P20" s="491"/>
      <c r="Q20" s="491"/>
      <c r="R20" s="491"/>
      <c r="S20" s="491"/>
      <c r="T20" s="491"/>
      <c r="U20" s="491"/>
      <c r="V20" s="491"/>
      <c r="W20" s="491"/>
      <c r="X20" s="491"/>
      <c r="Y20" s="491"/>
      <c r="Z20" s="491"/>
      <c r="AA20" s="491"/>
      <c r="AB20" s="491"/>
      <c r="AC20" s="491"/>
      <c r="AD20" s="492"/>
      <c r="AE20" s="214">
        <f>SUM(AE14:AE19)</f>
        <v>0</v>
      </c>
      <c r="AF20" s="493"/>
    </row>
    <row r="21" spans="4:32" ht="15" customHeight="1" thickBot="1">
      <c r="D21" s="179" t="s">
        <v>369</v>
      </c>
      <c r="F21" s="494"/>
      <c r="G21" s="519"/>
      <c r="H21" s="53"/>
      <c r="I21" s="495"/>
      <c r="J21" s="495"/>
      <c r="K21" s="495"/>
      <c r="L21" s="495"/>
      <c r="M21" s="495"/>
      <c r="N21" s="495"/>
      <c r="O21" s="495"/>
      <c r="P21" s="495"/>
      <c r="Q21" s="495"/>
      <c r="R21" s="495"/>
      <c r="S21" s="495"/>
      <c r="T21" s="495"/>
      <c r="U21" s="495"/>
      <c r="V21" s="495"/>
      <c r="W21" s="495"/>
      <c r="X21" s="495"/>
      <c r="Y21" s="495"/>
      <c r="Z21" s="495"/>
      <c r="AA21" s="495"/>
      <c r="AB21" s="495"/>
      <c r="AC21" s="495"/>
      <c r="AD21" s="81"/>
      <c r="AE21" s="496"/>
      <c r="AF21" s="497"/>
    </row>
    <row r="22" spans="4:32" ht="3" customHeight="1" thickBot="1">
      <c r="D22" s="498"/>
      <c r="E22" s="499"/>
      <c r="F22" s="103"/>
      <c r="G22" s="520"/>
      <c r="H22" s="54"/>
      <c r="I22" s="500"/>
      <c r="J22" s="500"/>
      <c r="K22" s="500"/>
      <c r="L22" s="500"/>
      <c r="M22" s="500"/>
      <c r="N22" s="500"/>
      <c r="O22" s="500"/>
      <c r="P22" s="500"/>
      <c r="Q22" s="500"/>
      <c r="R22" s="500"/>
      <c r="S22" s="500"/>
      <c r="T22" s="500"/>
      <c r="U22" s="500"/>
      <c r="V22" s="500"/>
      <c r="W22" s="500"/>
      <c r="X22" s="500"/>
      <c r="Y22" s="500"/>
      <c r="Z22" s="500"/>
      <c r="AA22" s="500"/>
      <c r="AB22" s="500"/>
      <c r="AC22" s="500"/>
      <c r="AD22" s="81"/>
      <c r="AE22" s="496"/>
      <c r="AF22" s="497"/>
    </row>
    <row r="23" spans="4:32" ht="15" customHeight="1" thickBot="1">
      <c r="E23" s="180" t="s">
        <v>467</v>
      </c>
      <c r="F23" s="477"/>
      <c r="G23" s="478" t="s">
        <v>42</v>
      </c>
      <c r="H23" s="54"/>
      <c r="I23" s="165" t="str">
        <f>I$12</f>
        <v>1:1</v>
      </c>
      <c r="J23" s="165" t="str">
        <f t="shared" ref="J23:AC23" si="1">J$12</f>
        <v>2:1</v>
      </c>
      <c r="K23" s="165" t="str">
        <f t="shared" si="1"/>
        <v/>
      </c>
      <c r="L23" s="165" t="str">
        <f t="shared" si="1"/>
        <v/>
      </c>
      <c r="M23" s="165" t="str">
        <f t="shared" si="1"/>
        <v/>
      </c>
      <c r="N23" s="165" t="str">
        <f t="shared" si="1"/>
        <v/>
      </c>
      <c r="O23" s="165" t="str">
        <f t="shared" si="1"/>
        <v/>
      </c>
      <c r="P23" s="165" t="str">
        <f t="shared" si="1"/>
        <v/>
      </c>
      <c r="Q23" s="165" t="str">
        <f t="shared" si="1"/>
        <v/>
      </c>
      <c r="R23" s="165" t="str">
        <f t="shared" si="1"/>
        <v/>
      </c>
      <c r="S23" s="165" t="str">
        <f t="shared" si="1"/>
        <v/>
      </c>
      <c r="T23" s="165" t="str">
        <f t="shared" si="1"/>
        <v/>
      </c>
      <c r="U23" s="165" t="str">
        <f t="shared" si="1"/>
        <v/>
      </c>
      <c r="V23" s="165" t="str">
        <f t="shared" si="1"/>
        <v/>
      </c>
      <c r="W23" s="165" t="str">
        <f t="shared" si="1"/>
        <v/>
      </c>
      <c r="X23" s="165" t="str">
        <f t="shared" si="1"/>
        <v/>
      </c>
      <c r="Y23" s="165" t="str">
        <f t="shared" si="1"/>
        <v/>
      </c>
      <c r="Z23" s="165" t="str">
        <f t="shared" si="1"/>
        <v/>
      </c>
      <c r="AA23" s="165" t="str">
        <f t="shared" si="1"/>
        <v/>
      </c>
      <c r="AB23" s="165" t="str">
        <f t="shared" si="1"/>
        <v/>
      </c>
      <c r="AC23" s="165" t="str">
        <f t="shared" si="1"/>
        <v/>
      </c>
      <c r="AD23" s="260"/>
      <c r="AE23" s="496"/>
      <c r="AF23" s="497"/>
    </row>
    <row r="24" spans="4:32" ht="3" customHeight="1" thickBot="1">
      <c r="I24" s="524"/>
      <c r="J24" s="524"/>
      <c r="K24" s="524"/>
      <c r="L24" s="524"/>
      <c r="M24" s="524"/>
      <c r="N24" s="524"/>
      <c r="O24" s="524"/>
      <c r="P24" s="524"/>
      <c r="Q24" s="524"/>
      <c r="R24" s="524"/>
      <c r="S24" s="524"/>
      <c r="T24" s="524"/>
      <c r="U24" s="524"/>
      <c r="V24" s="524"/>
      <c r="W24" s="524"/>
      <c r="X24" s="524"/>
      <c r="Y24" s="524"/>
      <c r="Z24" s="524"/>
      <c r="AA24" s="524"/>
      <c r="AB24" s="524"/>
      <c r="AC24" s="524"/>
      <c r="AD24" s="81"/>
      <c r="AE24" s="496"/>
      <c r="AF24" s="497"/>
    </row>
    <row r="25" spans="4:32" ht="15" customHeight="1" thickBot="1">
      <c r="E25" s="182" t="s">
        <v>116</v>
      </c>
      <c r="F25" s="483"/>
      <c r="G25" s="181" t="s">
        <v>37</v>
      </c>
      <c r="H25" s="57"/>
      <c r="I25" s="194"/>
      <c r="J25" s="194"/>
      <c r="K25" s="194"/>
      <c r="L25" s="194"/>
      <c r="M25" s="194"/>
      <c r="N25" s="194"/>
      <c r="O25" s="194"/>
      <c r="P25" s="194"/>
      <c r="Q25" s="194"/>
      <c r="R25" s="194"/>
      <c r="S25" s="194"/>
      <c r="T25" s="194"/>
      <c r="U25" s="194"/>
      <c r="V25" s="194"/>
      <c r="W25" s="194"/>
      <c r="X25" s="194"/>
      <c r="Y25" s="194"/>
      <c r="Z25" s="194"/>
      <c r="AA25" s="194"/>
      <c r="AB25" s="194"/>
      <c r="AC25" s="194"/>
      <c r="AD25" s="81"/>
      <c r="AE25" s="496"/>
      <c r="AF25" s="497"/>
    </row>
    <row r="26" spans="4:32" ht="15" customHeight="1" thickBot="1">
      <c r="E26" s="182" t="s">
        <v>117</v>
      </c>
      <c r="F26" s="485"/>
      <c r="G26" s="181" t="s">
        <v>37</v>
      </c>
      <c r="H26" s="57"/>
      <c r="I26" s="194"/>
      <c r="J26" s="194"/>
      <c r="K26" s="194"/>
      <c r="L26" s="194"/>
      <c r="M26" s="194"/>
      <c r="N26" s="194"/>
      <c r="O26" s="194"/>
      <c r="P26" s="194"/>
      <c r="Q26" s="194"/>
      <c r="R26" s="194"/>
      <c r="S26" s="194"/>
      <c r="T26" s="194"/>
      <c r="U26" s="194"/>
      <c r="V26" s="194"/>
      <c r="W26" s="194"/>
      <c r="X26" s="194"/>
      <c r="Y26" s="194"/>
      <c r="Z26" s="194"/>
      <c r="AA26" s="194"/>
      <c r="AB26" s="194"/>
      <c r="AC26" s="194"/>
      <c r="AD26" s="81"/>
      <c r="AE26" s="496"/>
      <c r="AF26" s="497"/>
    </row>
    <row r="27" spans="4:32" ht="15" customHeight="1" thickBot="1">
      <c r="E27" s="182" t="s">
        <v>118</v>
      </c>
      <c r="F27" s="485"/>
      <c r="G27" s="181" t="s">
        <v>37</v>
      </c>
      <c r="H27" s="57"/>
      <c r="I27" s="194"/>
      <c r="J27" s="194"/>
      <c r="K27" s="194"/>
      <c r="L27" s="194"/>
      <c r="M27" s="194"/>
      <c r="N27" s="194"/>
      <c r="O27" s="194"/>
      <c r="P27" s="194"/>
      <c r="Q27" s="194"/>
      <c r="R27" s="194"/>
      <c r="S27" s="194"/>
      <c r="T27" s="194"/>
      <c r="U27" s="194"/>
      <c r="V27" s="194"/>
      <c r="W27" s="194"/>
      <c r="X27" s="194"/>
      <c r="Y27" s="194"/>
      <c r="Z27" s="194"/>
      <c r="AA27" s="194"/>
      <c r="AB27" s="194"/>
      <c r="AC27" s="194"/>
      <c r="AD27" s="81"/>
      <c r="AE27" s="496"/>
      <c r="AF27" s="497"/>
    </row>
    <row r="28" spans="4:32" ht="15" customHeight="1" thickBot="1">
      <c r="E28" s="182" t="s">
        <v>119</v>
      </c>
      <c r="F28" s="486"/>
      <c r="G28" s="181" t="s">
        <v>37</v>
      </c>
      <c r="H28" s="57"/>
      <c r="I28" s="194"/>
      <c r="J28" s="194"/>
      <c r="K28" s="194"/>
      <c r="L28" s="240"/>
      <c r="M28" s="194"/>
      <c r="N28" s="194"/>
      <c r="O28" s="194"/>
      <c r="P28" s="194"/>
      <c r="Q28" s="194"/>
      <c r="R28" s="194"/>
      <c r="S28" s="194"/>
      <c r="T28" s="194"/>
      <c r="U28" s="194"/>
      <c r="V28" s="194"/>
      <c r="W28" s="194"/>
      <c r="X28" s="194"/>
      <c r="Y28" s="194"/>
      <c r="Z28" s="194"/>
      <c r="AA28" s="194"/>
      <c r="AB28" s="194"/>
      <c r="AC28" s="194"/>
      <c r="AD28" s="81"/>
      <c r="AE28" s="496"/>
      <c r="AF28" s="497"/>
    </row>
    <row r="29" spans="4:32" ht="15" customHeight="1" thickBot="1">
      <c r="E29" s="182" t="s">
        <v>38</v>
      </c>
      <c r="F29" s="486"/>
      <c r="G29" s="181" t="s">
        <v>39</v>
      </c>
      <c r="H29" s="57"/>
      <c r="I29" s="194"/>
      <c r="J29" s="194"/>
      <c r="K29" s="194"/>
      <c r="L29" s="194"/>
      <c r="M29" s="194"/>
      <c r="N29" s="194"/>
      <c r="O29" s="194"/>
      <c r="P29" s="194"/>
      <c r="Q29" s="194"/>
      <c r="R29" s="194"/>
      <c r="S29" s="194"/>
      <c r="T29" s="194"/>
      <c r="U29" s="194"/>
      <c r="V29" s="194"/>
      <c r="W29" s="194"/>
      <c r="X29" s="194"/>
      <c r="Y29" s="194"/>
      <c r="Z29" s="194"/>
      <c r="AA29" s="194"/>
      <c r="AB29" s="194"/>
      <c r="AC29" s="194"/>
      <c r="AD29" s="81"/>
      <c r="AE29" s="496"/>
      <c r="AF29" s="497"/>
    </row>
    <row r="30" spans="4:32" ht="15" customHeight="1" thickBot="1">
      <c r="E30" s="182" t="s">
        <v>40</v>
      </c>
      <c r="F30" s="486"/>
      <c r="G30" s="181" t="s">
        <v>37</v>
      </c>
      <c r="H30" s="57"/>
      <c r="I30" s="194"/>
      <c r="J30" s="194"/>
      <c r="K30" s="194"/>
      <c r="L30" s="194"/>
      <c r="M30" s="194"/>
      <c r="N30" s="194"/>
      <c r="O30" s="194"/>
      <c r="P30" s="194"/>
      <c r="Q30" s="194"/>
      <c r="R30" s="194"/>
      <c r="S30" s="194"/>
      <c r="T30" s="194"/>
      <c r="U30" s="194"/>
      <c r="V30" s="194"/>
      <c r="W30" s="194"/>
      <c r="X30" s="194"/>
      <c r="Y30" s="194"/>
      <c r="Z30" s="194"/>
      <c r="AA30" s="194"/>
      <c r="AB30" s="194"/>
      <c r="AC30" s="194"/>
      <c r="AD30" s="81"/>
      <c r="AE30" s="673">
        <f>COUNT(I25:AC30)</f>
        <v>0</v>
      </c>
      <c r="AF30" s="497"/>
    </row>
    <row r="31" spans="4:32" ht="5.0999999999999996" customHeight="1">
      <c r="I31" s="524"/>
      <c r="J31" s="524"/>
      <c r="K31" s="524"/>
      <c r="L31" s="524"/>
      <c r="M31" s="524"/>
      <c r="N31" s="524"/>
      <c r="O31" s="524"/>
      <c r="P31" s="524"/>
      <c r="Q31" s="524"/>
      <c r="R31" s="524"/>
      <c r="S31" s="524"/>
      <c r="T31" s="524"/>
      <c r="U31" s="524"/>
      <c r="V31" s="524"/>
      <c r="W31" s="524"/>
      <c r="X31" s="524"/>
      <c r="Y31" s="524"/>
      <c r="Z31" s="524"/>
      <c r="AA31" s="524"/>
      <c r="AB31" s="524"/>
      <c r="AC31" s="524"/>
      <c r="AD31" s="81"/>
      <c r="AE31" s="496"/>
      <c r="AF31" s="497"/>
    </row>
    <row r="32" spans="4:32" ht="15" customHeight="1" thickBot="1">
      <c r="E32" s="501" t="s">
        <v>367</v>
      </c>
      <c r="F32" s="501"/>
      <c r="G32" s="498"/>
      <c r="H32" s="521"/>
      <c r="I32" s="792"/>
      <c r="J32" s="793"/>
      <c r="K32" s="793"/>
      <c r="L32" s="793"/>
      <c r="M32" s="793"/>
      <c r="N32" s="793"/>
      <c r="O32" s="793"/>
      <c r="P32" s="793"/>
      <c r="Q32" s="793"/>
      <c r="R32" s="793"/>
      <c r="S32" s="793"/>
      <c r="T32" s="793"/>
      <c r="U32" s="793"/>
      <c r="V32" s="793"/>
      <c r="W32" s="793"/>
      <c r="X32" s="793"/>
      <c r="Y32" s="793"/>
      <c r="Z32" s="793"/>
      <c r="AA32" s="793"/>
      <c r="AB32" s="793"/>
      <c r="AC32" s="794"/>
      <c r="AD32" s="492"/>
      <c r="AE32" s="502" t="str">
        <f>IF(AND(LEN(I32)=0, COUNT($I$25:$AC$30)&gt;0),"Warning: Please enter the explanation for the adjustment.","")</f>
        <v/>
      </c>
    </row>
    <row r="33" spans="4:32" ht="15" customHeight="1" thickBot="1">
      <c r="I33" s="482"/>
      <c r="J33" s="482"/>
      <c r="K33" s="482"/>
      <c r="L33" s="482"/>
      <c r="M33" s="482"/>
      <c r="N33" s="482"/>
      <c r="O33" s="482"/>
      <c r="P33" s="482"/>
      <c r="Q33" s="482"/>
      <c r="R33" s="482"/>
      <c r="S33" s="482"/>
      <c r="T33" s="482"/>
      <c r="U33" s="482"/>
      <c r="V33" s="482"/>
      <c r="W33" s="482"/>
      <c r="X33" s="482"/>
      <c r="Y33" s="482"/>
      <c r="Z33" s="482"/>
      <c r="AA33" s="482"/>
      <c r="AB33" s="482"/>
      <c r="AC33" s="482"/>
      <c r="AD33" s="81"/>
      <c r="AE33" s="81"/>
      <c r="AF33" s="207"/>
    </row>
    <row r="34" spans="4:32" ht="15" customHeight="1">
      <c r="D34" s="179" t="s">
        <v>370</v>
      </c>
      <c r="I34" s="482"/>
      <c r="J34" s="482"/>
      <c r="K34" s="482"/>
      <c r="L34" s="482"/>
      <c r="M34" s="482"/>
      <c r="N34" s="482"/>
      <c r="O34" s="482"/>
      <c r="P34" s="482"/>
      <c r="Q34" s="482"/>
      <c r="R34" s="482"/>
      <c r="S34" s="482"/>
      <c r="T34" s="482"/>
      <c r="U34" s="482"/>
      <c r="V34" s="482"/>
      <c r="W34" s="482"/>
      <c r="X34" s="482"/>
      <c r="Y34" s="482"/>
      <c r="Z34" s="482"/>
      <c r="AA34" s="482"/>
      <c r="AB34" s="482"/>
      <c r="AC34" s="482"/>
      <c r="AD34" s="81"/>
      <c r="AE34" s="81"/>
      <c r="AF34" s="207"/>
    </row>
    <row r="35" spans="4:32" ht="3" customHeight="1" thickBot="1">
      <c r="I35" s="482"/>
      <c r="J35" s="482"/>
      <c r="K35" s="482"/>
      <c r="L35" s="482"/>
      <c r="M35" s="482"/>
      <c r="N35" s="482"/>
      <c r="O35" s="482"/>
      <c r="P35" s="482"/>
      <c r="Q35" s="482"/>
      <c r="R35" s="482"/>
      <c r="S35" s="482"/>
      <c r="T35" s="482"/>
      <c r="U35" s="482"/>
      <c r="V35" s="482"/>
      <c r="W35" s="482"/>
      <c r="X35" s="482"/>
      <c r="Y35" s="482"/>
      <c r="Z35" s="482"/>
      <c r="AA35" s="482"/>
      <c r="AB35" s="482"/>
      <c r="AC35" s="482"/>
      <c r="AD35" s="81"/>
      <c r="AE35" s="81"/>
      <c r="AF35" s="207"/>
    </row>
    <row r="36" spans="4:32" ht="15" customHeight="1">
      <c r="E36" s="180" t="s">
        <v>467</v>
      </c>
      <c r="F36" s="477"/>
      <c r="G36" s="478" t="s">
        <v>42</v>
      </c>
      <c r="H36" s="54"/>
      <c r="I36" s="165" t="str">
        <f>I$12</f>
        <v>1:1</v>
      </c>
      <c r="J36" s="165" t="str">
        <f t="shared" ref="J36:AC36" si="2">J$12</f>
        <v>2:1</v>
      </c>
      <c r="K36" s="165" t="str">
        <f t="shared" si="2"/>
        <v/>
      </c>
      <c r="L36" s="165" t="str">
        <f t="shared" si="2"/>
        <v/>
      </c>
      <c r="M36" s="165" t="str">
        <f t="shared" si="2"/>
        <v/>
      </c>
      <c r="N36" s="165" t="str">
        <f t="shared" si="2"/>
        <v/>
      </c>
      <c r="O36" s="165" t="str">
        <f t="shared" si="2"/>
        <v/>
      </c>
      <c r="P36" s="165" t="str">
        <f t="shared" si="2"/>
        <v/>
      </c>
      <c r="Q36" s="165" t="str">
        <f t="shared" si="2"/>
        <v/>
      </c>
      <c r="R36" s="165" t="str">
        <f t="shared" si="2"/>
        <v/>
      </c>
      <c r="S36" s="165" t="str">
        <f t="shared" si="2"/>
        <v/>
      </c>
      <c r="T36" s="165" t="str">
        <f t="shared" si="2"/>
        <v/>
      </c>
      <c r="U36" s="165" t="str">
        <f t="shared" si="2"/>
        <v/>
      </c>
      <c r="V36" s="165" t="str">
        <f t="shared" si="2"/>
        <v/>
      </c>
      <c r="W36" s="165" t="str">
        <f t="shared" si="2"/>
        <v/>
      </c>
      <c r="X36" s="165" t="str">
        <f t="shared" si="2"/>
        <v/>
      </c>
      <c r="Y36" s="165" t="str">
        <f t="shared" si="2"/>
        <v/>
      </c>
      <c r="Z36" s="165" t="str">
        <f t="shared" si="2"/>
        <v/>
      </c>
      <c r="AA36" s="165" t="str">
        <f t="shared" si="2"/>
        <v/>
      </c>
      <c r="AB36" s="165" t="str">
        <f t="shared" si="2"/>
        <v/>
      </c>
      <c r="AC36" s="165" t="str">
        <f t="shared" si="2"/>
        <v/>
      </c>
      <c r="AD36" s="260"/>
      <c r="AE36" s="522" t="s">
        <v>43</v>
      </c>
      <c r="AF36" s="481"/>
    </row>
    <row r="37" spans="4:32" ht="3" customHeight="1">
      <c r="I37" s="482"/>
      <c r="J37" s="482"/>
      <c r="K37" s="482"/>
      <c r="L37" s="482"/>
      <c r="M37" s="482"/>
      <c r="N37" s="482"/>
      <c r="O37" s="482"/>
      <c r="P37" s="482"/>
      <c r="Q37" s="482"/>
      <c r="R37" s="482"/>
      <c r="S37" s="482"/>
      <c r="T37" s="482"/>
      <c r="U37" s="482"/>
      <c r="V37" s="482"/>
      <c r="W37" s="482"/>
      <c r="X37" s="482"/>
      <c r="Y37" s="482"/>
      <c r="Z37" s="482"/>
      <c r="AA37" s="482"/>
      <c r="AB37" s="482"/>
      <c r="AC37" s="482"/>
      <c r="AD37" s="81"/>
      <c r="AE37" s="81"/>
      <c r="AF37" s="207"/>
    </row>
    <row r="38" spans="4:32" ht="15" customHeight="1">
      <c r="E38" s="182" t="s">
        <v>116</v>
      </c>
      <c r="F38" s="483"/>
      <c r="G38" s="181" t="s">
        <v>37</v>
      </c>
      <c r="H38" s="57"/>
      <c r="I38" s="191">
        <f>IF(LEN(I$36)&gt;0,IF(LEN(I25)&gt;0,I25,I14),"")</f>
        <v>0</v>
      </c>
      <c r="J38" s="191">
        <f t="shared" ref="J38:AC43" si="3">IF(LEN(J$36)&gt;0,IF(LEN(J25)&gt;0,J25,J14),"")</f>
        <v>0</v>
      </c>
      <c r="K38" s="191" t="str">
        <f t="shared" si="3"/>
        <v/>
      </c>
      <c r="L38" s="191" t="str">
        <f t="shared" si="3"/>
        <v/>
      </c>
      <c r="M38" s="191" t="str">
        <f t="shared" si="3"/>
        <v/>
      </c>
      <c r="N38" s="191" t="str">
        <f t="shared" si="3"/>
        <v/>
      </c>
      <c r="O38" s="191" t="str">
        <f t="shared" si="3"/>
        <v/>
      </c>
      <c r="P38" s="191" t="str">
        <f t="shared" si="3"/>
        <v/>
      </c>
      <c r="Q38" s="191" t="str">
        <f t="shared" si="3"/>
        <v/>
      </c>
      <c r="R38" s="191" t="str">
        <f t="shared" si="3"/>
        <v/>
      </c>
      <c r="S38" s="191" t="str">
        <f t="shared" si="3"/>
        <v/>
      </c>
      <c r="T38" s="191" t="str">
        <f t="shared" si="3"/>
        <v/>
      </c>
      <c r="U38" s="191" t="str">
        <f t="shared" si="3"/>
        <v/>
      </c>
      <c r="V38" s="191" t="str">
        <f t="shared" si="3"/>
        <v/>
      </c>
      <c r="W38" s="191" t="str">
        <f t="shared" si="3"/>
        <v/>
      </c>
      <c r="X38" s="191" t="str">
        <f t="shared" si="3"/>
        <v/>
      </c>
      <c r="Y38" s="191" t="str">
        <f t="shared" si="3"/>
        <v/>
      </c>
      <c r="Z38" s="191" t="str">
        <f t="shared" si="3"/>
        <v/>
      </c>
      <c r="AA38" s="191" t="str">
        <f t="shared" si="3"/>
        <v/>
      </c>
      <c r="AB38" s="191" t="str">
        <f t="shared" si="3"/>
        <v/>
      </c>
      <c r="AC38" s="191" t="str">
        <f t="shared" si="3"/>
        <v/>
      </c>
      <c r="AD38" s="81"/>
      <c r="AE38" s="484">
        <f>SUM(I38:AC38)</f>
        <v>0</v>
      </c>
      <c r="AF38" s="212" t="str">
        <f>IF(SUM(I38:AC38)&gt;M_F_6, "Warning: More than 70 hours provided", "Check: Ok")</f>
        <v>Check: Ok</v>
      </c>
    </row>
    <row r="39" spans="4:32" ht="15" customHeight="1">
      <c r="E39" s="182" t="s">
        <v>117</v>
      </c>
      <c r="F39" s="485"/>
      <c r="G39" s="181" t="s">
        <v>37</v>
      </c>
      <c r="H39" s="57"/>
      <c r="I39" s="191">
        <f t="shared" ref="I39:X43" si="4">IF(LEN(I$36)&gt;0,IF(LEN(I26)&gt;0,I26,I15),"")</f>
        <v>0</v>
      </c>
      <c r="J39" s="191">
        <f t="shared" si="4"/>
        <v>0</v>
      </c>
      <c r="K39" s="191" t="str">
        <f t="shared" si="4"/>
        <v/>
      </c>
      <c r="L39" s="191" t="str">
        <f t="shared" si="4"/>
        <v/>
      </c>
      <c r="M39" s="191" t="str">
        <f t="shared" si="4"/>
        <v/>
      </c>
      <c r="N39" s="191" t="str">
        <f t="shared" si="4"/>
        <v/>
      </c>
      <c r="O39" s="191" t="str">
        <f t="shared" si="4"/>
        <v/>
      </c>
      <c r="P39" s="191" t="str">
        <f t="shared" si="4"/>
        <v/>
      </c>
      <c r="Q39" s="191" t="str">
        <f t="shared" si="4"/>
        <v/>
      </c>
      <c r="R39" s="191" t="str">
        <f t="shared" si="4"/>
        <v/>
      </c>
      <c r="S39" s="191" t="str">
        <f t="shared" si="4"/>
        <v/>
      </c>
      <c r="T39" s="191" t="str">
        <f t="shared" si="4"/>
        <v/>
      </c>
      <c r="U39" s="191" t="str">
        <f t="shared" si="4"/>
        <v/>
      </c>
      <c r="V39" s="191" t="str">
        <f t="shared" si="4"/>
        <v/>
      </c>
      <c r="W39" s="191" t="str">
        <f t="shared" si="4"/>
        <v/>
      </c>
      <c r="X39" s="191" t="str">
        <f t="shared" si="4"/>
        <v/>
      </c>
      <c r="Y39" s="191" t="str">
        <f t="shared" si="3"/>
        <v/>
      </c>
      <c r="Z39" s="191" t="str">
        <f t="shared" si="3"/>
        <v/>
      </c>
      <c r="AA39" s="191" t="str">
        <f t="shared" si="3"/>
        <v/>
      </c>
      <c r="AB39" s="191" t="str">
        <f t="shared" si="3"/>
        <v/>
      </c>
      <c r="AC39" s="191" t="str">
        <f t="shared" si="3"/>
        <v/>
      </c>
      <c r="AD39" s="81"/>
      <c r="AE39" s="484">
        <f t="shared" ref="AE39:AE43" si="5">SUM(I39:AC39)</f>
        <v>0</v>
      </c>
      <c r="AF39" s="558"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182" t="s">
        <v>118</v>
      </c>
      <c r="F40" s="485"/>
      <c r="G40" s="181" t="s">
        <v>37</v>
      </c>
      <c r="H40" s="57"/>
      <c r="I40" s="191">
        <f t="shared" si="4"/>
        <v>0</v>
      </c>
      <c r="J40" s="191">
        <f t="shared" si="3"/>
        <v>0</v>
      </c>
      <c r="K40" s="191" t="str">
        <f t="shared" si="3"/>
        <v/>
      </c>
      <c r="L40" s="191" t="str">
        <f t="shared" si="3"/>
        <v/>
      </c>
      <c r="M40" s="191" t="str">
        <f t="shared" si="3"/>
        <v/>
      </c>
      <c r="N40" s="191" t="str">
        <f t="shared" si="3"/>
        <v/>
      </c>
      <c r="O40" s="191" t="str">
        <f t="shared" si="3"/>
        <v/>
      </c>
      <c r="P40" s="191" t="str">
        <f t="shared" si="3"/>
        <v/>
      </c>
      <c r="Q40" s="191" t="str">
        <f t="shared" si="3"/>
        <v/>
      </c>
      <c r="R40" s="191" t="str">
        <f t="shared" si="3"/>
        <v/>
      </c>
      <c r="S40" s="191" t="str">
        <f t="shared" si="3"/>
        <v/>
      </c>
      <c r="T40" s="191" t="str">
        <f t="shared" si="3"/>
        <v/>
      </c>
      <c r="U40" s="191" t="str">
        <f t="shared" si="3"/>
        <v/>
      </c>
      <c r="V40" s="191" t="str">
        <f t="shared" si="3"/>
        <v/>
      </c>
      <c r="W40" s="191" t="str">
        <f t="shared" si="3"/>
        <v/>
      </c>
      <c r="X40" s="191" t="str">
        <f t="shared" si="3"/>
        <v/>
      </c>
      <c r="Y40" s="191" t="str">
        <f t="shared" si="3"/>
        <v/>
      </c>
      <c r="Z40" s="191" t="str">
        <f t="shared" si="3"/>
        <v/>
      </c>
      <c r="AA40" s="191" t="str">
        <f t="shared" si="3"/>
        <v/>
      </c>
      <c r="AB40" s="191" t="str">
        <f t="shared" si="3"/>
        <v/>
      </c>
      <c r="AC40" s="191" t="str">
        <f t="shared" si="3"/>
        <v/>
      </c>
      <c r="AD40" s="81"/>
      <c r="AE40" s="484">
        <f t="shared" si="5"/>
        <v>0</v>
      </c>
      <c r="AF40" s="212" t="str">
        <f>IF(SUM(I40:AC40)&gt;Sat, "Warning: More than 24 hours provided", "Check: Ok")</f>
        <v>Check: Ok</v>
      </c>
    </row>
    <row r="41" spans="4:32" ht="15" customHeight="1">
      <c r="E41" s="182" t="s">
        <v>119</v>
      </c>
      <c r="F41" s="486"/>
      <c r="G41" s="181" t="s">
        <v>37</v>
      </c>
      <c r="H41" s="57"/>
      <c r="I41" s="191">
        <f t="shared" si="4"/>
        <v>0</v>
      </c>
      <c r="J41" s="191">
        <f t="shared" si="3"/>
        <v>0</v>
      </c>
      <c r="K41" s="191" t="str">
        <f t="shared" si="3"/>
        <v/>
      </c>
      <c r="L41" s="191" t="str">
        <f t="shared" si="3"/>
        <v/>
      </c>
      <c r="M41" s="191" t="str">
        <f t="shared" si="3"/>
        <v/>
      </c>
      <c r="N41" s="191" t="str">
        <f t="shared" si="3"/>
        <v/>
      </c>
      <c r="O41" s="191" t="str">
        <f t="shared" si="3"/>
        <v/>
      </c>
      <c r="P41" s="191" t="str">
        <f t="shared" si="3"/>
        <v/>
      </c>
      <c r="Q41" s="191" t="str">
        <f t="shared" si="3"/>
        <v/>
      </c>
      <c r="R41" s="191" t="str">
        <f t="shared" si="3"/>
        <v/>
      </c>
      <c r="S41" s="191" t="str">
        <f t="shared" si="3"/>
        <v/>
      </c>
      <c r="T41" s="191" t="str">
        <f t="shared" si="3"/>
        <v/>
      </c>
      <c r="U41" s="191" t="str">
        <f t="shared" si="3"/>
        <v/>
      </c>
      <c r="V41" s="191" t="str">
        <f t="shared" si="3"/>
        <v/>
      </c>
      <c r="W41" s="191" t="str">
        <f t="shared" si="3"/>
        <v/>
      </c>
      <c r="X41" s="191" t="str">
        <f t="shared" si="3"/>
        <v/>
      </c>
      <c r="Y41" s="191" t="str">
        <f t="shared" si="3"/>
        <v/>
      </c>
      <c r="Z41" s="191" t="str">
        <f t="shared" si="3"/>
        <v/>
      </c>
      <c r="AA41" s="191" t="str">
        <f t="shared" si="3"/>
        <v/>
      </c>
      <c r="AB41" s="191" t="str">
        <f t="shared" si="3"/>
        <v/>
      </c>
      <c r="AC41" s="191" t="str">
        <f t="shared" si="3"/>
        <v/>
      </c>
      <c r="AD41" s="81"/>
      <c r="AE41" s="484">
        <f t="shared" si="5"/>
        <v>0</v>
      </c>
      <c r="AF41" s="212" t="str">
        <f>IF(SUM(I41:AC41)&gt;Sun, "Warning: More than 24 hours provided", "Check: Ok")</f>
        <v>Check: Ok</v>
      </c>
    </row>
    <row r="42" spans="4:32" ht="15" customHeight="1">
      <c r="E42" s="182" t="s">
        <v>38</v>
      </c>
      <c r="F42" s="486"/>
      <c r="G42" s="181" t="s">
        <v>39</v>
      </c>
      <c r="H42" s="57"/>
      <c r="I42" s="191">
        <f t="shared" si="4"/>
        <v>0</v>
      </c>
      <c r="J42" s="191">
        <f t="shared" si="3"/>
        <v>0</v>
      </c>
      <c r="K42" s="191" t="str">
        <f t="shared" si="3"/>
        <v/>
      </c>
      <c r="L42" s="191" t="str">
        <f t="shared" si="3"/>
        <v/>
      </c>
      <c r="M42" s="191" t="str">
        <f t="shared" si="3"/>
        <v/>
      </c>
      <c r="N42" s="191" t="str">
        <f t="shared" si="3"/>
        <v/>
      </c>
      <c r="O42" s="191" t="str">
        <f t="shared" si="3"/>
        <v/>
      </c>
      <c r="P42" s="191" t="str">
        <f t="shared" si="3"/>
        <v/>
      </c>
      <c r="Q42" s="191" t="str">
        <f t="shared" si="3"/>
        <v/>
      </c>
      <c r="R42" s="191" t="str">
        <f t="shared" si="3"/>
        <v/>
      </c>
      <c r="S42" s="191" t="str">
        <f t="shared" si="3"/>
        <v/>
      </c>
      <c r="T42" s="191" t="str">
        <f t="shared" si="3"/>
        <v/>
      </c>
      <c r="U42" s="191" t="str">
        <f t="shared" si="3"/>
        <v/>
      </c>
      <c r="V42" s="191" t="str">
        <f t="shared" si="3"/>
        <v/>
      </c>
      <c r="W42" s="191" t="str">
        <f t="shared" si="3"/>
        <v/>
      </c>
      <c r="X42" s="191" t="str">
        <f t="shared" si="3"/>
        <v/>
      </c>
      <c r="Y42" s="191" t="str">
        <f t="shared" si="3"/>
        <v/>
      </c>
      <c r="Z42" s="191" t="str">
        <f t="shared" si="3"/>
        <v/>
      </c>
      <c r="AA42" s="191" t="str">
        <f t="shared" si="3"/>
        <v/>
      </c>
      <c r="AB42" s="191" t="str">
        <f t="shared" si="3"/>
        <v/>
      </c>
      <c r="AC42" s="191" t="str">
        <f t="shared" si="3"/>
        <v/>
      </c>
      <c r="AD42" s="81"/>
      <c r="AE42" s="484">
        <f t="shared" si="5"/>
        <v>0</v>
      </c>
      <c r="AF42" s="212" t="str">
        <f>IF(SUM(I42:AC42)&gt;Sleepover, "Warning: Total exceeds 7 nights", "Check: Ok")</f>
        <v>Check: Ok</v>
      </c>
    </row>
    <row r="43" spans="4:32" ht="15" customHeight="1">
      <c r="E43" s="182" t="s">
        <v>40</v>
      </c>
      <c r="F43" s="486"/>
      <c r="G43" s="181" t="s">
        <v>37</v>
      </c>
      <c r="H43" s="57"/>
      <c r="I43" s="191">
        <f t="shared" si="4"/>
        <v>0</v>
      </c>
      <c r="J43" s="191">
        <f t="shared" si="3"/>
        <v>0</v>
      </c>
      <c r="K43" s="191" t="str">
        <f t="shared" si="3"/>
        <v/>
      </c>
      <c r="L43" s="191" t="str">
        <f t="shared" si="3"/>
        <v/>
      </c>
      <c r="M43" s="191" t="str">
        <f t="shared" si="3"/>
        <v/>
      </c>
      <c r="N43" s="191" t="str">
        <f t="shared" si="3"/>
        <v/>
      </c>
      <c r="O43" s="191" t="str">
        <f t="shared" si="3"/>
        <v/>
      </c>
      <c r="P43" s="191" t="str">
        <f t="shared" si="3"/>
        <v/>
      </c>
      <c r="Q43" s="191" t="str">
        <f t="shared" si="3"/>
        <v/>
      </c>
      <c r="R43" s="191" t="str">
        <f t="shared" si="3"/>
        <v/>
      </c>
      <c r="S43" s="191" t="str">
        <f t="shared" si="3"/>
        <v/>
      </c>
      <c r="T43" s="191" t="str">
        <f t="shared" si="3"/>
        <v/>
      </c>
      <c r="U43" s="191" t="str">
        <f t="shared" si="3"/>
        <v/>
      </c>
      <c r="V43" s="191" t="str">
        <f t="shared" si="3"/>
        <v/>
      </c>
      <c r="W43" s="191" t="str">
        <f t="shared" si="3"/>
        <v/>
      </c>
      <c r="X43" s="191" t="str">
        <f t="shared" si="3"/>
        <v/>
      </c>
      <c r="Y43" s="191" t="str">
        <f t="shared" si="3"/>
        <v/>
      </c>
      <c r="Z43" s="191" t="str">
        <f t="shared" si="3"/>
        <v/>
      </c>
      <c r="AA43" s="191" t="str">
        <f t="shared" si="3"/>
        <v/>
      </c>
      <c r="AB43" s="191" t="str">
        <f t="shared" si="3"/>
        <v/>
      </c>
      <c r="AC43" s="191" t="str">
        <f t="shared" si="3"/>
        <v/>
      </c>
      <c r="AD43" s="81"/>
      <c r="AE43" s="484">
        <f t="shared" si="5"/>
        <v>0</v>
      </c>
      <c r="AF43" s="212" t="str">
        <f>IF(SUM(I43:AC43)&gt;Active_shift, "Warning: More than 63 hours provided", "Check: Ok")</f>
        <v>Check: Ok</v>
      </c>
    </row>
    <row r="44" spans="4:32" ht="5.0999999999999996" customHeight="1" thickBot="1">
      <c r="E44" s="487"/>
      <c r="F44" s="488"/>
      <c r="G44" s="489"/>
      <c r="H44" s="58"/>
      <c r="I44" s="491"/>
      <c r="J44" s="491"/>
      <c r="K44" s="491"/>
      <c r="L44" s="491"/>
      <c r="M44" s="491"/>
      <c r="N44" s="491"/>
      <c r="O44" s="491"/>
      <c r="P44" s="491"/>
      <c r="Q44" s="491"/>
      <c r="R44" s="491"/>
      <c r="S44" s="491"/>
      <c r="T44" s="491"/>
      <c r="U44" s="491"/>
      <c r="V44" s="491"/>
      <c r="W44" s="491"/>
      <c r="X44" s="491"/>
      <c r="Y44" s="491"/>
      <c r="Z44" s="491"/>
      <c r="AA44" s="491"/>
      <c r="AB44" s="491"/>
      <c r="AC44" s="491"/>
      <c r="AD44" s="81"/>
      <c r="AE44" s="492"/>
      <c r="AF44" s="493"/>
    </row>
    <row r="45" spans="4:32" ht="15" customHeight="1" thickBot="1">
      <c r="I45" s="195" t="s">
        <v>128</v>
      </c>
      <c r="J45" s="523" t="s">
        <v>407</v>
      </c>
      <c r="K45" s="495"/>
      <c r="L45" s="495"/>
      <c r="M45" s="495"/>
      <c r="N45" s="495"/>
      <c r="O45" s="495"/>
      <c r="P45" s="495"/>
      <c r="Q45" s="495"/>
      <c r="R45" s="495"/>
      <c r="S45" s="495"/>
      <c r="T45" s="495"/>
      <c r="U45" s="495"/>
      <c r="V45" s="495"/>
      <c r="W45" s="495"/>
      <c r="X45" s="495"/>
      <c r="Y45" s="495"/>
      <c r="Z45" s="495"/>
      <c r="AA45" s="495"/>
      <c r="AB45" s="495"/>
      <c r="AC45" s="59" t="s">
        <v>45</v>
      </c>
      <c r="AD45" s="58"/>
      <c r="AE45" s="214">
        <f>SUM(AE38:AE43)</f>
        <v>0</v>
      </c>
      <c r="AF45" s="207"/>
    </row>
    <row r="46" spans="4:32" ht="15" customHeight="1" thickBot="1">
      <c r="D46" s="179" t="s">
        <v>371</v>
      </c>
      <c r="F46" s="494"/>
      <c r="G46" s="519"/>
      <c r="H46" s="53"/>
      <c r="I46" s="495"/>
      <c r="J46" s="495"/>
      <c r="K46" s="495"/>
      <c r="L46" s="495"/>
      <c r="M46" s="495"/>
      <c r="N46" s="495"/>
      <c r="O46" s="495"/>
      <c r="P46" s="495"/>
      <c r="Q46" s="495"/>
      <c r="R46" s="495"/>
      <c r="S46" s="495"/>
      <c r="T46" s="495"/>
      <c r="U46" s="495"/>
      <c r="V46" s="495"/>
      <c r="W46" s="495"/>
      <c r="X46" s="495"/>
      <c r="Y46" s="495"/>
      <c r="Z46" s="495"/>
      <c r="AA46" s="495"/>
      <c r="AB46" s="495"/>
      <c r="AC46" s="495"/>
      <c r="AD46" s="81"/>
      <c r="AE46" s="496"/>
      <c r="AF46" s="211"/>
    </row>
    <row r="47" spans="4:32" ht="15" customHeight="1">
      <c r="E47" s="180" t="s">
        <v>467</v>
      </c>
      <c r="F47" s="103"/>
      <c r="G47" s="520"/>
      <c r="H47" s="54"/>
      <c r="I47" s="165" t="str">
        <f>I$12</f>
        <v>1:1</v>
      </c>
      <c r="J47" s="165" t="str">
        <f t="shared" ref="J47:AC47" si="6">J$12</f>
        <v>2:1</v>
      </c>
      <c r="K47" s="165" t="str">
        <f t="shared" si="6"/>
        <v/>
      </c>
      <c r="L47" s="165" t="str">
        <f t="shared" si="6"/>
        <v/>
      </c>
      <c r="M47" s="165" t="str">
        <f t="shared" si="6"/>
        <v/>
      </c>
      <c r="N47" s="165" t="str">
        <f t="shared" si="6"/>
        <v/>
      </c>
      <c r="O47" s="165" t="str">
        <f t="shared" si="6"/>
        <v/>
      </c>
      <c r="P47" s="165" t="str">
        <f t="shared" si="6"/>
        <v/>
      </c>
      <c r="Q47" s="165" t="str">
        <f t="shared" si="6"/>
        <v/>
      </c>
      <c r="R47" s="165" t="str">
        <f t="shared" si="6"/>
        <v/>
      </c>
      <c r="S47" s="165" t="str">
        <f t="shared" si="6"/>
        <v/>
      </c>
      <c r="T47" s="165" t="str">
        <f t="shared" si="6"/>
        <v/>
      </c>
      <c r="U47" s="165" t="str">
        <f t="shared" si="6"/>
        <v/>
      </c>
      <c r="V47" s="165" t="str">
        <f t="shared" si="6"/>
        <v/>
      </c>
      <c r="W47" s="165" t="str">
        <f t="shared" si="6"/>
        <v/>
      </c>
      <c r="X47" s="165" t="str">
        <f t="shared" si="6"/>
        <v/>
      </c>
      <c r="Y47" s="165" t="str">
        <f t="shared" si="6"/>
        <v/>
      </c>
      <c r="Z47" s="165" t="str">
        <f t="shared" si="6"/>
        <v/>
      </c>
      <c r="AA47" s="165" t="str">
        <f t="shared" si="6"/>
        <v/>
      </c>
      <c r="AB47" s="165" t="str">
        <f t="shared" si="6"/>
        <v/>
      </c>
      <c r="AC47" s="165" t="str">
        <f t="shared" si="6"/>
        <v/>
      </c>
      <c r="AD47" s="260"/>
      <c r="AE47" s="522" t="s">
        <v>43</v>
      </c>
      <c r="AF47" s="212"/>
    </row>
    <row r="48" spans="4:32" ht="3" customHeight="1">
      <c r="I48" s="524"/>
      <c r="J48" s="524"/>
      <c r="K48" s="524"/>
      <c r="L48" s="524"/>
      <c r="M48" s="524"/>
      <c r="N48" s="524"/>
      <c r="O48" s="524"/>
      <c r="P48" s="524"/>
      <c r="Q48" s="524"/>
      <c r="R48" s="524"/>
      <c r="S48" s="524"/>
      <c r="T48" s="524"/>
      <c r="U48" s="524"/>
      <c r="V48" s="524"/>
      <c r="W48" s="524"/>
      <c r="X48" s="524"/>
      <c r="Y48" s="524"/>
      <c r="Z48" s="524"/>
      <c r="AA48" s="524"/>
      <c r="AB48" s="524"/>
      <c r="AC48" s="524"/>
      <c r="AD48" s="81"/>
      <c r="AE48" s="81"/>
      <c r="AF48" s="207"/>
    </row>
    <row r="49" spans="4:34" ht="15" customHeight="1">
      <c r="E49" s="182" t="s">
        <v>252</v>
      </c>
      <c r="F49" s="486"/>
      <c r="G49" s="181" t="s">
        <v>129</v>
      </c>
      <c r="H49" s="54"/>
      <c r="I49" s="194"/>
      <c r="J49" s="194"/>
      <c r="K49" s="194"/>
      <c r="L49" s="194"/>
      <c r="M49" s="194"/>
      <c r="N49" s="194"/>
      <c r="O49" s="194"/>
      <c r="P49" s="194"/>
      <c r="Q49" s="194"/>
      <c r="R49" s="194"/>
      <c r="S49" s="194"/>
      <c r="T49" s="194"/>
      <c r="U49" s="194"/>
      <c r="V49" s="194"/>
      <c r="W49" s="194"/>
      <c r="X49" s="194"/>
      <c r="Y49" s="194"/>
      <c r="Z49" s="194"/>
      <c r="AA49" s="194"/>
      <c r="AB49" s="194"/>
      <c r="AC49" s="194"/>
      <c r="AD49" s="81"/>
      <c r="AE49" s="484">
        <f>SUM(I49:AC49)</f>
        <v>0</v>
      </c>
      <c r="AF49" s="212" t="str">
        <f>IF(SUM(I49:AC49)&gt;Dropdown_list!U45, "Warning: Total assumes too many public holidays", "Check: Ok")</f>
        <v>Check: Ok</v>
      </c>
    </row>
    <row r="50" spans="4:34" ht="15" customHeight="1" thickBot="1">
      <c r="E50" s="504" t="s">
        <v>253</v>
      </c>
      <c r="F50" s="505"/>
      <c r="G50" s="181" t="s">
        <v>129</v>
      </c>
      <c r="H50" s="58"/>
      <c r="I50" s="194"/>
      <c r="J50" s="194"/>
      <c r="K50" s="194"/>
      <c r="L50" s="194"/>
      <c r="M50" s="194"/>
      <c r="N50" s="194"/>
      <c r="O50" s="194"/>
      <c r="P50" s="194"/>
      <c r="Q50" s="194"/>
      <c r="R50" s="194"/>
      <c r="S50" s="194"/>
      <c r="T50" s="194"/>
      <c r="U50" s="194"/>
      <c r="V50" s="194"/>
      <c r="W50" s="194"/>
      <c r="X50" s="194"/>
      <c r="Y50" s="194"/>
      <c r="Z50" s="194"/>
      <c r="AA50" s="194"/>
      <c r="AB50" s="194"/>
      <c r="AC50" s="194"/>
      <c r="AD50" s="81"/>
      <c r="AE50" s="506">
        <f t="shared" ref="AE50" si="7">SUM(I50:AC50)</f>
        <v>0</v>
      </c>
      <c r="AF50" s="212" t="str">
        <f>IF(AND(SUM(I50:AC50)&gt;19,LEN($AF$53)=0), "Warning: Add appropriate notes below for Irregular Supports", "Check: Ok")</f>
        <v>Check: Ok</v>
      </c>
    </row>
    <row r="51" spans="4:34" ht="15" customHeight="1" thickBot="1">
      <c r="E51" s="42" t="str">
        <f>"Irregular Spport Days allowed for " &amp;I8&amp;" is:"</f>
        <v>Irregular Spport Days allowed for 0 is:</v>
      </c>
      <c r="F51" s="42"/>
      <c r="G51" s="627" t="s">
        <v>129</v>
      </c>
      <c r="I51" s="42" t="e">
        <f>VLOOKUP(INDEX('Step 1. Enter overall info'!$M$31:$M$40,MATCH(I8,'Step 1. Enter overall info'!$I$31:$I$40,0)),Dropdown_list!$F$124:$G$127,2,0)</f>
        <v>#N/A</v>
      </c>
      <c r="J51" s="104"/>
      <c r="K51" s="104"/>
      <c r="L51" s="104"/>
      <c r="M51" s="104"/>
      <c r="N51" s="104"/>
      <c r="O51" s="104"/>
      <c r="P51" s="104"/>
      <c r="Q51" s="104"/>
      <c r="R51" s="104"/>
      <c r="S51" s="104"/>
      <c r="T51" s="104"/>
      <c r="U51" s="104"/>
      <c r="V51" s="104"/>
      <c r="W51" s="104"/>
      <c r="X51" s="104"/>
      <c r="Y51" s="104"/>
      <c r="Z51" s="104"/>
      <c r="AA51" s="104"/>
      <c r="AB51" s="104"/>
      <c r="AC51" s="104"/>
      <c r="AF51" s="239"/>
    </row>
    <row r="52" spans="4:34" ht="15" customHeight="1">
      <c r="D52" s="179" t="s">
        <v>394</v>
      </c>
      <c r="E52" s="507"/>
      <c r="G52" s="104"/>
      <c r="I52" s="648"/>
      <c r="J52" s="649"/>
      <c r="L52" s="647"/>
      <c r="W52" s="104"/>
      <c r="X52" s="104"/>
      <c r="Y52" s="104"/>
      <c r="AF52" s="41"/>
    </row>
    <row r="53" spans="4:34" ht="3" customHeight="1">
      <c r="G53" s="104"/>
      <c r="U53" s="104"/>
      <c r="V53" s="104"/>
      <c r="W53" s="104"/>
      <c r="AB53" s="104"/>
      <c r="AC53" s="104"/>
      <c r="AF53" s="798"/>
      <c r="AG53" s="798"/>
    </row>
    <row r="54" spans="4:34" ht="15.75" hidden="1" customHeight="1" thickBot="1">
      <c r="G54" s="104"/>
      <c r="I54" s="135">
        <f>IFERROR(LEFT(I55,FIND(":",I55)-1) / RIGHT(I55,LEN(I55)-FIND(":",I55)),0)</f>
        <v>1</v>
      </c>
      <c r="J54" s="135">
        <f t="shared" ref="J54:AC54" si="8">IFERROR(LEFT(J55,FIND(":",J55)-1) / RIGHT(J55,LEN(J55)-FIND(":",J55)),0)</f>
        <v>2</v>
      </c>
      <c r="K54" s="135">
        <f t="shared" si="8"/>
        <v>0</v>
      </c>
      <c r="L54" s="135">
        <f t="shared" si="8"/>
        <v>0</v>
      </c>
      <c r="M54" s="135">
        <f t="shared" si="8"/>
        <v>0</v>
      </c>
      <c r="N54" s="135">
        <f t="shared" si="8"/>
        <v>0</v>
      </c>
      <c r="O54" s="135">
        <f t="shared" si="8"/>
        <v>0</v>
      </c>
      <c r="P54" s="135">
        <f t="shared" si="8"/>
        <v>0</v>
      </c>
      <c r="Q54" s="135">
        <f t="shared" si="8"/>
        <v>0</v>
      </c>
      <c r="R54" s="135">
        <f t="shared" si="8"/>
        <v>0</v>
      </c>
      <c r="S54" s="135">
        <f t="shared" si="8"/>
        <v>0</v>
      </c>
      <c r="T54" s="135">
        <f t="shared" si="8"/>
        <v>0</v>
      </c>
      <c r="U54" s="135">
        <f t="shared" si="8"/>
        <v>0</v>
      </c>
      <c r="V54" s="135">
        <f t="shared" si="8"/>
        <v>0</v>
      </c>
      <c r="W54" s="135">
        <f t="shared" si="8"/>
        <v>0</v>
      </c>
      <c r="X54" s="135">
        <f t="shared" si="8"/>
        <v>0</v>
      </c>
      <c r="Y54" s="135">
        <f t="shared" si="8"/>
        <v>0</v>
      </c>
      <c r="Z54" s="135">
        <f t="shared" si="8"/>
        <v>0</v>
      </c>
      <c r="AA54" s="135">
        <f t="shared" si="8"/>
        <v>0</v>
      </c>
      <c r="AB54" s="135">
        <f t="shared" si="8"/>
        <v>0</v>
      </c>
      <c r="AC54" s="135">
        <f t="shared" si="8"/>
        <v>0</v>
      </c>
      <c r="AF54" s="798"/>
      <c r="AG54" s="798"/>
    </row>
    <row r="55" spans="4:34" ht="15" hidden="1" customHeight="1">
      <c r="E55" s="180" t="s">
        <v>242</v>
      </c>
      <c r="G55" s="181"/>
      <c r="I55" s="168" t="str">
        <f>I$12</f>
        <v>1:1</v>
      </c>
      <c r="J55" s="168" t="str">
        <f t="shared" ref="J55:AC55" si="9">J$12</f>
        <v>2:1</v>
      </c>
      <c r="K55" s="168" t="str">
        <f t="shared" si="9"/>
        <v/>
      </c>
      <c r="L55" s="168" t="str">
        <f t="shared" si="9"/>
        <v/>
      </c>
      <c r="M55" s="168" t="str">
        <f t="shared" si="9"/>
        <v/>
      </c>
      <c r="N55" s="168" t="str">
        <f t="shared" si="9"/>
        <v/>
      </c>
      <c r="O55" s="168" t="str">
        <f t="shared" si="9"/>
        <v/>
      </c>
      <c r="P55" s="168" t="str">
        <f t="shared" si="9"/>
        <v/>
      </c>
      <c r="Q55" s="168" t="str">
        <f t="shared" si="9"/>
        <v/>
      </c>
      <c r="R55" s="168" t="str">
        <f t="shared" si="9"/>
        <v/>
      </c>
      <c r="S55" s="168" t="str">
        <f t="shared" si="9"/>
        <v/>
      </c>
      <c r="T55" s="168" t="str">
        <f t="shared" si="9"/>
        <v/>
      </c>
      <c r="U55" s="168" t="str">
        <f t="shared" si="9"/>
        <v/>
      </c>
      <c r="V55" s="168" t="str">
        <f t="shared" si="9"/>
        <v/>
      </c>
      <c r="W55" s="168" t="str">
        <f t="shared" si="9"/>
        <v/>
      </c>
      <c r="X55" s="168" t="str">
        <f t="shared" si="9"/>
        <v/>
      </c>
      <c r="Y55" s="168" t="str">
        <f t="shared" si="9"/>
        <v/>
      </c>
      <c r="Z55" s="168" t="str">
        <f t="shared" si="9"/>
        <v/>
      </c>
      <c r="AA55" s="168" t="str">
        <f t="shared" si="9"/>
        <v/>
      </c>
      <c r="AB55" s="168" t="str">
        <f t="shared" si="9"/>
        <v/>
      </c>
      <c r="AC55" s="168" t="str">
        <f t="shared" si="9"/>
        <v/>
      </c>
      <c r="AE55" s="621" t="s">
        <v>239</v>
      </c>
      <c r="AF55" s="798"/>
      <c r="AG55" s="798"/>
      <c r="AH55" s="438"/>
    </row>
    <row r="56" spans="4:34" ht="3" hidden="1" customHeight="1">
      <c r="G56" s="181"/>
      <c r="AF56" s="798"/>
      <c r="AG56" s="798"/>
      <c r="AH56" s="438"/>
    </row>
    <row r="57" spans="4:34" ht="15" hidden="1" customHeight="1">
      <c r="E57" s="182" t="s">
        <v>116</v>
      </c>
      <c r="F57" s="182"/>
      <c r="G57" s="181" t="s">
        <v>60</v>
      </c>
      <c r="I57" s="125" t="e">
        <f>IF(LEN(I$55)=0,"",INDEX('Step 1. Enter overall info'!$I$46:$J$53,MATCH($E57,'Step 1. Enter overall info'!$E$46:$E$53,0),$L$9)*I38*I$54)</f>
        <v>#N/A</v>
      </c>
      <c r="J57" s="125" t="e">
        <f>IF(LEN(J$55)=0,"",INDEX('Step 1. Enter overall info'!$I$46:$J$53,MATCH($E57,'Step 1. Enter overall info'!$E$46:$E$53,0),$L$9)*J38*J$54)</f>
        <v>#N/A</v>
      </c>
      <c r="K57" s="125" t="str">
        <f>IF(LEN(K$55)=0,"",INDEX('Step 1. Enter overall info'!$I$46:$J$53,MATCH($E57,'Step 1. Enter overall info'!$E$46:$E$53,0),$L$9)*K38*K$54)</f>
        <v/>
      </c>
      <c r="L57" s="125" t="str">
        <f>IF(LEN(L$55)=0,"",INDEX('Step 1. Enter overall info'!$I$46:$J$53,MATCH($E57,'Step 1. Enter overall info'!$E$46:$E$53,0),$L$9)*L38*L$54)</f>
        <v/>
      </c>
      <c r="M57" s="125" t="str">
        <f>IF(LEN(M$55)=0,"",INDEX('Step 1. Enter overall info'!$I$46:$J$53,MATCH($E57,'Step 1. Enter overall info'!$E$46:$E$53,0),$L$9)*M38*M$54)</f>
        <v/>
      </c>
      <c r="N57" s="125" t="str">
        <f>IF(LEN(N$55)=0,"",INDEX('Step 1. Enter overall info'!$I$46:$J$53,MATCH($E57,'Step 1. Enter overall info'!$E$46:$E$53,0),$L$9)*N38*N$54)</f>
        <v/>
      </c>
      <c r="O57" s="125" t="str">
        <f>IF(LEN(O$55)=0,"",INDEX('Step 1. Enter overall info'!$I$46:$J$53,MATCH($E57,'Step 1. Enter overall info'!$E$46:$E$53,0),$L$9)*O38*O$54)</f>
        <v/>
      </c>
      <c r="P57" s="125" t="str">
        <f>IF(LEN(P$55)=0,"",INDEX('Step 1. Enter overall info'!$I$46:$J$53,MATCH($E57,'Step 1. Enter overall info'!$E$46:$E$53,0),$L$9)*P38*P$54)</f>
        <v/>
      </c>
      <c r="Q57" s="125" t="str">
        <f>IF(LEN(Q$55)=0,"",INDEX('Step 1. Enter overall info'!$I$46:$J$53,MATCH($E57,'Step 1. Enter overall info'!$E$46:$E$53,0),$L$9)*Q38*Q$54)</f>
        <v/>
      </c>
      <c r="R57" s="125" t="str">
        <f>IF(LEN(R$55)=0,"",INDEX('Step 1. Enter overall info'!$I$46:$J$53,MATCH($E57,'Step 1. Enter overall info'!$E$46:$E$53,0),$L$9)*R38*R$54)</f>
        <v/>
      </c>
      <c r="S57" s="125" t="str">
        <f>IF(LEN(S$55)=0,"",INDEX('Step 1. Enter overall info'!$I$46:$J$53,MATCH($E57,'Step 1. Enter overall info'!$E$46:$E$53,0),$L$9)*S38*S$54)</f>
        <v/>
      </c>
      <c r="T57" s="125" t="str">
        <f>IF(LEN(T$55)=0,"",INDEX('Step 1. Enter overall info'!$I$46:$J$53,MATCH($E57,'Step 1. Enter overall info'!$E$46:$E$53,0),$L$9)*T38*T$54)</f>
        <v/>
      </c>
      <c r="U57" s="125" t="str">
        <f>IF(LEN(U$55)=0,"",INDEX('Step 1. Enter overall info'!$I$46:$J$53,MATCH($E57,'Step 1. Enter overall info'!$E$46:$E$53,0),$L$9)*U38*U$54)</f>
        <v/>
      </c>
      <c r="V57" s="125" t="str">
        <f>IF(LEN(V$55)=0,"",INDEX('Step 1. Enter overall info'!$I$46:$J$53,MATCH($E57,'Step 1. Enter overall info'!$E$46:$E$53,0),$L$9)*V38*V$54)</f>
        <v/>
      </c>
      <c r="W57" s="125" t="str">
        <f>IF(LEN(W$55)=0,"",INDEX('Step 1. Enter overall info'!$I$46:$J$53,MATCH($E57,'Step 1. Enter overall info'!$E$46:$E$53,0),$L$9)*W38*W$54)</f>
        <v/>
      </c>
      <c r="X57" s="125" t="str">
        <f>IF(LEN(X$55)=0,"",INDEX('Step 1. Enter overall info'!$I$46:$J$53,MATCH($E57,'Step 1. Enter overall info'!$E$46:$E$53,0),$L$9)*X38*X$54)</f>
        <v/>
      </c>
      <c r="Y57" s="125" t="str">
        <f>IF(LEN(Y$55)=0,"",INDEX('Step 1. Enter overall info'!$I$46:$J$53,MATCH($E57,'Step 1. Enter overall info'!$E$46:$E$53,0),$L$9)*Y38*Y$54)</f>
        <v/>
      </c>
      <c r="Z57" s="125" t="str">
        <f>IF(LEN(Z$55)=0,"",INDEX('Step 1. Enter overall info'!$I$46:$J$53,MATCH($E57,'Step 1. Enter overall info'!$E$46:$E$53,0),$L$9)*Z38*Z$54)</f>
        <v/>
      </c>
      <c r="AA57" s="125" t="str">
        <f>IF(LEN(AA$55)=0,"",INDEX('Step 1. Enter overall info'!$I$46:$J$53,MATCH($E57,'Step 1. Enter overall info'!$E$46:$E$53,0),$L$9)*AA38*AA$54)</f>
        <v/>
      </c>
      <c r="AB57" s="125" t="str">
        <f>IF(LEN(AB$55)=0,"",INDEX('Step 1. Enter overall info'!$I$46:$J$53,MATCH($E57,'Step 1. Enter overall info'!$E$46:$E$53,0),$L$9)*AB38*AB$54)</f>
        <v/>
      </c>
      <c r="AC57" s="125" t="str">
        <f>IF(LEN(AC$55)=0,"",INDEX('Step 1. Enter overall info'!$I$46:$J$53,MATCH($E57,'Step 1. Enter overall info'!$E$46:$E$53,0),$L$9)*AC38*AC$54)</f>
        <v/>
      </c>
      <c r="AD57" s="161"/>
      <c r="AE57" s="622" t="e">
        <f>SUM(I57:AC57)</f>
        <v>#N/A</v>
      </c>
      <c r="AF57" s="798"/>
      <c r="AG57" s="798"/>
      <c r="AH57" s="438"/>
    </row>
    <row r="58" spans="4:34" ht="15" hidden="1" customHeight="1">
      <c r="E58" s="182" t="s">
        <v>117</v>
      </c>
      <c r="F58" s="182"/>
      <c r="G58" s="181" t="s">
        <v>60</v>
      </c>
      <c r="I58" s="125" t="e">
        <f>IF(LEN(I$55)=0,"",INDEX('Step 1. Enter overall info'!$I$46:$J$53,MATCH($E58,'Step 1. Enter overall info'!$E$46:$E$53,0),$L$9)*I39*I$54)</f>
        <v>#N/A</v>
      </c>
      <c r="J58" s="125" t="e">
        <f>IF(LEN(J$55)=0,"",INDEX('Step 1. Enter overall info'!$I$46:$J$53,MATCH($E58,'Step 1. Enter overall info'!$E$46:$E$53,0),$L$9)*J39*J$54)</f>
        <v>#N/A</v>
      </c>
      <c r="K58" s="125" t="str">
        <f>IF(LEN(K$55)=0,"",INDEX('Step 1. Enter overall info'!$I$46:$J$53,MATCH($E58,'Step 1. Enter overall info'!$E$46:$E$53,0),$L$9)*K39*K$54)</f>
        <v/>
      </c>
      <c r="L58" s="125" t="str">
        <f>IF(LEN(L$55)=0,"",INDEX('Step 1. Enter overall info'!$I$46:$J$53,MATCH($E58,'Step 1. Enter overall info'!$E$46:$E$53,0),$L$9)*L39*L$54)</f>
        <v/>
      </c>
      <c r="M58" s="125" t="str">
        <f>IF(LEN(M$55)=0,"",INDEX('Step 1. Enter overall info'!$I$46:$J$53,MATCH($E58,'Step 1. Enter overall info'!$E$46:$E$53,0),$L$9)*M39*M$54)</f>
        <v/>
      </c>
      <c r="N58" s="125" t="str">
        <f>IF(LEN(N$55)=0,"",INDEX('Step 1. Enter overall info'!$I$46:$J$53,MATCH($E58,'Step 1. Enter overall info'!$E$46:$E$53,0),$L$9)*N39*N$54)</f>
        <v/>
      </c>
      <c r="O58" s="125" t="str">
        <f>IF(LEN(O$55)=0,"",INDEX('Step 1. Enter overall info'!$I$46:$J$53,MATCH($E58,'Step 1. Enter overall info'!$E$46:$E$53,0),$L$9)*O39*O$54)</f>
        <v/>
      </c>
      <c r="P58" s="125" t="str">
        <f>IF(LEN(P$55)=0,"",INDEX('Step 1. Enter overall info'!$I$46:$J$53,MATCH($E58,'Step 1. Enter overall info'!$E$46:$E$53,0),$L$9)*P39*P$54)</f>
        <v/>
      </c>
      <c r="Q58" s="125" t="str">
        <f>IF(LEN(Q$55)=0,"",INDEX('Step 1. Enter overall info'!$I$46:$J$53,MATCH($E58,'Step 1. Enter overall info'!$E$46:$E$53,0),$L$9)*Q39*Q$54)</f>
        <v/>
      </c>
      <c r="R58" s="125" t="str">
        <f>IF(LEN(R$55)=0,"",INDEX('Step 1. Enter overall info'!$I$46:$J$53,MATCH($E58,'Step 1. Enter overall info'!$E$46:$E$53,0),$L$9)*R39*R$54)</f>
        <v/>
      </c>
      <c r="S58" s="125" t="str">
        <f>IF(LEN(S$55)=0,"",INDEX('Step 1. Enter overall info'!$I$46:$J$53,MATCH($E58,'Step 1. Enter overall info'!$E$46:$E$53,0),$L$9)*S39*S$54)</f>
        <v/>
      </c>
      <c r="T58" s="125" t="str">
        <f>IF(LEN(T$55)=0,"",INDEX('Step 1. Enter overall info'!$I$46:$J$53,MATCH($E58,'Step 1. Enter overall info'!$E$46:$E$53,0),$L$9)*T39*T$54)</f>
        <v/>
      </c>
      <c r="U58" s="125" t="str">
        <f>IF(LEN(U$55)=0,"",INDEX('Step 1. Enter overall info'!$I$46:$J$53,MATCH($E58,'Step 1. Enter overall info'!$E$46:$E$53,0),$L$9)*U39*U$54)</f>
        <v/>
      </c>
      <c r="V58" s="125" t="str">
        <f>IF(LEN(V$55)=0,"",INDEX('Step 1. Enter overall info'!$I$46:$J$53,MATCH($E58,'Step 1. Enter overall info'!$E$46:$E$53,0),$L$9)*V39*V$54)</f>
        <v/>
      </c>
      <c r="W58" s="125" t="str">
        <f>IF(LEN(W$55)=0,"",INDEX('Step 1. Enter overall info'!$I$46:$J$53,MATCH($E58,'Step 1. Enter overall info'!$E$46:$E$53,0),$L$9)*W39*W$54)</f>
        <v/>
      </c>
      <c r="X58" s="125" t="str">
        <f>IF(LEN(X$55)=0,"",INDEX('Step 1. Enter overall info'!$I$46:$J$53,MATCH($E58,'Step 1. Enter overall info'!$E$46:$E$53,0),$L$9)*X39*X$54)</f>
        <v/>
      </c>
      <c r="Y58" s="125" t="str">
        <f>IF(LEN(Y$55)=0,"",INDEX('Step 1. Enter overall info'!$I$46:$J$53,MATCH($E58,'Step 1. Enter overall info'!$E$46:$E$53,0),$L$9)*Y39*Y$54)</f>
        <v/>
      </c>
      <c r="Z58" s="125" t="str">
        <f>IF(LEN(Z$55)=0,"",INDEX('Step 1. Enter overall info'!$I$46:$J$53,MATCH($E58,'Step 1. Enter overall info'!$E$46:$E$53,0),$L$9)*Z39*Z$54)</f>
        <v/>
      </c>
      <c r="AA58" s="125" t="str">
        <f>IF(LEN(AA$55)=0,"",INDEX('Step 1. Enter overall info'!$I$46:$J$53,MATCH($E58,'Step 1. Enter overall info'!$E$46:$E$53,0),$L$9)*AA39*AA$54)</f>
        <v/>
      </c>
      <c r="AB58" s="125" t="str">
        <f>IF(LEN(AB$55)=0,"",INDEX('Step 1. Enter overall info'!$I$46:$J$53,MATCH($E58,'Step 1. Enter overall info'!$E$46:$E$53,0),$L$9)*AB39*AB$54)</f>
        <v/>
      </c>
      <c r="AC58" s="125" t="str">
        <f>IF(LEN(AC$55)=0,"",INDEX('Step 1. Enter overall info'!$I$46:$J$53,MATCH($E58,'Step 1. Enter overall info'!$E$46:$E$53,0),$L$9)*AC39*AC$54)</f>
        <v/>
      </c>
      <c r="AD58" s="161"/>
      <c r="AE58" s="622" t="e">
        <f>SUM(I58:AC58)</f>
        <v>#N/A</v>
      </c>
      <c r="AF58" s="798"/>
      <c r="AG58" s="798"/>
      <c r="AH58" s="438"/>
    </row>
    <row r="59" spans="4:34" ht="15" hidden="1" customHeight="1">
      <c r="E59" s="182" t="s">
        <v>118</v>
      </c>
      <c r="F59" s="182"/>
      <c r="G59" s="181" t="s">
        <v>60</v>
      </c>
      <c r="I59" s="125" t="e">
        <f>IF(LEN(I$55)=0,"",INDEX('Step 1. Enter overall info'!$I$46:$J$53,MATCH($E59,'Step 1. Enter overall info'!$E$46:$E$53,0),$L$9)*I40*I$54)</f>
        <v>#N/A</v>
      </c>
      <c r="J59" s="125" t="e">
        <f>IF(LEN(J$55)=0,"",INDEX('Step 1. Enter overall info'!$I$46:$J$53,MATCH($E59,'Step 1. Enter overall info'!$E$46:$E$53,0),$L$9)*J40*J$54)</f>
        <v>#N/A</v>
      </c>
      <c r="K59" s="125" t="str">
        <f>IF(LEN(K$55)=0,"",INDEX('Step 1. Enter overall info'!$I$46:$J$53,MATCH($E59,'Step 1. Enter overall info'!$E$46:$E$53,0),$L$9)*K40*K$54)</f>
        <v/>
      </c>
      <c r="L59" s="125" t="str">
        <f>IF(LEN(L$55)=0,"",INDEX('Step 1. Enter overall info'!$I$46:$J$53,MATCH($E59,'Step 1. Enter overall info'!$E$46:$E$53,0),$L$9)*L40*L$54)</f>
        <v/>
      </c>
      <c r="M59" s="125" t="str">
        <f>IF(LEN(M$55)=0,"",INDEX('Step 1. Enter overall info'!$I$46:$J$53,MATCH($E59,'Step 1. Enter overall info'!$E$46:$E$53,0),$L$9)*M40*M$54)</f>
        <v/>
      </c>
      <c r="N59" s="125" t="str">
        <f>IF(LEN(N$55)=0,"",INDEX('Step 1. Enter overall info'!$I$46:$J$53,MATCH($E59,'Step 1. Enter overall info'!$E$46:$E$53,0),$L$9)*N40*N$54)</f>
        <v/>
      </c>
      <c r="O59" s="125" t="str">
        <f>IF(LEN(O$55)=0,"",INDEX('Step 1. Enter overall info'!$I$46:$J$53,MATCH($E59,'Step 1. Enter overall info'!$E$46:$E$53,0),$L$9)*O40*O$54)</f>
        <v/>
      </c>
      <c r="P59" s="125" t="str">
        <f>IF(LEN(P$55)=0,"",INDEX('Step 1. Enter overall info'!$I$46:$J$53,MATCH($E59,'Step 1. Enter overall info'!$E$46:$E$53,0),$L$9)*P40*P$54)</f>
        <v/>
      </c>
      <c r="Q59" s="125" t="str">
        <f>IF(LEN(Q$55)=0,"",INDEX('Step 1. Enter overall info'!$I$46:$J$53,MATCH($E59,'Step 1. Enter overall info'!$E$46:$E$53,0),$L$9)*Q40*Q$54)</f>
        <v/>
      </c>
      <c r="R59" s="125" t="str">
        <f>IF(LEN(R$55)=0,"",INDEX('Step 1. Enter overall info'!$I$46:$J$53,MATCH($E59,'Step 1. Enter overall info'!$E$46:$E$53,0),$L$9)*R40*R$54)</f>
        <v/>
      </c>
      <c r="S59" s="125" t="str">
        <f>IF(LEN(S$55)=0,"",INDEX('Step 1. Enter overall info'!$I$46:$J$53,MATCH($E59,'Step 1. Enter overall info'!$E$46:$E$53,0),$L$9)*S40*S$54)</f>
        <v/>
      </c>
      <c r="T59" s="125" t="str">
        <f>IF(LEN(T$55)=0,"",INDEX('Step 1. Enter overall info'!$I$46:$J$53,MATCH($E59,'Step 1. Enter overall info'!$E$46:$E$53,0),$L$9)*T40*T$54)</f>
        <v/>
      </c>
      <c r="U59" s="125" t="str">
        <f>IF(LEN(U$55)=0,"",INDEX('Step 1. Enter overall info'!$I$46:$J$53,MATCH($E59,'Step 1. Enter overall info'!$E$46:$E$53,0),$L$9)*U40*U$54)</f>
        <v/>
      </c>
      <c r="V59" s="125" t="str">
        <f>IF(LEN(V$55)=0,"",INDEX('Step 1. Enter overall info'!$I$46:$J$53,MATCH($E59,'Step 1. Enter overall info'!$E$46:$E$53,0),$L$9)*V40*V$54)</f>
        <v/>
      </c>
      <c r="W59" s="125" t="str">
        <f>IF(LEN(W$55)=0,"",INDEX('Step 1. Enter overall info'!$I$46:$J$53,MATCH($E59,'Step 1. Enter overall info'!$E$46:$E$53,0),$L$9)*W40*W$54)</f>
        <v/>
      </c>
      <c r="X59" s="125" t="str">
        <f>IF(LEN(X$55)=0,"",INDEX('Step 1. Enter overall info'!$I$46:$J$53,MATCH($E59,'Step 1. Enter overall info'!$E$46:$E$53,0),$L$9)*X40*X$54)</f>
        <v/>
      </c>
      <c r="Y59" s="125" t="str">
        <f>IF(LEN(Y$55)=0,"",INDEX('Step 1. Enter overall info'!$I$46:$J$53,MATCH($E59,'Step 1. Enter overall info'!$E$46:$E$53,0),$L$9)*Y40*Y$54)</f>
        <v/>
      </c>
      <c r="Z59" s="125" t="str">
        <f>IF(LEN(Z$55)=0,"",INDEX('Step 1. Enter overall info'!$I$46:$J$53,MATCH($E59,'Step 1. Enter overall info'!$E$46:$E$53,0),$L$9)*Z40*Z$54)</f>
        <v/>
      </c>
      <c r="AA59" s="125" t="str">
        <f>IF(LEN(AA$55)=0,"",INDEX('Step 1. Enter overall info'!$I$46:$J$53,MATCH($E59,'Step 1. Enter overall info'!$E$46:$E$53,0),$L$9)*AA40*AA$54)</f>
        <v/>
      </c>
      <c r="AB59" s="125" t="str">
        <f>IF(LEN(AB$55)=0,"",INDEX('Step 1. Enter overall info'!$I$46:$J$53,MATCH($E59,'Step 1. Enter overall info'!$E$46:$E$53,0),$L$9)*AB40*AB$54)</f>
        <v/>
      </c>
      <c r="AC59" s="125" t="str">
        <f>IF(LEN(AC$55)=0,"",INDEX('Step 1. Enter overall info'!$I$46:$J$53,MATCH($E59,'Step 1. Enter overall info'!$E$46:$E$53,0),$L$9)*AC40*AC$54)</f>
        <v/>
      </c>
      <c r="AD59" s="161"/>
      <c r="AE59" s="622" t="e">
        <f>SUM(I59:AC59)</f>
        <v>#N/A</v>
      </c>
      <c r="AF59" s="798"/>
      <c r="AG59" s="798"/>
      <c r="AH59" s="438"/>
    </row>
    <row r="60" spans="4:34" ht="15" hidden="1" customHeight="1">
      <c r="E60" s="182" t="s">
        <v>119</v>
      </c>
      <c r="F60" s="182"/>
      <c r="G60" s="181" t="s">
        <v>60</v>
      </c>
      <c r="I60" s="125" t="e">
        <f>IF(LEN(I$55)=0,"",INDEX('Step 1. Enter overall info'!$I$46:$J$53,MATCH($E60,'Step 1. Enter overall info'!$E$46:$E$53,0),$L$9)*I41*I$54)</f>
        <v>#N/A</v>
      </c>
      <c r="J60" s="125" t="e">
        <f>IF(LEN(J$55)=0,"",INDEX('Step 1. Enter overall info'!$I$46:$J$53,MATCH($E60,'Step 1. Enter overall info'!$E$46:$E$53,0),$L$9)*J41*J$54)</f>
        <v>#N/A</v>
      </c>
      <c r="K60" s="125" t="str">
        <f>IF(LEN(K$55)=0,"",INDEX('Step 1. Enter overall info'!$I$46:$J$53,MATCH($E60,'Step 1. Enter overall info'!$E$46:$E$53,0),$L$9)*K41*K$54)</f>
        <v/>
      </c>
      <c r="L60" s="125" t="str">
        <f>IF(LEN(L$55)=0,"",INDEX('Step 1. Enter overall info'!$I$46:$J$53,MATCH($E60,'Step 1. Enter overall info'!$E$46:$E$53,0),$L$9)*L41*L$54)</f>
        <v/>
      </c>
      <c r="M60" s="125" t="str">
        <f>IF(LEN(M$55)=0,"",INDEX('Step 1. Enter overall info'!$I$46:$J$53,MATCH($E60,'Step 1. Enter overall info'!$E$46:$E$53,0),$L$9)*M41*M$54)</f>
        <v/>
      </c>
      <c r="N60" s="125" t="str">
        <f>IF(LEN(N$55)=0,"",INDEX('Step 1. Enter overall info'!$I$46:$J$53,MATCH($E60,'Step 1. Enter overall info'!$E$46:$E$53,0),$L$9)*N41*N$54)</f>
        <v/>
      </c>
      <c r="O60" s="125" t="str">
        <f>IF(LEN(O$55)=0,"",INDEX('Step 1. Enter overall info'!$I$46:$J$53,MATCH($E60,'Step 1. Enter overall info'!$E$46:$E$53,0),$L$9)*O41*O$54)</f>
        <v/>
      </c>
      <c r="P60" s="125" t="str">
        <f>IF(LEN(P$55)=0,"",INDEX('Step 1. Enter overall info'!$I$46:$J$53,MATCH($E60,'Step 1. Enter overall info'!$E$46:$E$53,0),$L$9)*P41*P$54)</f>
        <v/>
      </c>
      <c r="Q60" s="125" t="str">
        <f>IF(LEN(Q$55)=0,"",INDEX('Step 1. Enter overall info'!$I$46:$J$53,MATCH($E60,'Step 1. Enter overall info'!$E$46:$E$53,0),$L$9)*Q41*Q$54)</f>
        <v/>
      </c>
      <c r="R60" s="125" t="str">
        <f>IF(LEN(R$55)=0,"",INDEX('Step 1. Enter overall info'!$I$46:$J$53,MATCH($E60,'Step 1. Enter overall info'!$E$46:$E$53,0),$L$9)*R41*R$54)</f>
        <v/>
      </c>
      <c r="S60" s="125" t="str">
        <f>IF(LEN(S$55)=0,"",INDEX('Step 1. Enter overall info'!$I$46:$J$53,MATCH($E60,'Step 1. Enter overall info'!$E$46:$E$53,0),$L$9)*S41*S$54)</f>
        <v/>
      </c>
      <c r="T60" s="125" t="str">
        <f>IF(LEN(T$55)=0,"",INDEX('Step 1. Enter overall info'!$I$46:$J$53,MATCH($E60,'Step 1. Enter overall info'!$E$46:$E$53,0),$L$9)*T41*T$54)</f>
        <v/>
      </c>
      <c r="U60" s="125" t="str">
        <f>IF(LEN(U$55)=0,"",INDEX('Step 1. Enter overall info'!$I$46:$J$53,MATCH($E60,'Step 1. Enter overall info'!$E$46:$E$53,0),$L$9)*U41*U$54)</f>
        <v/>
      </c>
      <c r="V60" s="125" t="str">
        <f>IF(LEN(V$55)=0,"",INDEX('Step 1. Enter overall info'!$I$46:$J$53,MATCH($E60,'Step 1. Enter overall info'!$E$46:$E$53,0),$L$9)*V41*V$54)</f>
        <v/>
      </c>
      <c r="W60" s="125" t="str">
        <f>IF(LEN(W$55)=0,"",INDEX('Step 1. Enter overall info'!$I$46:$J$53,MATCH($E60,'Step 1. Enter overall info'!$E$46:$E$53,0),$L$9)*W41*W$54)</f>
        <v/>
      </c>
      <c r="X60" s="125" t="str">
        <f>IF(LEN(X$55)=0,"",INDEX('Step 1. Enter overall info'!$I$46:$J$53,MATCH($E60,'Step 1. Enter overall info'!$E$46:$E$53,0),$L$9)*X41*X$54)</f>
        <v/>
      </c>
      <c r="Y60" s="125" t="str">
        <f>IF(LEN(Y$55)=0,"",INDEX('Step 1. Enter overall info'!$I$46:$J$53,MATCH($E60,'Step 1. Enter overall info'!$E$46:$E$53,0),$L$9)*Y41*Y$54)</f>
        <v/>
      </c>
      <c r="Z60" s="125" t="str">
        <f>IF(LEN(Z$55)=0,"",INDEX('Step 1. Enter overall info'!$I$46:$J$53,MATCH($E60,'Step 1. Enter overall info'!$E$46:$E$53,0),$L$9)*Z41*Z$54)</f>
        <v/>
      </c>
      <c r="AA60" s="125" t="str">
        <f>IF(LEN(AA$55)=0,"",INDEX('Step 1. Enter overall info'!$I$46:$J$53,MATCH($E60,'Step 1. Enter overall info'!$E$46:$E$53,0),$L$9)*AA41*AA$54)</f>
        <v/>
      </c>
      <c r="AB60" s="125" t="str">
        <f>IF(LEN(AB$55)=0,"",INDEX('Step 1. Enter overall info'!$I$46:$J$53,MATCH($E60,'Step 1. Enter overall info'!$E$46:$E$53,0),$L$9)*AB41*AB$54)</f>
        <v/>
      </c>
      <c r="AC60" s="125" t="str">
        <f>IF(LEN(AC$55)=0,"",INDEX('Step 1. Enter overall info'!$I$46:$J$53,MATCH($E60,'Step 1. Enter overall info'!$E$46:$E$53,0),$L$9)*AC41*AC$54)</f>
        <v/>
      </c>
      <c r="AD60" s="161"/>
      <c r="AE60" s="622" t="e">
        <f>SUM(I60:AC60)</f>
        <v>#N/A</v>
      </c>
      <c r="AF60" s="798"/>
      <c r="AG60" s="798"/>
      <c r="AH60" s="438"/>
    </row>
    <row r="61" spans="4:34" ht="15" hidden="1" customHeight="1">
      <c r="E61" s="182" t="s">
        <v>120</v>
      </c>
      <c r="F61" s="182"/>
      <c r="G61" s="181" t="s">
        <v>60</v>
      </c>
      <c r="I61" s="125"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25"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25"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25"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25"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25"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25"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25"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25"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25"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25"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25"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25"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25"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25"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25"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25"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25"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25"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25"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25"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61"/>
      <c r="AE61" s="622" t="e">
        <f>SUM(I61:AC61)</f>
        <v>#N/A</v>
      </c>
      <c r="AF61" s="798"/>
      <c r="AG61" s="798"/>
      <c r="AH61" s="438"/>
    </row>
    <row r="62" spans="4:34" ht="3" hidden="1" customHeight="1">
      <c r="G62" s="181"/>
      <c r="I62" s="162"/>
      <c r="J62" s="162"/>
      <c r="K62" s="162"/>
      <c r="L62" s="162"/>
      <c r="M62" s="162"/>
      <c r="N62" s="162"/>
      <c r="O62" s="162"/>
      <c r="P62" s="162"/>
      <c r="Q62" s="162"/>
      <c r="R62" s="162"/>
      <c r="S62" s="162"/>
      <c r="T62" s="162"/>
      <c r="U62" s="162"/>
      <c r="V62" s="162"/>
      <c r="W62" s="162"/>
      <c r="X62" s="162"/>
      <c r="Y62" s="162"/>
      <c r="Z62" s="162"/>
      <c r="AA62" s="162"/>
      <c r="AB62" s="162"/>
      <c r="AC62" s="162"/>
      <c r="AD62" s="161"/>
      <c r="AE62" s="161"/>
      <c r="AF62" s="798"/>
      <c r="AG62" s="798"/>
      <c r="AH62" s="438"/>
    </row>
    <row r="63" spans="4:34" ht="15" hidden="1" customHeight="1">
      <c r="E63" s="182" t="s">
        <v>672</v>
      </c>
      <c r="F63" s="182"/>
      <c r="G63" s="181" t="s">
        <v>60</v>
      </c>
      <c r="I63" s="125" t="e">
        <f>IF(LEN(I$55)=0,"",INDEX('Step 1. Enter overall info'!$I$46:$J$53,MATCH($E57,'Step 1. Enter overall info'!$E$46:$E$53,0),$L$9)*I$50*0.5*Hours_day/Weeks_yr*I$54)</f>
        <v>#N/A</v>
      </c>
      <c r="J63" s="125" t="e">
        <f>IF(LEN(J$55)=0,"",INDEX('Step 1. Enter overall info'!$I$46:$J$53,MATCH($E57,'Step 1. Enter overall info'!$E$46:$E$53,0),$L$9)*J$50*0.5*Hours_day/Weeks_yr*J$54)</f>
        <v>#N/A</v>
      </c>
      <c r="K63" s="125" t="str">
        <f>IF(LEN(K$55)=0,"",INDEX('Step 1. Enter overall info'!$I$46:$J$53,MATCH($E57,'Step 1. Enter overall info'!$E$46:$E$53,0),$L$9)*K$50*0.5*Hours_day/Weeks_yr*K$54)</f>
        <v/>
      </c>
      <c r="L63" s="125" t="str">
        <f>IF(LEN(L$55)=0,"",INDEX('Step 1. Enter overall info'!$I$46:$J$53,MATCH($E57,'Step 1. Enter overall info'!$E$46:$E$53,0),$L$9)*L$50*0.5*Hours_day/Weeks_yr*L$54)</f>
        <v/>
      </c>
      <c r="M63" s="125" t="str">
        <f>IF(LEN(M$55)=0,"",INDEX('Step 1. Enter overall info'!$I$46:$J$53,MATCH($E57,'Step 1. Enter overall info'!$E$46:$E$53,0),$L$9)*M$50*0.5*Hours_day/Weeks_yr*M$54)</f>
        <v/>
      </c>
      <c r="N63" s="125" t="str">
        <f>IF(LEN(N$55)=0,"",INDEX('Step 1. Enter overall info'!$I$46:$J$53,MATCH($E57,'Step 1. Enter overall info'!$E$46:$E$53,0),$L$9)*N$50*0.5*Hours_day/Weeks_yr*N$54)</f>
        <v/>
      </c>
      <c r="O63" s="125" t="str">
        <f>IF(LEN(O$55)=0,"",INDEX('Step 1. Enter overall info'!$I$46:$J$53,MATCH($E57,'Step 1. Enter overall info'!$E$46:$E$53,0),$L$9)*O$50*0.5*Hours_day/Weeks_yr*O$54)</f>
        <v/>
      </c>
      <c r="P63" s="125" t="str">
        <f>IF(LEN(P$55)=0,"",INDEX('Step 1. Enter overall info'!$I$46:$J$53,MATCH($E57,'Step 1. Enter overall info'!$E$46:$E$53,0),$L$9)*P$50*0.5*Hours_day/Weeks_yr*P$54)</f>
        <v/>
      </c>
      <c r="Q63" s="125" t="str">
        <f>IF(LEN(Q$55)=0,"",INDEX('Step 1. Enter overall info'!$I$46:$J$53,MATCH($E57,'Step 1. Enter overall info'!$E$46:$E$53,0),$L$9)*Q$50*0.5*Hours_day/Weeks_yr*Q$54)</f>
        <v/>
      </c>
      <c r="R63" s="125" t="str">
        <f>IF(LEN(R$55)=0,"",INDEX('Step 1. Enter overall info'!$I$46:$J$53,MATCH($E57,'Step 1. Enter overall info'!$E$46:$E$53,0),$L$9)*R$50*0.5*Hours_day/Weeks_yr*R$54)</f>
        <v/>
      </c>
      <c r="S63" s="125" t="str">
        <f>IF(LEN(S$55)=0,"",INDEX('Step 1. Enter overall info'!$I$46:$J$53,MATCH($E57,'Step 1. Enter overall info'!$E$46:$E$53,0),$L$9)*S$50*0.5*Hours_day/Weeks_yr*S$54)</f>
        <v/>
      </c>
      <c r="T63" s="125" t="str">
        <f>IF(LEN(T$55)=0,"",INDEX('Step 1. Enter overall info'!$I$46:$J$53,MATCH($E57,'Step 1. Enter overall info'!$E$46:$E$53,0),$L$9)*T$50*0.5*Hours_day/Weeks_yr*T$54)</f>
        <v/>
      </c>
      <c r="U63" s="125" t="str">
        <f>IF(LEN(U$55)=0,"",INDEX('Step 1. Enter overall info'!$I$46:$J$53,MATCH($E57,'Step 1. Enter overall info'!$E$46:$E$53,0),$L$9)*U$50*0.5*Hours_day/Weeks_yr*U$54)</f>
        <v/>
      </c>
      <c r="V63" s="125" t="str">
        <f>IF(LEN(V$55)=0,"",INDEX('Step 1. Enter overall info'!$I$46:$J$53,MATCH($E57,'Step 1. Enter overall info'!$E$46:$E$53,0),$L$9)*V$50*0.5*Hours_day/Weeks_yr*V$54)</f>
        <v/>
      </c>
      <c r="W63" s="125" t="str">
        <f>IF(LEN(W$55)=0,"",INDEX('Step 1. Enter overall info'!$I$46:$J$53,MATCH($E57,'Step 1. Enter overall info'!$E$46:$E$53,0),$L$9)*W$50*0.5*Hours_day/Weeks_yr*W$54)</f>
        <v/>
      </c>
      <c r="X63" s="125" t="str">
        <f>IF(LEN(X$55)=0,"",INDEX('Step 1. Enter overall info'!$I$46:$J$53,MATCH($E57,'Step 1. Enter overall info'!$E$46:$E$53,0),$L$9)*X$50*0.5*Hours_day/Weeks_yr*X$54)</f>
        <v/>
      </c>
      <c r="Y63" s="125" t="str">
        <f>IF(LEN(Y$55)=0,"",INDEX('Step 1. Enter overall info'!$I$46:$J$53,MATCH($E57,'Step 1. Enter overall info'!$E$46:$E$53,0),$L$9)*Y$50*0.5*Hours_day/Weeks_yr*Y$54)</f>
        <v/>
      </c>
      <c r="Z63" s="125" t="str">
        <f>IF(LEN(Z$55)=0,"",INDEX('Step 1. Enter overall info'!$I$46:$J$53,MATCH($E57,'Step 1. Enter overall info'!$E$46:$E$53,0),$L$9)*Z$50*0.5*Hours_day/Weeks_yr*Z$54)</f>
        <v/>
      </c>
      <c r="AA63" s="125" t="str">
        <f>IF(LEN(AA$55)=0,"",INDEX('Step 1. Enter overall info'!$I$46:$J$53,MATCH($E57,'Step 1. Enter overall info'!$E$46:$E$53,0),$L$9)*AA$50*0.5*Hours_day/Weeks_yr*AA$54)</f>
        <v/>
      </c>
      <c r="AB63" s="125" t="str">
        <f>IF(LEN(AB$55)=0,"",INDEX('Step 1. Enter overall info'!$I$46:$J$53,MATCH($E57,'Step 1. Enter overall info'!$E$46:$E$53,0),$L$9)*AB$50*0.5*Hours_day/Weeks_yr*AB$54)</f>
        <v/>
      </c>
      <c r="AC63" s="125" t="str">
        <f>IF(LEN(AC$55)=0,"",INDEX('Step 1. Enter overall info'!$I$46:$J$53,MATCH($E57,'Step 1. Enter overall info'!$E$46:$E$53,0),$L$9)*AC$50*0.5*Hours_day/Weeks_yr*AC$54)</f>
        <v/>
      </c>
      <c r="AD63" s="161"/>
      <c r="AE63" s="622" t="e">
        <f>SUM(I63:AC63)</f>
        <v>#N/A</v>
      </c>
      <c r="AF63" s="798"/>
      <c r="AG63" s="798"/>
      <c r="AH63" s="438"/>
    </row>
    <row r="64" spans="4:34" hidden="1">
      <c r="E64" s="182" t="s">
        <v>673</v>
      </c>
      <c r="F64" s="182"/>
      <c r="G64" s="181" t="s">
        <v>60</v>
      </c>
      <c r="I64" s="125" t="e">
        <f>IF(LEN(I$55)=0,"",INDEX('Step 1. Enter overall info'!$I$46:$J$53,MATCH($E58,'Step 1. Enter overall info'!$E$46:$E$53,0),$L$9)*I$50*0.5*Hours_day/Weeks_yr*I$54)</f>
        <v>#N/A</v>
      </c>
      <c r="J64" s="125" t="e">
        <f>IF(LEN(J$55)=0,"",INDEX('Step 1. Enter overall info'!$I$46:$J$53,MATCH($E58,'Step 1. Enter overall info'!$E$46:$E$53,0),$L$9)*J$50*0.5*Hours_day/Weeks_yr*J$54)</f>
        <v>#N/A</v>
      </c>
      <c r="K64" s="125" t="str">
        <f>IF(LEN(K$55)=0,"",INDEX('Step 1. Enter overall info'!$I$46:$J$53,MATCH($E58,'Step 1. Enter overall info'!$E$46:$E$53,0),$L$9)*K$50*0.5*Hours_day/Weeks_yr*K$54)</f>
        <v/>
      </c>
      <c r="L64" s="125" t="str">
        <f>IF(LEN(L$55)=0,"",INDEX('Step 1. Enter overall info'!$I$46:$J$53,MATCH($E58,'Step 1. Enter overall info'!$E$46:$E$53,0),$L$9)*L$50*0.5*Hours_day/Weeks_yr*L$54)</f>
        <v/>
      </c>
      <c r="M64" s="125" t="str">
        <f>IF(LEN(M$55)=0,"",INDEX('Step 1. Enter overall info'!$I$46:$J$53,MATCH($E58,'Step 1. Enter overall info'!$E$46:$E$53,0),$L$9)*M$50*0.5*Hours_day/Weeks_yr*M$54)</f>
        <v/>
      </c>
      <c r="N64" s="125" t="str">
        <f>IF(LEN(N$55)=0,"",INDEX('Step 1. Enter overall info'!$I$46:$J$53,MATCH($E58,'Step 1. Enter overall info'!$E$46:$E$53,0),$L$9)*N$50*0.5*Hours_day/Weeks_yr*N$54)</f>
        <v/>
      </c>
      <c r="O64" s="125" t="str">
        <f>IF(LEN(O$55)=0,"",INDEX('Step 1. Enter overall info'!$I$46:$J$53,MATCH($E58,'Step 1. Enter overall info'!$E$46:$E$53,0),$L$9)*O$50*0.5*Hours_day/Weeks_yr*O$54)</f>
        <v/>
      </c>
      <c r="P64" s="125" t="str">
        <f>IF(LEN(P$55)=0,"",INDEX('Step 1. Enter overall info'!$I$46:$J$53,MATCH($E58,'Step 1. Enter overall info'!$E$46:$E$53,0),$L$9)*P$50*0.5*Hours_day/Weeks_yr*P$54)</f>
        <v/>
      </c>
      <c r="Q64" s="125" t="str">
        <f>IF(LEN(Q$55)=0,"",INDEX('Step 1. Enter overall info'!$I$46:$J$53,MATCH($E58,'Step 1. Enter overall info'!$E$46:$E$53,0),$L$9)*Q$50*0.5*Hours_day/Weeks_yr*Q$54)</f>
        <v/>
      </c>
      <c r="R64" s="125" t="str">
        <f>IF(LEN(R$55)=0,"",INDEX('Step 1. Enter overall info'!$I$46:$J$53,MATCH($E58,'Step 1. Enter overall info'!$E$46:$E$53,0),$L$9)*R$50*0.5*Hours_day/Weeks_yr*R$54)</f>
        <v/>
      </c>
      <c r="S64" s="125" t="str">
        <f>IF(LEN(S$55)=0,"",INDEX('Step 1. Enter overall info'!$I$46:$J$53,MATCH($E58,'Step 1. Enter overall info'!$E$46:$E$53,0),$L$9)*S$50*0.5*Hours_day/Weeks_yr*S$54)</f>
        <v/>
      </c>
      <c r="T64" s="125" t="str">
        <f>IF(LEN(T$55)=0,"",INDEX('Step 1. Enter overall info'!$I$46:$J$53,MATCH($E58,'Step 1. Enter overall info'!$E$46:$E$53,0),$L$9)*T$50*0.5*Hours_day/Weeks_yr*T$54)</f>
        <v/>
      </c>
      <c r="U64" s="125" t="str">
        <f>IF(LEN(U$55)=0,"",INDEX('Step 1. Enter overall info'!$I$46:$J$53,MATCH($E58,'Step 1. Enter overall info'!$E$46:$E$53,0),$L$9)*U$50*0.5*Hours_day/Weeks_yr*U$54)</f>
        <v/>
      </c>
      <c r="V64" s="125" t="str">
        <f>IF(LEN(V$55)=0,"",INDEX('Step 1. Enter overall info'!$I$46:$J$53,MATCH($E58,'Step 1. Enter overall info'!$E$46:$E$53,0),$L$9)*V$50*0.5*Hours_day/Weeks_yr*V$54)</f>
        <v/>
      </c>
      <c r="W64" s="125" t="str">
        <f>IF(LEN(W$55)=0,"",INDEX('Step 1. Enter overall info'!$I$46:$J$53,MATCH($E58,'Step 1. Enter overall info'!$E$46:$E$53,0),$L$9)*W$50*0.5*Hours_day/Weeks_yr*W$54)</f>
        <v/>
      </c>
      <c r="X64" s="125" t="str">
        <f>IF(LEN(X$55)=0,"",INDEX('Step 1. Enter overall info'!$I$46:$J$53,MATCH($E58,'Step 1. Enter overall info'!$E$46:$E$53,0),$L$9)*X$50*0.5*Hours_day/Weeks_yr*X$54)</f>
        <v/>
      </c>
      <c r="Y64" s="125" t="str">
        <f>IF(LEN(Y$55)=0,"",INDEX('Step 1. Enter overall info'!$I$46:$J$53,MATCH($E58,'Step 1. Enter overall info'!$E$46:$E$53,0),$L$9)*Y$50*0.5*Hours_day/Weeks_yr*Y$54)</f>
        <v/>
      </c>
      <c r="Z64" s="125" t="str">
        <f>IF(LEN(Z$55)=0,"",INDEX('Step 1. Enter overall info'!$I$46:$J$53,MATCH($E58,'Step 1. Enter overall info'!$E$46:$E$53,0),$L$9)*Z$50*0.5*Hours_day/Weeks_yr*Z$54)</f>
        <v/>
      </c>
      <c r="AA64" s="125" t="str">
        <f>IF(LEN(AA$55)=0,"",INDEX('Step 1. Enter overall info'!$I$46:$J$53,MATCH($E58,'Step 1. Enter overall info'!$E$46:$E$53,0),$L$9)*AA$50*0.5*Hours_day/Weeks_yr*AA$54)</f>
        <v/>
      </c>
      <c r="AB64" s="125" t="str">
        <f>IF(LEN(AB$55)=0,"",INDEX('Step 1. Enter overall info'!$I$46:$J$53,MATCH($E58,'Step 1. Enter overall info'!$E$46:$E$53,0),$L$9)*AB$50*0.5*Hours_day/Weeks_yr*AB$54)</f>
        <v/>
      </c>
      <c r="AC64" s="125" t="str">
        <f>IF(LEN(AC$55)=0,"",INDEX('Step 1. Enter overall info'!$I$46:$J$53,MATCH($E58,'Step 1. Enter overall info'!$E$46:$E$53,0),$L$9)*AC$50*0.5*Hours_day/Weeks_yr*AC$54)</f>
        <v/>
      </c>
      <c r="AD64" s="161"/>
      <c r="AE64" s="622" t="e">
        <f>SUM(I64:AC64)</f>
        <v>#N/A</v>
      </c>
      <c r="AF64" s="798"/>
      <c r="AG64" s="798"/>
      <c r="AH64" s="438"/>
    </row>
    <row r="65" spans="4:34" ht="15" hidden="1" customHeight="1">
      <c r="E65" s="182" t="s">
        <v>38</v>
      </c>
      <c r="G65" s="181" t="s">
        <v>60</v>
      </c>
      <c r="I65" s="125" t="e">
        <f>IF(LEN(I$55)=0,"",INDEX('Step 1. Enter overall info'!$I$46:$J$53,MATCH($E65,'Step 1. Enter overall info'!$E$46:$E$53,0),$L$9)*I42*I$54)</f>
        <v>#N/A</v>
      </c>
      <c r="J65" s="125" t="e">
        <f>IF(LEN(J$55)=0,"",INDEX('Step 1. Enter overall info'!$I$46:$J$53,MATCH($E65,'Step 1. Enter overall info'!$E$46:$E$53,0),$L$9)*J42*J$54)</f>
        <v>#N/A</v>
      </c>
      <c r="K65" s="125" t="str">
        <f>IF(LEN(K$55)=0,"",INDEX('Step 1. Enter overall info'!$I$46:$J$53,MATCH($E65,'Step 1. Enter overall info'!$E$46:$E$53,0),$L$9)*K42*K$54)</f>
        <v/>
      </c>
      <c r="L65" s="125" t="str">
        <f>IF(LEN(L$55)=0,"",INDEX('Step 1. Enter overall info'!$I$46:$J$53,MATCH($E65,'Step 1. Enter overall info'!$E$46:$E$53,0),$L$9)*L42*L$54)</f>
        <v/>
      </c>
      <c r="M65" s="125" t="str">
        <f>IF(LEN(M$55)=0,"",INDEX('Step 1. Enter overall info'!$I$46:$J$53,MATCH($E65,'Step 1. Enter overall info'!$E$46:$E$53,0),$L$9)*M42*M$54)</f>
        <v/>
      </c>
      <c r="N65" s="125" t="str">
        <f>IF(LEN(N$55)=0,"",INDEX('Step 1. Enter overall info'!$I$46:$J$53,MATCH($E65,'Step 1. Enter overall info'!$E$46:$E$53,0),$L$9)*N42*N$54)</f>
        <v/>
      </c>
      <c r="O65" s="125" t="str">
        <f>IF(LEN(O$55)=0,"",INDEX('Step 1. Enter overall info'!$I$46:$J$53,MATCH($E65,'Step 1. Enter overall info'!$E$46:$E$53,0),$L$9)*O42*O$54)</f>
        <v/>
      </c>
      <c r="P65" s="125" t="str">
        <f>IF(LEN(P$55)=0,"",INDEX('Step 1. Enter overall info'!$I$46:$J$53,MATCH($E65,'Step 1. Enter overall info'!$E$46:$E$53,0),$L$9)*P42*P$54)</f>
        <v/>
      </c>
      <c r="Q65" s="125" t="str">
        <f>IF(LEN(Q$55)=0,"",INDEX('Step 1. Enter overall info'!$I$46:$J$53,MATCH($E65,'Step 1. Enter overall info'!$E$46:$E$53,0),$L$9)*Q42*Q$54)</f>
        <v/>
      </c>
      <c r="R65" s="125" t="str">
        <f>IF(LEN(R$55)=0,"",INDEX('Step 1. Enter overall info'!$I$46:$J$53,MATCH($E65,'Step 1. Enter overall info'!$E$46:$E$53,0),$L$9)*R42*R$54)</f>
        <v/>
      </c>
      <c r="S65" s="125" t="str">
        <f>IF(LEN(S$55)=0,"",INDEX('Step 1. Enter overall info'!$I$46:$J$53,MATCH($E65,'Step 1. Enter overall info'!$E$46:$E$53,0),$L$9)*S42*S$54)</f>
        <v/>
      </c>
      <c r="T65" s="125" t="str">
        <f>IF(LEN(T$55)=0,"",INDEX('Step 1. Enter overall info'!$I$46:$J$53,MATCH($E65,'Step 1. Enter overall info'!$E$46:$E$53,0),$L$9)*T42*T$54)</f>
        <v/>
      </c>
      <c r="U65" s="125" t="str">
        <f>IF(LEN(U$55)=0,"",INDEX('Step 1. Enter overall info'!$I$46:$J$53,MATCH($E65,'Step 1. Enter overall info'!$E$46:$E$53,0),$L$9)*U42*U$54)</f>
        <v/>
      </c>
      <c r="V65" s="125" t="str">
        <f>IF(LEN(V$55)=0,"",INDEX('Step 1. Enter overall info'!$I$46:$J$53,MATCH($E65,'Step 1. Enter overall info'!$E$46:$E$53,0),$L$9)*V42*V$54)</f>
        <v/>
      </c>
      <c r="W65" s="125" t="str">
        <f>IF(LEN(W$55)=0,"",INDEX('Step 1. Enter overall info'!$I$46:$J$53,MATCH($E65,'Step 1. Enter overall info'!$E$46:$E$53,0),$L$9)*W42*W$54)</f>
        <v/>
      </c>
      <c r="X65" s="125" t="str">
        <f>IF(LEN(X$55)=0,"",INDEX('Step 1. Enter overall info'!$I$46:$J$53,MATCH($E65,'Step 1. Enter overall info'!$E$46:$E$53,0),$L$9)*X42*X$54)</f>
        <v/>
      </c>
      <c r="Y65" s="125" t="str">
        <f>IF(LEN(Y$55)=0,"",INDEX('Step 1. Enter overall info'!$I$46:$J$53,MATCH($E65,'Step 1. Enter overall info'!$E$46:$E$53,0),$L$9)*Y42*Y$54)</f>
        <v/>
      </c>
      <c r="Z65" s="125" t="str">
        <f>IF(LEN(Z$55)=0,"",INDEX('Step 1. Enter overall info'!$I$46:$J$53,MATCH($E65,'Step 1. Enter overall info'!$E$46:$E$53,0),$L$9)*Z42*Z$54)</f>
        <v/>
      </c>
      <c r="AA65" s="125" t="str">
        <f>IF(LEN(AA$55)=0,"",INDEX('Step 1. Enter overall info'!$I$46:$J$53,MATCH($E65,'Step 1. Enter overall info'!$E$46:$E$53,0),$L$9)*AA42*AA$54)</f>
        <v/>
      </c>
      <c r="AB65" s="125" t="str">
        <f>IF(LEN(AB$55)=0,"",INDEX('Step 1. Enter overall info'!$I$46:$J$53,MATCH($E65,'Step 1. Enter overall info'!$E$46:$E$53,0),$L$9)*AB42*AB$54)</f>
        <v/>
      </c>
      <c r="AC65" s="125" t="str">
        <f>IF(LEN(AC$55)=0,"",INDEX('Step 1. Enter overall info'!$I$46:$J$53,MATCH($E65,'Step 1. Enter overall info'!$E$46:$E$53,0),$L$9)*AC42*AC$54)</f>
        <v/>
      </c>
      <c r="AD65" s="161"/>
      <c r="AE65" s="622" t="e">
        <f>SUM(I65:AC65)</f>
        <v>#N/A</v>
      </c>
      <c r="AF65" s="798"/>
      <c r="AG65" s="798"/>
      <c r="AH65" s="438"/>
    </row>
    <row r="66" spans="4:34" ht="15" hidden="1" customHeight="1">
      <c r="E66" s="182" t="s">
        <v>40</v>
      </c>
      <c r="G66" s="181" t="s">
        <v>60</v>
      </c>
      <c r="I66" s="125" t="e">
        <f>IF(LEN(I$55)=0,"",INDEX('Step 1. Enter overall info'!$I$46:$J$53,MATCH($E66,'Step 1. Enter overall info'!$E$46:$E$53,0),$L$9)*I43*I$54)</f>
        <v>#N/A</v>
      </c>
      <c r="J66" s="125" t="e">
        <f>IF(LEN(J$55)=0,"",INDEX('Step 1. Enter overall info'!$I$46:$J$53,MATCH($E66,'Step 1. Enter overall info'!$E$46:$E$53,0),$L$9)*J43*J$54)</f>
        <v>#N/A</v>
      </c>
      <c r="K66" s="125" t="str">
        <f>IF(LEN(K$55)=0,"",INDEX('Step 1. Enter overall info'!$I$46:$J$53,MATCH($E66,'Step 1. Enter overall info'!$E$46:$E$53,0),$L$9)*K43*K$54)</f>
        <v/>
      </c>
      <c r="L66" s="125" t="str">
        <f>IF(LEN(L$55)=0,"",INDEX('Step 1. Enter overall info'!$I$46:$J$53,MATCH($E66,'Step 1. Enter overall info'!$E$46:$E$53,0),$L$9)*L43*L$54)</f>
        <v/>
      </c>
      <c r="M66" s="125" t="str">
        <f>IF(LEN(M$55)=0,"",INDEX('Step 1. Enter overall info'!$I$46:$J$53,MATCH($E66,'Step 1. Enter overall info'!$E$46:$E$53,0),$L$9)*M43*M$54)</f>
        <v/>
      </c>
      <c r="N66" s="125" t="str">
        <f>IF(LEN(N$55)=0,"",INDEX('Step 1. Enter overall info'!$I$46:$J$53,MATCH($E66,'Step 1. Enter overall info'!$E$46:$E$53,0),$L$9)*N43*N$54)</f>
        <v/>
      </c>
      <c r="O66" s="125" t="str">
        <f>IF(LEN(O$55)=0,"",INDEX('Step 1. Enter overall info'!$I$46:$J$53,MATCH($E66,'Step 1. Enter overall info'!$E$46:$E$53,0),$L$9)*O43*O$54)</f>
        <v/>
      </c>
      <c r="P66" s="125" t="str">
        <f>IF(LEN(P$55)=0,"",INDEX('Step 1. Enter overall info'!$I$46:$J$53,MATCH($E66,'Step 1. Enter overall info'!$E$46:$E$53,0),$L$9)*P43*P$54)</f>
        <v/>
      </c>
      <c r="Q66" s="125" t="str">
        <f>IF(LEN(Q$55)=0,"",INDEX('Step 1. Enter overall info'!$I$46:$J$53,MATCH($E66,'Step 1. Enter overall info'!$E$46:$E$53,0),$L$9)*Q43*Q$54)</f>
        <v/>
      </c>
      <c r="R66" s="125" t="str">
        <f>IF(LEN(R$55)=0,"",INDEX('Step 1. Enter overall info'!$I$46:$J$53,MATCH($E66,'Step 1. Enter overall info'!$E$46:$E$53,0),$L$9)*R43*R$54)</f>
        <v/>
      </c>
      <c r="S66" s="125" t="str">
        <f>IF(LEN(S$55)=0,"",INDEX('Step 1. Enter overall info'!$I$46:$J$53,MATCH($E66,'Step 1. Enter overall info'!$E$46:$E$53,0),$L$9)*S43*S$54)</f>
        <v/>
      </c>
      <c r="T66" s="125" t="str">
        <f>IF(LEN(T$55)=0,"",INDEX('Step 1. Enter overall info'!$I$46:$J$53,MATCH($E66,'Step 1. Enter overall info'!$E$46:$E$53,0),$L$9)*T43*T$54)</f>
        <v/>
      </c>
      <c r="U66" s="125" t="str">
        <f>IF(LEN(U$55)=0,"",INDEX('Step 1. Enter overall info'!$I$46:$J$53,MATCH($E66,'Step 1. Enter overall info'!$E$46:$E$53,0),$L$9)*U43*U$54)</f>
        <v/>
      </c>
      <c r="V66" s="125" t="str">
        <f>IF(LEN(V$55)=0,"",INDEX('Step 1. Enter overall info'!$I$46:$J$53,MATCH($E66,'Step 1. Enter overall info'!$E$46:$E$53,0),$L$9)*V43*V$54)</f>
        <v/>
      </c>
      <c r="W66" s="125" t="str">
        <f>IF(LEN(W$55)=0,"",INDEX('Step 1. Enter overall info'!$I$46:$J$53,MATCH($E66,'Step 1. Enter overall info'!$E$46:$E$53,0),$L$9)*W43*W$54)</f>
        <v/>
      </c>
      <c r="X66" s="125" t="str">
        <f>IF(LEN(X$55)=0,"",INDEX('Step 1. Enter overall info'!$I$46:$J$53,MATCH($E66,'Step 1. Enter overall info'!$E$46:$E$53,0),$L$9)*X43*X$54)</f>
        <v/>
      </c>
      <c r="Y66" s="125" t="str">
        <f>IF(LEN(Y$55)=0,"",INDEX('Step 1. Enter overall info'!$I$46:$J$53,MATCH($E66,'Step 1. Enter overall info'!$E$46:$E$53,0),$L$9)*Y43*Y$54)</f>
        <v/>
      </c>
      <c r="Z66" s="125" t="str">
        <f>IF(LEN(Z$55)=0,"",INDEX('Step 1. Enter overall info'!$I$46:$J$53,MATCH($E66,'Step 1. Enter overall info'!$E$46:$E$53,0),$L$9)*Z43*Z$54)</f>
        <v/>
      </c>
      <c r="AA66" s="125" t="str">
        <f>IF(LEN(AA$55)=0,"",INDEX('Step 1. Enter overall info'!$I$46:$J$53,MATCH($E66,'Step 1. Enter overall info'!$E$46:$E$53,0),$L$9)*AA43*AA$54)</f>
        <v/>
      </c>
      <c r="AB66" s="125" t="str">
        <f>IF(LEN(AB$55)=0,"",INDEX('Step 1. Enter overall info'!$I$46:$J$53,MATCH($E66,'Step 1. Enter overall info'!$E$46:$E$53,0),$L$9)*AB43*AB$54)</f>
        <v/>
      </c>
      <c r="AC66" s="125" t="str">
        <f>IF(LEN(AC$55)=0,"",INDEX('Step 1. Enter overall info'!$I$46:$J$53,MATCH($E66,'Step 1. Enter overall info'!$E$46:$E$53,0),$L$9)*AC43*AC$54)</f>
        <v/>
      </c>
      <c r="AD66" s="161"/>
      <c r="AE66" s="622" t="e">
        <f>SUM(I66:AC66)</f>
        <v>#N/A</v>
      </c>
      <c r="AF66" s="798"/>
      <c r="AG66" s="798"/>
      <c r="AH66" s="438"/>
    </row>
    <row r="67" spans="4:34" ht="3" hidden="1" customHeight="1">
      <c r="E67" s="182"/>
      <c r="G67" s="181"/>
      <c r="I67" s="107"/>
      <c r="J67" s="107"/>
      <c r="K67" s="107"/>
      <c r="L67" s="107"/>
      <c r="M67" s="107"/>
      <c r="N67" s="107"/>
      <c r="O67" s="107"/>
      <c r="P67" s="107"/>
      <c r="Q67" s="107"/>
      <c r="R67" s="107"/>
      <c r="S67" s="107"/>
      <c r="T67" s="107"/>
      <c r="U67" s="161"/>
      <c r="V67" s="161"/>
      <c r="W67" s="163"/>
      <c r="X67" s="163"/>
      <c r="Y67" s="163"/>
      <c r="Z67" s="163"/>
      <c r="AA67" s="163"/>
      <c r="AB67" s="163"/>
      <c r="AC67" s="163"/>
      <c r="AD67" s="163"/>
      <c r="AE67" s="163"/>
      <c r="AF67" s="798"/>
      <c r="AG67" s="798"/>
    </row>
    <row r="68" spans="4:34" ht="15" hidden="1" customHeight="1">
      <c r="E68" s="108" t="s">
        <v>240</v>
      </c>
      <c r="F68" s="108"/>
      <c r="G68" s="183" t="s">
        <v>241</v>
      </c>
      <c r="H68" s="109"/>
      <c r="I68" s="164"/>
      <c r="J68" s="164"/>
      <c r="K68" s="164"/>
      <c r="L68" s="164"/>
      <c r="M68" s="164"/>
      <c r="N68" s="164"/>
      <c r="O68" s="164"/>
      <c r="P68" s="164"/>
      <c r="Q68" s="164"/>
      <c r="R68" s="164"/>
      <c r="S68" s="164"/>
      <c r="T68" s="164"/>
      <c r="U68" s="164"/>
      <c r="V68" s="164"/>
      <c r="W68" s="164"/>
      <c r="X68" s="164"/>
      <c r="Y68" s="164"/>
      <c r="Z68" s="164"/>
      <c r="AA68" s="164"/>
      <c r="AB68" s="164"/>
      <c r="AC68" s="789" t="e">
        <f>SUM(AE57:AE61,AE65:AE66)</f>
        <v>#N/A</v>
      </c>
      <c r="AD68" s="789"/>
      <c r="AE68" s="789"/>
      <c r="AF68" s="798"/>
      <c r="AG68" s="798"/>
      <c r="AH68" s="438"/>
    </row>
    <row r="69" spans="4:34" ht="15" hidden="1" customHeight="1">
      <c r="E69" s="102"/>
      <c r="F69" s="102"/>
      <c r="S69" s="104"/>
      <c r="T69" s="104"/>
      <c r="U69" s="104"/>
      <c r="V69" s="104"/>
      <c r="W69" s="104"/>
      <c r="AB69" s="104"/>
      <c r="AC69" s="104"/>
      <c r="AF69" s="798"/>
      <c r="AG69" s="798"/>
    </row>
    <row r="70" spans="4:34" ht="15" customHeight="1">
      <c r="D70" s="103"/>
      <c r="E70" s="103" t="s">
        <v>395</v>
      </c>
      <c r="F70" s="103"/>
      <c r="G70" s="181" t="s">
        <v>60</v>
      </c>
      <c r="H70" s="54"/>
      <c r="I70" s="800" t="str">
        <f>IFERROR(AC68,message_na)</f>
        <v xml:space="preserve">Estimated amount not available. </v>
      </c>
      <c r="J70" s="801"/>
      <c r="K70" s="801"/>
      <c r="L70" s="802"/>
      <c r="M70" s="437" t="s">
        <v>487</v>
      </c>
      <c r="N70" s="103"/>
      <c r="O70" s="103"/>
      <c r="P70" s="103"/>
      <c r="Q70" s="103"/>
      <c r="R70" s="103"/>
      <c r="S70" s="103"/>
      <c r="T70" s="103"/>
      <c r="U70" s="103"/>
      <c r="V70" s="103"/>
      <c r="W70" s="103"/>
      <c r="AB70" s="104"/>
      <c r="AC70" s="104"/>
      <c r="AF70" s="798"/>
      <c r="AG70" s="798"/>
    </row>
    <row r="71" spans="4:34" ht="3" customHeight="1">
      <c r="I71" s="236"/>
      <c r="J71" s="236"/>
      <c r="K71" s="237"/>
      <c r="L71" s="237"/>
      <c r="M71" s="103"/>
      <c r="N71" s="104"/>
      <c r="O71" s="104"/>
      <c r="U71" s="104"/>
      <c r="V71" s="104"/>
      <c r="W71" s="104"/>
      <c r="AB71" s="104"/>
      <c r="AC71" s="104"/>
      <c r="AF71" s="798"/>
      <c r="AG71" s="798"/>
    </row>
    <row r="72" spans="4:34" ht="15" customHeight="1" thickBot="1">
      <c r="E72" s="105" t="s">
        <v>396</v>
      </c>
      <c r="F72" s="106"/>
      <c r="G72" s="184" t="s">
        <v>61</v>
      </c>
      <c r="I72" s="800" t="str">
        <f>IFERROR($I$70*wk_yr2, message_na)</f>
        <v xml:space="preserve">Estimated amount not available. </v>
      </c>
      <c r="J72" s="801"/>
      <c r="K72" s="801"/>
      <c r="L72" s="802"/>
      <c r="M72" s="620"/>
      <c r="N72" s="104"/>
      <c r="O72" s="488"/>
      <c r="U72" s="104"/>
      <c r="V72" s="104"/>
      <c r="W72" s="104"/>
      <c r="AB72" s="104"/>
      <c r="AC72" s="104"/>
      <c r="AF72" s="798"/>
      <c r="AG72" s="798"/>
    </row>
    <row r="73" spans="4:34" ht="3" customHeight="1">
      <c r="I73" s="237"/>
      <c r="J73" s="237"/>
      <c r="K73" s="237"/>
      <c r="L73" s="237"/>
      <c r="M73" s="103"/>
      <c r="N73" s="104"/>
      <c r="O73" s="104"/>
      <c r="P73" s="104"/>
      <c r="Q73" s="104"/>
      <c r="R73" s="104"/>
      <c r="S73" s="104"/>
      <c r="T73" s="104"/>
      <c r="U73" s="104"/>
      <c r="V73" s="104"/>
      <c r="W73" s="104"/>
      <c r="AB73" s="104"/>
      <c r="AC73" s="104"/>
      <c r="AF73" s="798"/>
      <c r="AG73" s="798"/>
    </row>
    <row r="74" spans="4:34" ht="15" customHeight="1" thickBot="1">
      <c r="E74" s="105" t="s">
        <v>668</v>
      </c>
      <c r="G74" s="184" t="s">
        <v>61</v>
      </c>
      <c r="I74" s="800" t="str">
        <f>IFERROR(SUM(AE63,AE64)*wk_yr2, message_na)</f>
        <v xml:space="preserve">Estimated amount not available. </v>
      </c>
      <c r="J74" s="801"/>
      <c r="K74" s="801"/>
      <c r="L74" s="802"/>
      <c r="U74" s="636"/>
      <c r="AF74" s="239"/>
    </row>
    <row r="75" spans="4:34" ht="15" customHeight="1">
      <c r="E75" s="520"/>
      <c r="G75" s="181"/>
      <c r="I75" s="658"/>
      <c r="J75" s="658"/>
      <c r="K75" s="658"/>
      <c r="L75" s="658"/>
      <c r="U75" s="636"/>
      <c r="AF75" s="239"/>
    </row>
    <row r="76" spans="4:34" ht="15" customHeight="1">
      <c r="D76" s="508" t="str">
        <f>"Summary hours for "&amp;I8 &amp;":"</f>
        <v>Summary hours for 0:</v>
      </c>
      <c r="E76" s="47"/>
      <c r="G76" s="104"/>
      <c r="AF76" s="239"/>
    </row>
    <row r="77" spans="4:34" ht="15" customHeight="1">
      <c r="E77" s="182" t="str">
        <f>"You have entered "&amp;($AE$38+$AE$39)&amp;" hours from Monday to Friday."</f>
        <v>You have entered 0 hours from Monday to Friday.</v>
      </c>
      <c r="F77" s="103"/>
      <c r="G77" s="103"/>
      <c r="H77" s="54"/>
      <c r="I77" s="470"/>
      <c r="AF77" s="239"/>
    </row>
    <row r="78" spans="4:34" ht="15" customHeight="1">
      <c r="E78" s="182" t="str">
        <f>"You have entered "&amp;$AE$40&amp;" hours for Saturday."</f>
        <v>You have entered 0 hours for Saturday.</v>
      </c>
      <c r="F78" s="103"/>
      <c r="G78" s="103"/>
      <c r="H78" s="54"/>
      <c r="I78" s="470"/>
      <c r="AF78" s="239"/>
    </row>
    <row r="79" spans="4:34" ht="15" customHeight="1">
      <c r="E79" s="182" t="str">
        <f>"You have entered "&amp;$AE$41&amp;" hours for Sunday."</f>
        <v>You have entered 0 hours for Sunday.</v>
      </c>
      <c r="F79" s="103"/>
      <c r="G79" s="509"/>
      <c r="H79" s="54"/>
      <c r="I79" s="653"/>
    </row>
    <row r="80" spans="4:34" ht="15" customHeight="1">
      <c r="E80" s="182" t="str">
        <f>"You have entered "&amp;ROUND(SUMIF('Step 2.Roster of Care (ROC)'!$E$21:$E$90, "="&amp;$I$8,'Step 2.Roster of Care (ROC)'!$IT$21:$IT$90)*BlockTime,1)&amp;" hours for Funded Community Participation. "</f>
        <v xml:space="preserve">You have entered 0 hours for Funded Community Participation. </v>
      </c>
      <c r="G80" s="104"/>
    </row>
    <row r="81" spans="4:33" ht="15" customHeight="1">
      <c r="E81" s="182" t="str">
        <f>"You have entered "&amp;ROUND(SUMIF('Step 2.Roster of Care (ROC)'!$E$21:$E$90, "="&amp;$I$8,'Step 2.Roster of Care (ROC)'!$IU$21:$IU$90)*BlockTime,1)&amp;" hours for ADE. "</f>
        <v xml:space="preserve">You have entered 0 hours for ADE. </v>
      </c>
      <c r="G81" s="104"/>
    </row>
    <row r="82" spans="4:33" ht="15" customHeight="1">
      <c r="E82" s="182" t="str">
        <f>"You have entered "&amp;IF(SUM($AE$38:$AE$41,$AE$43)&gt;0,SUMIF('Step 2.Roster of Care (ROC)'!$E$21:$E$90, "="&amp;$I$8,'Step 2.Roster of Care (ROC)'!$IS$21:$IS$90)*BlockTime,0) &amp;" hours of Other supports."</f>
        <v>You have entered 0 hours of Other supports.</v>
      </c>
      <c r="G82" s="104"/>
    </row>
    <row r="83" spans="4:33" ht="15" customHeight="1">
      <c r="E83" s="182" t="str">
        <f>"You have entered " &amp;AE50&amp;" days of Irregular supports."</f>
        <v>You have entered 0 days of Irregular supports.</v>
      </c>
      <c r="G83" s="104"/>
    </row>
    <row r="84" spans="4:33" ht="15" customHeight="1">
      <c r="G84" s="104"/>
    </row>
    <row r="85" spans="4:33" ht="15" customHeight="1">
      <c r="D85" s="50"/>
      <c r="E85" s="623" t="str">
        <f>"The price level for " &amp;I8&amp;" is:"</f>
        <v>The price level for 0 is:</v>
      </c>
      <c r="F85" s="41"/>
      <c r="G85" s="624" t="s">
        <v>361</v>
      </c>
      <c r="I85" s="158"/>
      <c r="J85" s="796" t="str">
        <f>IFERROR(IF($AE$20=0,"",INDEX('Step 1. Enter overall info'!$N$31:$N$40,MATCH($I$8,'Step 1. Enter overall info'!$I$31:$I$40,0))),"")</f>
        <v/>
      </c>
      <c r="K85" s="796"/>
      <c r="L85" s="796"/>
      <c r="M85" s="41"/>
      <c r="N85" s="41"/>
      <c r="O85" s="41"/>
      <c r="P85" s="41"/>
      <c r="Q85" s="41"/>
      <c r="R85" s="41"/>
      <c r="S85" s="41"/>
      <c r="T85" s="41"/>
      <c r="U85" s="41"/>
      <c r="V85" s="41"/>
      <c r="W85" s="41"/>
      <c r="X85" s="41"/>
      <c r="Y85" s="41"/>
      <c r="Z85" s="41"/>
      <c r="AA85" s="41"/>
      <c r="AB85" s="41"/>
      <c r="AC85" s="41"/>
      <c r="AD85" s="41"/>
      <c r="AE85" s="41"/>
      <c r="AF85" s="81"/>
      <c r="AG85" s="207"/>
    </row>
    <row r="86" spans="4:33" ht="15" customHeight="1">
      <c r="D86" s="50"/>
      <c r="E86" s="623" t="s">
        <v>669</v>
      </c>
      <c r="F86" s="41"/>
      <c r="G86" s="624" t="s">
        <v>61</v>
      </c>
      <c r="I86" s="158"/>
      <c r="J86" s="799" t="str">
        <f>IFERROR(IF(OR($AE$20=0,$J$85=0), "", INDEX('Step 1. Enter overall info'!$R$31:$R$40,MATCH($I$8,'Step 1. Enter overall info'!$I$31:$I$40,0))*wk_yr2),"")</f>
        <v/>
      </c>
      <c r="K86" s="799"/>
      <c r="L86" s="799"/>
      <c r="M86" s="41"/>
      <c r="N86" s="41"/>
      <c r="O86" s="41"/>
      <c r="P86" s="41"/>
      <c r="Q86" s="41"/>
      <c r="R86" s="41"/>
      <c r="S86" s="41"/>
      <c r="T86" s="41"/>
      <c r="U86" s="41"/>
      <c r="V86" s="41"/>
      <c r="W86" s="41"/>
      <c r="X86" s="41"/>
      <c r="Y86" s="41"/>
      <c r="Z86" s="41"/>
      <c r="AA86" s="41"/>
      <c r="AB86" s="41"/>
      <c r="AC86" s="41"/>
      <c r="AD86" s="41"/>
      <c r="AE86" s="41"/>
      <c r="AF86" s="81"/>
      <c r="AG86" s="81"/>
    </row>
    <row r="87" spans="4:33" ht="15" customHeight="1">
      <c r="D87" s="50"/>
      <c r="E87" s="623" t="s">
        <v>670</v>
      </c>
      <c r="F87" s="41"/>
      <c r="G87" s="624" t="s">
        <v>61</v>
      </c>
      <c r="I87" s="158"/>
      <c r="J87" s="799" t="str">
        <f>IFERROR(IF(OR($AE$20=0,$J$85=0), "", I74),"")</f>
        <v/>
      </c>
      <c r="K87" s="799"/>
      <c r="L87" s="799"/>
      <c r="M87" s="41"/>
      <c r="N87" s="41"/>
      <c r="O87" s="41"/>
      <c r="P87" s="41"/>
      <c r="Q87" s="41"/>
      <c r="R87" s="41"/>
      <c r="S87" s="41"/>
      <c r="T87" s="41"/>
      <c r="U87" s="41"/>
      <c r="V87" s="41"/>
      <c r="W87" s="41"/>
      <c r="X87" s="41"/>
      <c r="Y87" s="41"/>
      <c r="Z87" s="41"/>
      <c r="AA87" s="41"/>
      <c r="AB87" s="41"/>
      <c r="AC87" s="41"/>
      <c r="AD87" s="41"/>
      <c r="AE87" s="41"/>
      <c r="AF87" s="81"/>
      <c r="AG87" s="81"/>
    </row>
    <row r="88" spans="4:33" ht="15" customHeight="1">
      <c r="D88" s="50"/>
      <c r="E88" s="623" t="str">
        <f xml:space="preserve"> "Does " &amp;J48&amp; " have crossover shift?"</f>
        <v>Does  have crossover shift?</v>
      </c>
      <c r="F88" s="41"/>
      <c r="G88" s="624" t="s">
        <v>363</v>
      </c>
      <c r="I88" s="158"/>
      <c r="J88" s="796" t="str">
        <f>IFERROR(IF($AE$20=0, "", IF(COUNTIFS('Step 2.Roster of Care (ROC)'!$BC$21:$BC$90,"="&amp;yes,'Step 2.Roster of Care (ROC)'!$E$21:$E$90,"="&amp;$I$8)&gt;0,"Yes", "No")),"")</f>
        <v/>
      </c>
      <c r="K88" s="796"/>
      <c r="L88" s="796"/>
      <c r="M88" s="631" t="str">
        <f>IF(J88="Yes","REMINDER: Check correct use of hours for staff crossover","")</f>
        <v/>
      </c>
      <c r="N88" s="41"/>
      <c r="O88" s="41"/>
      <c r="P88" s="41"/>
      <c r="Q88" s="41"/>
      <c r="R88" s="41"/>
      <c r="S88" s="41"/>
      <c r="T88" s="41"/>
      <c r="U88" s="41"/>
      <c r="V88" s="41"/>
      <c r="W88" s="41"/>
      <c r="X88" s="41"/>
      <c r="Y88" s="41"/>
      <c r="Z88" s="41"/>
      <c r="AA88" s="41"/>
      <c r="AB88" s="41"/>
      <c r="AC88" s="41"/>
      <c r="AD88" s="41"/>
      <c r="AE88" s="41"/>
      <c r="AF88" s="81"/>
      <c r="AG88" s="207"/>
    </row>
    <row r="89" spans="4:33" ht="15" customHeight="1">
      <c r="D89" s="50"/>
      <c r="E89" s="623" t="s">
        <v>618</v>
      </c>
      <c r="F89" s="41"/>
      <c r="G89" s="624" t="s">
        <v>362</v>
      </c>
      <c r="I89" s="158"/>
      <c r="J89" s="797" t="str">
        <f>IFERROR(IF(OR($AE$20=0,$J$85=0),"",INDEX('Step 1. Enter overall info'!$O$31:$O$40,MATCH($I$8,'Step 1. Enter overall info'!$I$31:$I$40,0))),"")</f>
        <v/>
      </c>
      <c r="K89" s="797"/>
      <c r="L89" s="797"/>
      <c r="M89" s="41"/>
      <c r="N89" s="41"/>
      <c r="O89" s="41"/>
      <c r="P89" s="41"/>
      <c r="Q89" s="41"/>
      <c r="R89" s="41"/>
      <c r="S89" s="41"/>
      <c r="T89" s="41"/>
      <c r="U89" s="41"/>
      <c r="V89" s="41"/>
      <c r="W89" s="41"/>
      <c r="X89" s="41"/>
      <c r="Y89" s="41"/>
      <c r="Z89" s="41"/>
      <c r="AA89" s="41"/>
      <c r="AB89" s="41"/>
      <c r="AC89" s="41"/>
      <c r="AD89" s="41"/>
      <c r="AE89" s="41"/>
      <c r="AF89" s="81"/>
      <c r="AG89" s="207"/>
    </row>
    <row r="90" spans="4:33" ht="15" hidden="1" customHeight="1"/>
    <row r="91" spans="4:33" ht="15" hidden="1" customHeight="1"/>
    <row r="92" spans="4:33" ht="15" hidden="1" customHeight="1"/>
    <row r="93" spans="4:33" ht="15" hidden="1" customHeight="1"/>
    <row r="94" spans="4:33" ht="15" hidden="1" customHeight="1"/>
    <row r="95" spans="4:33" ht="15" hidden="1" customHeight="1"/>
    <row r="96" spans="4:33"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customHeight="1"/>
  </sheetData>
  <sheetProtection algorithmName="SHA-512" hashValue="wsegq0nIXV60D3aH0WdE/jCbFXLWbGT4Ph+9/8X8d8RVqtOhEhFaLPFcM9V6Bq2GcNF/h0950uVMHUGPMLCyqQ==" saltValue="YH10/H1T5nS8Bx2aN64tY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AE14:AE19">
    <cfRule type="expression" dxfId="331" priority="73">
      <formula>IF(AE14="Check: OK", 1, 0)</formula>
    </cfRule>
  </conditionalFormatting>
  <conditionalFormatting sqref="AE25:AE29">
    <cfRule type="expression" dxfId="330" priority="69">
      <formula>IF(AE25="Check: OK", 1, 0)</formula>
    </cfRule>
  </conditionalFormatting>
  <conditionalFormatting sqref="AF1:AF8 AF21:AF30 AF11:AF14 AF45:AF48 AF33:AF38 AF16:AF19 AF40:AF43 AF90:AF1048576">
    <cfRule type="expression" dxfId="329" priority="70">
      <formula>IF(AF1="Check: OK", 1, 0)</formula>
    </cfRule>
  </conditionalFormatting>
  <conditionalFormatting sqref="AE38:AE43">
    <cfRule type="expression" dxfId="328" priority="65">
      <formula>IF(AE38="Check: OK", 1, 0)</formula>
    </cfRule>
  </conditionalFormatting>
  <conditionalFormatting sqref="AF23">
    <cfRule type="expression" dxfId="327" priority="68">
      <formula>IF(AF23="Check: OK", 1, 0)</formula>
    </cfRule>
  </conditionalFormatting>
  <conditionalFormatting sqref="AE49:AE50">
    <cfRule type="expression" dxfId="326" priority="67">
      <formula>IF(AE49="Check: OK", 1, 0)</formula>
    </cfRule>
  </conditionalFormatting>
  <conditionalFormatting sqref="AF36">
    <cfRule type="expression" dxfId="325" priority="64">
      <formula>IF(AF36="Check: OK", 1, 0)</formula>
    </cfRule>
  </conditionalFormatting>
  <conditionalFormatting sqref="AF25:AF29">
    <cfRule type="expression" dxfId="324" priority="59">
      <formula>IF(AF25="Check: OK", 1, 0)</formula>
    </cfRule>
  </conditionalFormatting>
  <conditionalFormatting sqref="AF30">
    <cfRule type="expression" dxfId="323" priority="58">
      <formula>IF(AF30="Check: OK", 1, 0)</formula>
    </cfRule>
  </conditionalFormatting>
  <conditionalFormatting sqref="AF38 AF40:AF42">
    <cfRule type="expression" dxfId="322" priority="57">
      <formula>IF(AF38="Check: OK", 1, 0)</formula>
    </cfRule>
  </conditionalFormatting>
  <conditionalFormatting sqref="AF43">
    <cfRule type="expression" dxfId="321" priority="56">
      <formula>IF(AF43="Check: OK", 1, 0)</formula>
    </cfRule>
  </conditionalFormatting>
  <conditionalFormatting sqref="I45">
    <cfRule type="expression" dxfId="320" priority="54">
      <formula>IF(LEN(#REF!)&gt;0,TRUE,FALSE)</formula>
    </cfRule>
  </conditionalFormatting>
  <conditionalFormatting sqref="I38:AC43">
    <cfRule type="expression" dxfId="319" priority="52">
      <formula>IF(AND(LEN(I25)&gt;0,LEN(I38)&gt;0),TRUE,FALSE)</formula>
    </cfRule>
  </conditionalFormatting>
  <conditionalFormatting sqref="AF15">
    <cfRule type="expression" dxfId="318" priority="43">
      <formula>IF(AF15="Check: OK", 1, 0)</formula>
    </cfRule>
  </conditionalFormatting>
  <conditionalFormatting sqref="AF39">
    <cfRule type="expression" dxfId="317" priority="42">
      <formula>IF(AF39="Check: OK", 1, 0)</formula>
    </cfRule>
  </conditionalFormatting>
  <conditionalFormatting sqref="AF49">
    <cfRule type="expression" dxfId="316" priority="39">
      <formula>IF(AF49="Check: OK", 1, 0)</formula>
    </cfRule>
  </conditionalFormatting>
  <conditionalFormatting sqref="AF49">
    <cfRule type="expression" dxfId="315" priority="38">
      <formula>IF(AF49="Check: OK", 1, 0)</formula>
    </cfRule>
  </conditionalFormatting>
  <conditionalFormatting sqref="AF50">
    <cfRule type="expression" dxfId="314" priority="28">
      <formula>IF(AF50="Check: OK", 1, 0)</formula>
    </cfRule>
  </conditionalFormatting>
  <conditionalFormatting sqref="AE20">
    <cfRule type="expression" dxfId="313" priority="26">
      <formula>IF(AE20="Check: OK", 1, 0)</formula>
    </cfRule>
  </conditionalFormatting>
  <conditionalFormatting sqref="AF50">
    <cfRule type="expression" dxfId="312" priority="27">
      <formula>IF(AF50="Check: OK", 1, 0)</formula>
    </cfRule>
  </conditionalFormatting>
  <conditionalFormatting sqref="AE20">
    <cfRule type="expression" dxfId="311" priority="25">
      <formula>IF(AE20="Check: OK", 1, 0)</formula>
    </cfRule>
  </conditionalFormatting>
  <conditionalFormatting sqref="Y52 AK55:AK66 AD53:AD54 W53 AK68 AD67 W67 W69 AD69:AD73 AF79:AF84">
    <cfRule type="expression" dxfId="310" priority="8">
      <formula>IF(W52="Check: OK", 1, 0)</formula>
    </cfRule>
  </conditionalFormatting>
  <conditionalFormatting sqref="AE57:AE61 AE63 AE65:AE66">
    <cfRule type="expression" dxfId="309" priority="7">
      <formula>IF(AE57="Check: OK", 1, 0)</formula>
    </cfRule>
  </conditionalFormatting>
  <conditionalFormatting sqref="AC68">
    <cfRule type="expression" dxfId="308" priority="6">
      <formula>IF(AC68="Check: OK", 1, 0)</formula>
    </cfRule>
  </conditionalFormatting>
  <conditionalFormatting sqref="AC68">
    <cfRule type="expression" dxfId="307" priority="5">
      <formula>IF(AC68="Check: OK", 1, 0)</formula>
    </cfRule>
  </conditionalFormatting>
  <conditionalFormatting sqref="AE64">
    <cfRule type="expression" dxfId="306" priority="4">
      <formula>IF(AE64="Check: OK", 1, 0)</formula>
    </cfRule>
  </conditionalFormatting>
  <conditionalFormatting sqref="AE45">
    <cfRule type="expression" dxfId="305" priority="2">
      <formula>IF(AE45="Check: OK", 1, 0)</formula>
    </cfRule>
  </conditionalFormatting>
  <conditionalFormatting sqref="AE45">
    <cfRule type="expression" dxfId="304" priority="3">
      <formula>IF(AE45="Check: OK", 1, 0)</formula>
    </cfRule>
  </conditionalFormatting>
  <conditionalFormatting sqref="AE30">
    <cfRule type="expression" dxfId="303" priority="1">
      <formula>IF(AE30="Check: OK", 1, 0)</formula>
    </cfRule>
  </conditionalFormatting>
  <dataValidations count="2">
    <dataValidation type="decimal" errorStyle="warning" allowBlank="1" showInputMessage="1" showErrorMessage="1" error="Please enter in number format. e.g. 8.5" sqref="I25:AC30">
      <formula1>0</formula1>
      <formula2>1000</formula2>
    </dataValidation>
    <dataValidation type="custom" allowBlank="1" showInputMessage="1" showErrorMessage="1" errorTitle="Invalid Irregular Support Days" error="The Irregular support days can't be more than 10.3 days for Standard Needs and 15.2 days for High/Complex Needs" sqref="I50:AC50">
      <formula1>SUM($I$50:$AC$50)&lt;=$I$51</formula1>
    </dataValidation>
  </dataValidations>
  <pageMargins left="0.7" right="0.7" top="0.75" bottom="0.75" header="0.3" footer="0.3"/>
  <pageSetup paperSize="9" scale="2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4" id="{DA1FA07E-290A-4AEE-A626-486C186FDDFC}">
            <xm:f>IF($C$8=Dropdown_list!$H$89,TRUE,FALSE)</xm:f>
            <x14:dxf>
              <font>
                <color rgb="FFFF0000"/>
              </font>
            </x14:dxf>
          </x14:cfRule>
          <x14:cfRule type="expression" priority="45" id="{98D141E7-C8FA-4BA4-9FD1-3D5418EEC8FD}">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in the State of Residence. Also please check State of Residence is not blank in Step1">
          <x14:formula1>
            <xm:f>SUM($I$49:$AC$49)&lt;=Dropdown_list!$U$44</xm:f>
          </x14:formula1>
          <xm:sqref>I49:AC49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Cover</vt:lpstr>
      <vt:lpstr>Step 1. Enter overall info</vt:lpstr>
      <vt:lpstr>Calendar</vt:lpstr>
      <vt:lpstr>Postcodes</vt:lpstr>
      <vt:lpstr>Dropdown_list</vt:lpstr>
      <vt:lpstr>Summary for All</vt:lpstr>
      <vt:lpstr>Step 2.Roster of Care (ROC)</vt:lpstr>
      <vt:lpstr>Step 3.Participant 1</vt:lpstr>
      <vt:lpstr>Step 3.Participant 2</vt:lpstr>
      <vt:lpstr>Step 3.Participant 3</vt:lpstr>
      <vt:lpstr>Step 3.Participant 4</vt:lpstr>
      <vt:lpstr>Step 3.Participant 5</vt:lpstr>
      <vt:lpstr>Step 3.Participant 6</vt:lpstr>
      <vt:lpstr>Step 3.Participant 7</vt:lpstr>
      <vt:lpstr>Step 3.Participant 8</vt:lpstr>
      <vt:lpstr>Step 3.Participant 9</vt:lpstr>
      <vt:lpstr>Step 3.Participant 10</vt:lpstr>
      <vt:lpstr>Step 4. Final Submission</vt:lpstr>
      <vt:lpstr>Step 5. Office Use Only</vt:lpstr>
      <vt:lpstr>active</vt:lpstr>
      <vt:lpstr>Active_shift</vt:lpstr>
      <vt:lpstr>BlockTime</vt:lpstr>
      <vt:lpstr>Error_allow</vt:lpstr>
      <vt:lpstr>f_date</vt:lpstr>
      <vt:lpstr>f_month</vt:lpstr>
      <vt:lpstr>Hours_day</vt:lpstr>
      <vt:lpstr>hr_day_pub</vt:lpstr>
      <vt:lpstr>M_F_6</vt:lpstr>
      <vt:lpstr>M_F_8</vt:lpstr>
      <vt:lpstr>M_F_8_max</vt:lpstr>
      <vt:lpstr>M_F_C_max</vt:lpstr>
      <vt:lpstr>message_complete</vt:lpstr>
      <vt:lpstr>message_crossover</vt:lpstr>
      <vt:lpstr>message_hrly_fail</vt:lpstr>
      <vt:lpstr>message_hrly_pass</vt:lpstr>
      <vt:lpstr>message_missinghour</vt:lpstr>
      <vt:lpstr>message_na</vt:lpstr>
      <vt:lpstr>message_ratiocomplete</vt:lpstr>
      <vt:lpstr>message_repeat</vt:lpstr>
      <vt:lpstr>night_cutoff</vt:lpstr>
      <vt:lpstr>No</vt:lpstr>
      <vt:lpstr>No_sleep</vt:lpstr>
      <vt:lpstr>overnight</vt:lpstr>
      <vt:lpstr>placeholder</vt:lpstr>
      <vt:lpstr>'Step 2.Roster of Care (ROC)'!Print_Area</vt:lpstr>
      <vt:lpstr>Pub_wk</vt:lpstr>
      <vt:lpstr>Pub_yr</vt:lpstr>
      <vt:lpstr>Sat</vt:lpstr>
      <vt:lpstr>Sleepover</vt:lpstr>
      <vt:lpstr>sum_all</vt:lpstr>
      <vt:lpstr>Sun</vt:lpstr>
      <vt:lpstr>total_hour</vt:lpstr>
      <vt:lpstr>Weeks_yr</vt:lpstr>
      <vt:lpstr>wk_yr2</vt:lpstr>
      <vt:lpstr>yes</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Mercoulia, Penny</dc:creator>
  <cp:lastModifiedBy>Godena, Vidyasagar</cp:lastModifiedBy>
  <cp:lastPrinted>2020-06-05T01:25:26Z</cp:lastPrinted>
  <dcterms:created xsi:type="dcterms:W3CDTF">2017-02-12T21:50:55Z</dcterms:created>
  <dcterms:modified xsi:type="dcterms:W3CDTF">2021-07-14T04:30:55Z</dcterms:modified>
</cp:coreProperties>
</file>